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 yWindow="2038" windowWidth="25167" windowHeight="11941"/>
  </bookViews>
  <sheets>
    <sheet name="EVIDENCA RAZISKOVALNE OPREME" sheetId="24" r:id="rId1"/>
    <sheet name="Klasifikacija - Uni-Leeds" sheetId="16" r:id="rId2"/>
    <sheet name="Klasifikacij MERIL" sheetId="18" r:id="rId3"/>
  </sheets>
  <definedNames>
    <definedName name="_xlnm._FilterDatabase" localSheetId="0" hidden="1">'EVIDENCA RAZISKOVALNE OPREME'!$A$7:$ER$938</definedName>
    <definedName name="_xlnm.Print_Area" localSheetId="0">'EVIDENCA RAZISKOVALNE OPREME'!#REF!</definedName>
  </definedNames>
  <calcPr calcId="145621"/>
</workbook>
</file>

<file path=xl/calcChain.xml><?xml version="1.0" encoding="utf-8"?>
<calcChain xmlns="http://schemas.openxmlformats.org/spreadsheetml/2006/main">
  <c r="Q580" i="24" l="1"/>
  <c r="U312" i="24" l="1"/>
  <c r="U311" i="24"/>
  <c r="U310" i="24"/>
  <c r="Q310" i="24" s="1"/>
  <c r="U306" i="24"/>
  <c r="U295" i="24"/>
  <c r="U292" i="24"/>
  <c r="U291" i="24"/>
  <c r="U290" i="24"/>
  <c r="U289" i="24"/>
  <c r="U286" i="24"/>
  <c r="U283" i="24"/>
  <c r="U281" i="24"/>
  <c r="U276" i="24"/>
  <c r="U270" i="24"/>
  <c r="Q270" i="24" s="1"/>
  <c r="U590" i="24" l="1"/>
  <c r="AF590" i="24"/>
  <c r="U933" i="24" l="1"/>
  <c r="Q933" i="24" s="1"/>
  <c r="AF682" i="24"/>
  <c r="AI844" i="24"/>
  <c r="U844" i="24"/>
  <c r="U843" i="24"/>
  <c r="J843" i="24"/>
  <c r="AF681" i="24"/>
  <c r="AF680" i="24"/>
  <c r="U482" i="24"/>
  <c r="U257" i="24"/>
  <c r="AI842" i="24"/>
  <c r="U842" i="24"/>
  <c r="U841" i="24"/>
  <c r="U481" i="24"/>
  <c r="Q481" i="24" s="1"/>
  <c r="J481" i="24"/>
  <c r="V79" i="24"/>
  <c r="AF679" i="24"/>
  <c r="AF678" i="24"/>
  <c r="U256" i="24"/>
  <c r="U503" i="24"/>
  <c r="U480" i="24"/>
  <c r="Q480" i="24" s="1"/>
  <c r="U840" i="24"/>
  <c r="AI839" i="24"/>
  <c r="U839" i="24"/>
  <c r="V78" i="24"/>
  <c r="U838" i="24"/>
  <c r="V77" i="24"/>
  <c r="W479" i="24"/>
  <c r="U479" i="24"/>
  <c r="U478" i="24"/>
  <c r="Q478" i="24" s="1"/>
  <c r="U502" i="24"/>
  <c r="V76" i="24"/>
  <c r="U501" i="24"/>
  <c r="V75" i="24"/>
  <c r="AI837" i="24"/>
  <c r="U837" i="24"/>
  <c r="J837" i="24"/>
  <c r="U932" i="24"/>
  <c r="Q932" i="24" s="1"/>
  <c r="U931" i="24"/>
  <c r="Q931" i="24" s="1"/>
  <c r="U836" i="24"/>
  <c r="U835" i="24"/>
  <c r="U930" i="24"/>
  <c r="Q930" i="24" s="1"/>
  <c r="U929" i="24"/>
  <c r="Q929" i="24" s="1"/>
  <c r="V72" i="24"/>
  <c r="AF71" i="24"/>
  <c r="V71" i="24"/>
  <c r="U477" i="24"/>
  <c r="Q477" i="24" s="1"/>
  <c r="U260" i="24"/>
  <c r="U476" i="24"/>
  <c r="Q476" i="24" s="1"/>
  <c r="AI834" i="24"/>
  <c r="U834" i="24"/>
  <c r="V70" i="24"/>
  <c r="AF475" i="24"/>
  <c r="U475" i="24"/>
  <c r="Q475" i="24" s="1"/>
  <c r="U928" i="24"/>
  <c r="Q928" i="24" s="1"/>
  <c r="U474" i="24"/>
  <c r="Q474" i="24" s="1"/>
  <c r="U833" i="24"/>
  <c r="AI832" i="24"/>
  <c r="U832" i="24"/>
  <c r="W473" i="24"/>
  <c r="U473" i="24"/>
  <c r="Q473" i="24" s="1"/>
  <c r="U472" i="24"/>
  <c r="Q472" i="24" s="1"/>
  <c r="AF440" i="24"/>
  <c r="U440" i="24"/>
  <c r="Q440" i="24"/>
  <c r="U831" i="24"/>
  <c r="J831" i="24"/>
  <c r="U104" i="24"/>
  <c r="U927" i="24"/>
  <c r="Q927" i="24" s="1"/>
  <c r="V69" i="24"/>
  <c r="V68" i="24"/>
  <c r="V67" i="24"/>
  <c r="V66" i="24"/>
  <c r="U926" i="24"/>
  <c r="Q926" i="24" s="1"/>
  <c r="U500" i="24"/>
  <c r="U103" i="24"/>
  <c r="AI830" i="24"/>
  <c r="U830" i="24"/>
  <c r="V65" i="24"/>
  <c r="U259" i="24"/>
  <c r="V64" i="24"/>
  <c r="U925" i="24"/>
  <c r="Q925" i="24" s="1"/>
  <c r="AF677" i="24"/>
  <c r="U471" i="24"/>
  <c r="Q471" i="24" s="1"/>
  <c r="R255" i="24"/>
  <c r="U255" i="24" s="1"/>
  <c r="Q255" i="24" s="1"/>
  <c r="AF676" i="24"/>
  <c r="AF675" i="24"/>
  <c r="U924" i="24"/>
  <c r="Q924" i="24" s="1"/>
  <c r="U102" i="24"/>
  <c r="U923" i="24"/>
  <c r="Q923" i="24" s="1"/>
  <c r="AF674" i="24"/>
  <c r="U829" i="24"/>
  <c r="U499" i="24"/>
  <c r="V63" i="24"/>
  <c r="AO407" i="24"/>
  <c r="U407" i="24"/>
  <c r="P407" i="24"/>
  <c r="U922" i="24"/>
  <c r="Q922" i="24" s="1"/>
  <c r="V62" i="24"/>
  <c r="U254" i="24"/>
  <c r="V61" i="24"/>
  <c r="V60" i="24"/>
  <c r="U828" i="24"/>
  <c r="J828" i="24"/>
  <c r="AF673" i="24"/>
  <c r="AI827" i="24"/>
  <c r="U827" i="24"/>
  <c r="J827" i="24"/>
  <c r="U921" i="24"/>
  <c r="Q921" i="24" s="1"/>
  <c r="AF439" i="24"/>
  <c r="U439" i="24"/>
  <c r="Q439" i="24"/>
  <c r="J469" i="24"/>
  <c r="U468" i="24"/>
  <c r="U498" i="24"/>
  <c r="V59" i="24"/>
  <c r="U101" i="24"/>
  <c r="AF672" i="24"/>
  <c r="U826" i="24"/>
  <c r="J826" i="24"/>
  <c r="U825" i="24"/>
  <c r="J825" i="24"/>
  <c r="U97" i="24"/>
  <c r="U824" i="24"/>
  <c r="U497" i="24"/>
  <c r="U496" i="24"/>
  <c r="U823" i="24"/>
  <c r="AI822" i="24"/>
  <c r="U822" i="24"/>
  <c r="AI821" i="24"/>
  <c r="U821" i="24"/>
  <c r="J821" i="24"/>
  <c r="U465" i="24"/>
  <c r="Q465" i="24" s="1"/>
  <c r="U464" i="24"/>
  <c r="AO400" i="24"/>
  <c r="U400" i="24"/>
  <c r="AF438" i="24"/>
  <c r="U438" i="24"/>
  <c r="Q438" i="24"/>
  <c r="AO399" i="24"/>
  <c r="U399" i="24"/>
  <c r="AO397" i="24"/>
  <c r="U397" i="24"/>
  <c r="U920" i="24"/>
  <c r="Q920" i="24" s="1"/>
  <c r="AF671" i="24"/>
  <c r="U820" i="24"/>
  <c r="U463" i="24"/>
  <c r="Q463" i="24" s="1"/>
  <c r="U919" i="24"/>
  <c r="Q919" i="24" s="1"/>
  <c r="U918" i="24"/>
  <c r="Q918" i="24" s="1"/>
  <c r="W462" i="24"/>
  <c r="U462" i="24"/>
  <c r="Q462" i="24" s="1"/>
  <c r="AI819" i="24"/>
  <c r="U819" i="24"/>
  <c r="W461" i="24"/>
  <c r="U461" i="24"/>
  <c r="Q461" i="24" s="1"/>
  <c r="U818" i="24"/>
  <c r="V58" i="24"/>
  <c r="U460" i="24"/>
  <c r="Q460" i="24" s="1"/>
  <c r="V57" i="24"/>
  <c r="U258" i="24"/>
  <c r="U495" i="24"/>
  <c r="U817" i="24"/>
  <c r="U459" i="24"/>
  <c r="Q459" i="24" s="1"/>
  <c r="U917" i="24"/>
  <c r="Q917" i="24" s="1"/>
  <c r="U494" i="24"/>
  <c r="U816" i="24"/>
  <c r="U493" i="24"/>
  <c r="AF670" i="24"/>
  <c r="V56" i="24"/>
  <c r="U96" i="24"/>
  <c r="AF669" i="24"/>
  <c r="U815" i="24"/>
  <c r="J815" i="24"/>
  <c r="V55" i="24"/>
  <c r="U94" i="24"/>
  <c r="U814" i="24"/>
  <c r="U813" i="24"/>
  <c r="W458" i="24"/>
  <c r="U458" i="24"/>
  <c r="U457" i="24"/>
  <c r="Q457" i="24" s="1"/>
  <c r="U456" i="24"/>
  <c r="Q456" i="24" s="1"/>
  <c r="U492" i="24"/>
  <c r="U916" i="24"/>
  <c r="Q916" i="24" s="1"/>
  <c r="V54" i="24"/>
  <c r="U491" i="24"/>
  <c r="U93" i="24"/>
  <c r="AF454" i="24"/>
  <c r="U454" i="24"/>
  <c r="Q454" i="24" s="1"/>
  <c r="U453" i="24"/>
  <c r="Q453" i="24" s="1"/>
  <c r="U812" i="24"/>
  <c r="V53" i="24"/>
  <c r="V52" i="24"/>
  <c r="U452" i="24"/>
  <c r="Q452" i="24" s="1"/>
  <c r="U811" i="24"/>
  <c r="AF668" i="24"/>
  <c r="U915" i="24"/>
  <c r="Q915" i="24" s="1"/>
  <c r="U810" i="24"/>
  <c r="U490" i="24"/>
  <c r="V51" i="24"/>
  <c r="V49" i="24"/>
  <c r="AF437" i="24"/>
  <c r="U437" i="24"/>
  <c r="Q437" i="24"/>
  <c r="AI809" i="24"/>
  <c r="U809" i="24"/>
  <c r="U914" i="24"/>
  <c r="Q914" i="24" s="1"/>
  <c r="AI808" i="24"/>
  <c r="U808" i="24"/>
  <c r="J808" i="24"/>
  <c r="U91" i="24"/>
  <c r="U90" i="24"/>
  <c r="AI807" i="24"/>
  <c r="U807" i="24"/>
  <c r="J807" i="24"/>
  <c r="U806" i="24"/>
  <c r="W451" i="24"/>
  <c r="U451" i="24"/>
  <c r="Q451" i="24" s="1"/>
  <c r="U89" i="24"/>
  <c r="U88" i="24"/>
  <c r="AF667" i="24"/>
  <c r="U805" i="24"/>
  <c r="AF450" i="24"/>
  <c r="U450" i="24"/>
  <c r="Q450" i="24" s="1"/>
  <c r="AF666" i="24"/>
  <c r="U913" i="24"/>
  <c r="Q913" i="24" s="1"/>
  <c r="U449" i="24"/>
  <c r="Q449" i="24" s="1"/>
  <c r="U489" i="24"/>
  <c r="V48" i="24"/>
  <c r="U912" i="24"/>
  <c r="Q912" i="24" s="1"/>
  <c r="AI804" i="24"/>
  <c r="U804" i="24"/>
  <c r="J804" i="24"/>
  <c r="U803" i="24"/>
  <c r="AF436" i="24"/>
  <c r="U436" i="24"/>
  <c r="Q436" i="24"/>
  <c r="U802" i="24"/>
  <c r="V45" i="24"/>
  <c r="U448" i="24"/>
  <c r="Q448" i="24" s="1"/>
  <c r="V44" i="24"/>
  <c r="AE43" i="24"/>
  <c r="V43" i="24"/>
  <c r="U488" i="24"/>
  <c r="AF665" i="24"/>
  <c r="U487" i="24"/>
  <c r="AI801" i="24"/>
  <c r="U801" i="24"/>
  <c r="AO393" i="24"/>
  <c r="U393" i="24"/>
  <c r="S17" i="24"/>
  <c r="AF664" i="24"/>
  <c r="U486" i="24"/>
  <c r="U911" i="24"/>
  <c r="Q911" i="24" s="1"/>
  <c r="V42" i="24"/>
  <c r="V41" i="24"/>
  <c r="U447" i="24"/>
  <c r="Q447" i="24" s="1"/>
  <c r="U446" i="24"/>
  <c r="Q446" i="24" s="1"/>
  <c r="U445" i="24"/>
  <c r="Q445" i="24" s="1"/>
  <c r="AF663" i="24"/>
  <c r="AI800" i="24"/>
  <c r="U800" i="24"/>
  <c r="U253" i="24"/>
  <c r="AF435" i="24"/>
  <c r="U435" i="24"/>
  <c r="Q435" i="24"/>
  <c r="AF434" i="24"/>
  <c r="U434" i="24"/>
  <c r="Q434" i="24"/>
  <c r="AF433" i="24"/>
  <c r="U433" i="24"/>
  <c r="Q433" i="24"/>
  <c r="AI799" i="24"/>
  <c r="U799" i="24"/>
  <c r="J799" i="24"/>
  <c r="V40" i="24"/>
  <c r="U485" i="24"/>
  <c r="U591" i="24"/>
  <c r="U444" i="24"/>
  <c r="Q444" i="24" s="1"/>
  <c r="U910" i="24"/>
  <c r="Q910" i="24" s="1"/>
  <c r="U85" i="24"/>
  <c r="U909" i="24"/>
  <c r="Q909" i="24" s="1"/>
  <c r="AI798" i="24"/>
  <c r="U798" i="24"/>
  <c r="AF432" i="24"/>
  <c r="U432" i="24"/>
  <c r="Q432" i="24"/>
  <c r="AI797" i="24"/>
  <c r="U797" i="24"/>
  <c r="U796" i="24"/>
  <c r="U82" i="24"/>
  <c r="U81" i="24"/>
  <c r="V38" i="24"/>
  <c r="AF662" i="24"/>
  <c r="AI847" i="24"/>
  <c r="U847" i="24"/>
  <c r="U935" i="24"/>
  <c r="Q935" i="24" s="1"/>
  <c r="U934" i="24"/>
  <c r="Q934" i="24" s="1"/>
  <c r="U504" i="24"/>
  <c r="U846" i="24"/>
  <c r="U845" i="24"/>
  <c r="J845" i="24"/>
  <c r="U252" i="24"/>
  <c r="V37" i="24"/>
  <c r="U443" i="24"/>
  <c r="Q443" i="24" s="1"/>
  <c r="U908" i="24"/>
  <c r="Q908" i="24" s="1"/>
  <c r="U907" i="24"/>
  <c r="Q907" i="24" s="1"/>
  <c r="U484" i="24"/>
  <c r="U251" i="24"/>
</calcChain>
</file>

<file path=xl/comments1.xml><?xml version="1.0" encoding="utf-8"?>
<comments xmlns="http://schemas.openxmlformats.org/spreadsheetml/2006/main">
  <authors>
    <author>Darja Veselič</author>
  </authors>
  <commentList>
    <comment ref="G573" authorId="0">
      <text>
        <r>
          <rPr>
            <b/>
            <sz val="9"/>
            <color indexed="81"/>
            <rFont val="Tahoma"/>
            <family val="2"/>
            <charset val="238"/>
          </rPr>
          <t>Darja Veselič:</t>
        </r>
        <r>
          <rPr>
            <sz val="9"/>
            <color indexed="81"/>
            <rFont val="Tahoma"/>
            <family val="2"/>
            <charset val="238"/>
          </rPr>
          <t xml:space="preserve">
</t>
        </r>
      </text>
    </comment>
  </commentList>
</comments>
</file>

<file path=xl/sharedStrings.xml><?xml version="1.0" encoding="utf-8"?>
<sst xmlns="http://schemas.openxmlformats.org/spreadsheetml/2006/main" count="15593" uniqueCount="7970">
  <si>
    <t>Inventarna številka v knjigovodski evidenci</t>
  </si>
  <si>
    <t>Stroški amortizacije</t>
  </si>
  <si>
    <t>Stroški materiala in storitev za vzdrževanje opeme</t>
  </si>
  <si>
    <t>Stroški dela</t>
  </si>
  <si>
    <t>Uporabnik</t>
  </si>
  <si>
    <t>Drug namen</t>
  </si>
  <si>
    <t>Namembnost opreme in dodatne informacije (največ 5 stavkov)</t>
  </si>
  <si>
    <t>Stroški dela za operaterja (se prištejejo ceni za uporabo za neizučene uporabnike)</t>
  </si>
  <si>
    <t>Washing and Watering Systems</t>
  </si>
  <si>
    <t>In Vivo</t>
  </si>
  <si>
    <t>Agricultural</t>
  </si>
  <si>
    <t>Equipment</t>
  </si>
  <si>
    <t>Personnel</t>
  </si>
  <si>
    <t>Vehicles</t>
  </si>
  <si>
    <t>Liquefier</t>
  </si>
  <si>
    <t>Cryogenic</t>
  </si>
  <si>
    <t>Field Deployable</t>
  </si>
  <si>
    <t>Optical</t>
  </si>
  <si>
    <t>Electromagnetic Screening</t>
  </si>
  <si>
    <t>Controlled Environment Storage</t>
  </si>
  <si>
    <t>Controlled Environment Growth Room</t>
  </si>
  <si>
    <t>Controlled Atmosphere</t>
  </si>
  <si>
    <t>Medical</t>
  </si>
  <si>
    <t>Fluids</t>
  </si>
  <si>
    <t>Laboratory</t>
  </si>
  <si>
    <t>Other Cutting</t>
  </si>
  <si>
    <t>Sintering</t>
  </si>
  <si>
    <t>Sawing</t>
  </si>
  <si>
    <t>Milling</t>
  </si>
  <si>
    <t>Lathe</t>
  </si>
  <si>
    <t>Joining</t>
  </si>
  <si>
    <t>Grinding</t>
  </si>
  <si>
    <t>Drill</t>
  </si>
  <si>
    <t>CNC Machines</t>
  </si>
  <si>
    <t>Workshop</t>
  </si>
  <si>
    <t>Hydraulic</t>
  </si>
  <si>
    <t>Mechanical</t>
  </si>
  <si>
    <t>Display</t>
  </si>
  <si>
    <t>Data Management</t>
  </si>
  <si>
    <t>Parallel Computing</t>
  </si>
  <si>
    <t>Workstation</t>
  </si>
  <si>
    <t>Storage</t>
  </si>
  <si>
    <t>Server</t>
  </si>
  <si>
    <t>IT</t>
  </si>
  <si>
    <t>Infrastructure</t>
  </si>
  <si>
    <t>Flight</t>
  </si>
  <si>
    <t>Driving</t>
  </si>
  <si>
    <t>Combustion</t>
  </si>
  <si>
    <t>Acoustics</t>
  </si>
  <si>
    <t>Simulated Environments</t>
  </si>
  <si>
    <t>Large Scale Instruments</t>
  </si>
  <si>
    <t>Plasmas</t>
  </si>
  <si>
    <t>Gases</t>
  </si>
  <si>
    <t>Liquids</t>
  </si>
  <si>
    <t>Solids</t>
  </si>
  <si>
    <t>Audio</t>
  </si>
  <si>
    <t>Ultrasound</t>
  </si>
  <si>
    <t>Doppler</t>
  </si>
  <si>
    <t>Acoustic</t>
  </si>
  <si>
    <t>Tissues</t>
  </si>
  <si>
    <t>Cells</t>
  </si>
  <si>
    <t>Whole Body</t>
  </si>
  <si>
    <t>Dental</t>
  </si>
  <si>
    <t>Orthopedic Wear</t>
  </si>
  <si>
    <t>Cardiovascular</t>
  </si>
  <si>
    <t>Bio-Medical</t>
  </si>
  <si>
    <t>Electrophoresis</t>
  </si>
  <si>
    <t>Synthesisers</t>
  </si>
  <si>
    <t>Sequencers</t>
  </si>
  <si>
    <t>PCR</t>
  </si>
  <si>
    <t>Arrays</t>
  </si>
  <si>
    <t>Proteins/Nucleic Acids</t>
  </si>
  <si>
    <t>High Resolution Imaging</t>
  </si>
  <si>
    <t>Bolometric</t>
  </si>
  <si>
    <t>Dual-polarisation</t>
  </si>
  <si>
    <t>Surface Plasmon Resonance</t>
  </si>
  <si>
    <t>Quantum Information</t>
  </si>
  <si>
    <t>YAG</t>
  </si>
  <si>
    <t>Pulsed Femtosecond</t>
  </si>
  <si>
    <t>Opto-Acoustic Systems</t>
  </si>
  <si>
    <t>High Power</t>
  </si>
  <si>
    <t>Fibre</t>
  </si>
  <si>
    <t>Excimer</t>
  </si>
  <si>
    <t>Dye</t>
  </si>
  <si>
    <t>Characterisation</t>
  </si>
  <si>
    <t>Laser</t>
  </si>
  <si>
    <t>Haptics</t>
  </si>
  <si>
    <t>Fluid</t>
  </si>
  <si>
    <t>Telemetry</t>
  </si>
  <si>
    <t>Low Speed Video</t>
  </si>
  <si>
    <t>High Speed Video</t>
  </si>
  <si>
    <t>Motion</t>
  </si>
  <si>
    <t>Oscilloscope</t>
  </si>
  <si>
    <t>RF</t>
  </si>
  <si>
    <t>Microwave</t>
  </si>
  <si>
    <t>Network Analyser</t>
  </si>
  <si>
    <t>Electronic</t>
  </si>
  <si>
    <t>milli-Kelvin</t>
  </si>
  <si>
    <t>He3</t>
  </si>
  <si>
    <t>1.4K</t>
  </si>
  <si>
    <t>4K</t>
  </si>
  <si>
    <t>77K</t>
  </si>
  <si>
    <t>Analytical Centrifuges</t>
  </si>
  <si>
    <t>Balance</t>
  </si>
  <si>
    <t>Geometric</t>
  </si>
  <si>
    <t>Thermal</t>
  </si>
  <si>
    <t>Zeta Potential</t>
  </si>
  <si>
    <t>Particle Size Analysis</t>
  </si>
  <si>
    <t>Physical Properties</t>
  </si>
  <si>
    <t>Macromolecular</t>
  </si>
  <si>
    <t>Chromatography</t>
  </si>
  <si>
    <t>Water Analysis</t>
  </si>
  <si>
    <t>Distillation Analysis</t>
  </si>
  <si>
    <t>Air Analysis</t>
  </si>
  <si>
    <t>Chemical Analysis</t>
  </si>
  <si>
    <t>Vibration</t>
  </si>
  <si>
    <t>Tribometer</t>
  </si>
  <si>
    <t>Hardness</t>
  </si>
  <si>
    <t>Load</t>
  </si>
  <si>
    <t>Rheometer</t>
  </si>
  <si>
    <t>Tensometer</t>
  </si>
  <si>
    <t>Mechanical Properties</t>
  </si>
  <si>
    <t>Kerr Effect</t>
  </si>
  <si>
    <t>SQUID</t>
  </si>
  <si>
    <t>Vibrating Sample</t>
  </si>
  <si>
    <t>Magnetometry</t>
  </si>
  <si>
    <t>High Energy Electron</t>
  </si>
  <si>
    <t>Low Energy Electron</t>
  </si>
  <si>
    <t>X-ray</t>
  </si>
  <si>
    <t>Diffraction</t>
  </si>
  <si>
    <t>Adsorption</t>
  </si>
  <si>
    <t>Charge</t>
  </si>
  <si>
    <t>Surface analysis</t>
  </si>
  <si>
    <t>Magnetic Force</t>
  </si>
  <si>
    <t>Scanning Tunneling</t>
  </si>
  <si>
    <t>Atomic Force</t>
  </si>
  <si>
    <t>Surface Probe Microscopy</t>
  </si>
  <si>
    <t>Sample Manipulation</t>
  </si>
  <si>
    <t>Detectors</t>
  </si>
  <si>
    <t>Transmission</t>
  </si>
  <si>
    <t>Scanning Transmission</t>
  </si>
  <si>
    <t>Scanning</t>
  </si>
  <si>
    <t>Electron Microscopy</t>
  </si>
  <si>
    <t>Stereo</t>
  </si>
  <si>
    <t>Fluorescence</t>
  </si>
  <si>
    <t>Live Cell</t>
  </si>
  <si>
    <t>Microdissection</t>
  </si>
  <si>
    <t>Reflection</t>
  </si>
  <si>
    <t>Near Field</t>
  </si>
  <si>
    <t>Confocal</t>
  </si>
  <si>
    <t>Optical Microscopy</t>
  </si>
  <si>
    <t>In Vivo Fluorescence</t>
  </si>
  <si>
    <t>Infra-Red</t>
  </si>
  <si>
    <t>Magnetic Resonance</t>
  </si>
  <si>
    <t>Imaging</t>
  </si>
  <si>
    <t>Mass Spectrometry</t>
  </si>
  <si>
    <t>Spectrophotometry</t>
  </si>
  <si>
    <t>Spectrometry</t>
  </si>
  <si>
    <t>Circular Dichrometer</t>
  </si>
  <si>
    <t>X-ray Photoemission</t>
  </si>
  <si>
    <t>EPR</t>
  </si>
  <si>
    <t>Nuclear Magnetic Resonance</t>
  </si>
  <si>
    <t>Raman</t>
  </si>
  <si>
    <t>Spectroscopy</t>
  </si>
  <si>
    <t>Materials Characterisation</t>
  </si>
  <si>
    <t>Scintillation Counters</t>
  </si>
  <si>
    <t>Analysers</t>
  </si>
  <si>
    <t>Plate Readers</t>
  </si>
  <si>
    <t>Cell Counters</t>
  </si>
  <si>
    <t>UV</t>
  </si>
  <si>
    <t>Fluorescent Readers</t>
  </si>
  <si>
    <t>VHP Decontamination</t>
  </si>
  <si>
    <t>Irradiation</t>
  </si>
  <si>
    <t>Water Purification</t>
  </si>
  <si>
    <t>Autoclave</t>
  </si>
  <si>
    <t>Sterilisation</t>
  </si>
  <si>
    <t>Cell Disruptor</t>
  </si>
  <si>
    <t>Dehydration</t>
  </si>
  <si>
    <t>Immunostainer</t>
  </si>
  <si>
    <t>Microtome</t>
  </si>
  <si>
    <t>Cryostat</t>
  </si>
  <si>
    <t>Tissue Processor</t>
  </si>
  <si>
    <t>Tissue Processing</t>
  </si>
  <si>
    <t>High Speed</t>
  </si>
  <si>
    <t>Ultracentrifuges</t>
  </si>
  <si>
    <t>Centrifuge</t>
  </si>
  <si>
    <t>Fermentology</t>
  </si>
  <si>
    <t>Cell Culture</t>
  </si>
  <si>
    <t>Virology</t>
  </si>
  <si>
    <t>Bacteriology</t>
  </si>
  <si>
    <t>Growth and Manipulation</t>
  </si>
  <si>
    <t>Process Equipment – Biological</t>
  </si>
  <si>
    <t>Textiles Printer</t>
  </si>
  <si>
    <t>Textiles Production</t>
  </si>
  <si>
    <t>Textiles</t>
  </si>
  <si>
    <t>Stopped Flow</t>
  </si>
  <si>
    <t>Robot</t>
  </si>
  <si>
    <t>Liquid Handling</t>
  </si>
  <si>
    <t>Automated Synthesis</t>
  </si>
  <si>
    <t>Automated Extraction</t>
  </si>
  <si>
    <t>Particle Formation</t>
  </si>
  <si>
    <t>Parallel Synthesis</t>
  </si>
  <si>
    <t>Distillation</t>
  </si>
  <si>
    <t>Crystallisation</t>
  </si>
  <si>
    <t>Chemical Reactor</t>
  </si>
  <si>
    <t>Profilometer</t>
  </si>
  <si>
    <t>Ellipsometry</t>
  </si>
  <si>
    <t>Encapsulation</t>
  </si>
  <si>
    <t>Dicing</t>
  </si>
  <si>
    <t>Wire Bonding</t>
  </si>
  <si>
    <t>Packaging</t>
  </si>
  <si>
    <t>Atmospheric Reactors</t>
  </si>
  <si>
    <t>Glove Box</t>
  </si>
  <si>
    <t>Rapid Thermal Annealer</t>
  </si>
  <si>
    <t>Furnace</t>
  </si>
  <si>
    <t>Controlled Environment</t>
  </si>
  <si>
    <t>Ion Beam Milling</t>
  </si>
  <si>
    <t>Plasma</t>
  </si>
  <si>
    <t>Reactive Ion</t>
  </si>
  <si>
    <t>Etching</t>
  </si>
  <si>
    <t>Laser (Direct-Write)</t>
  </si>
  <si>
    <t>Ion Beam</t>
  </si>
  <si>
    <t>Electron beam</t>
  </si>
  <si>
    <t>Lithography</t>
  </si>
  <si>
    <t>Ion Beam Deposition</t>
  </si>
  <si>
    <t>Electrodeposition</t>
  </si>
  <si>
    <t>Chemical Vapour Deposition</t>
  </si>
  <si>
    <t>Pulsed Laser Deposition</t>
  </si>
  <si>
    <t>Sputterer</t>
  </si>
  <si>
    <t>Molecular Beam Epitaxy</t>
  </si>
  <si>
    <t>Evaporator</t>
  </si>
  <si>
    <t>Thin Film Deposition</t>
  </si>
  <si>
    <t>Process Equipment – Physical</t>
  </si>
  <si>
    <t>Genus</t>
  </si>
  <si>
    <t>#G</t>
  </si>
  <si>
    <t>Order</t>
  </si>
  <si>
    <t>#O</t>
  </si>
  <si>
    <t>Class</t>
  </si>
  <si>
    <t>#C</t>
  </si>
  <si>
    <t>Razred</t>
  </si>
  <si>
    <t>Red</t>
  </si>
  <si>
    <t>Vrsta</t>
  </si>
  <si>
    <t>Procesna Oprema – Fizikalna</t>
  </si>
  <si>
    <t>Nanašanje tankih filmov</t>
  </si>
  <si>
    <t>Izparjevalec</t>
  </si>
  <si>
    <t xml:space="preserve">Epitaksija z molekularnim žarkom  </t>
  </si>
  <si>
    <t>Pršilnik</t>
  </si>
  <si>
    <t>Nanašanje s pulznim laserjem</t>
  </si>
  <si>
    <t>Nanašanje s kemijskimi hlapi</t>
  </si>
  <si>
    <t>Elektro-nanašanje</t>
  </si>
  <si>
    <t>Nanašanje z ionskim žarkom</t>
  </si>
  <si>
    <t>Litografija</t>
  </si>
  <si>
    <t>Optična</t>
  </si>
  <si>
    <t>Elektronski žarek</t>
  </si>
  <si>
    <t>Karakterizacija</t>
  </si>
  <si>
    <t>Laser (nameri-piši)</t>
  </si>
  <si>
    <t>Jedkanje</t>
  </si>
  <si>
    <t>Reaktivni ion</t>
  </si>
  <si>
    <t>Plazma</t>
  </si>
  <si>
    <t>Mehansko</t>
  </si>
  <si>
    <t>Frezanje z ionskim žarkom</t>
  </si>
  <si>
    <t>Kontrolirano okolje</t>
  </si>
  <si>
    <t>Peč</t>
  </si>
  <si>
    <t>Hitri toplotni temperiranje</t>
  </si>
  <si>
    <t>Komora z rokavicami</t>
  </si>
  <si>
    <t>Atmosferski reaktor</t>
  </si>
  <si>
    <t>Pakiranje</t>
  </si>
  <si>
    <t>Vezava z žico</t>
  </si>
  <si>
    <t>Rezanje</t>
  </si>
  <si>
    <t>Enkapsulacija</t>
  </si>
  <si>
    <t>Elipsometrija</t>
  </si>
  <si>
    <t>Kemijski Reaktor</t>
  </si>
  <si>
    <t>Kristalizacija</t>
  </si>
  <si>
    <t>Distilacija</t>
  </si>
  <si>
    <t>Paralelna sinteza</t>
  </si>
  <si>
    <t>Tvorba delčkov</t>
  </si>
  <si>
    <t>Avtomatska ekstrakcija</t>
  </si>
  <si>
    <t>Avtomatska sinteza</t>
  </si>
  <si>
    <t>Manipulacija vzorcev</t>
  </si>
  <si>
    <t>Manipulacija tekočin</t>
  </si>
  <si>
    <t>Ustavljeni pretok</t>
  </si>
  <si>
    <t>Tekstili</t>
  </si>
  <si>
    <t>Produkcijo tekstilov</t>
  </si>
  <si>
    <t>Tiskanje tekstilov</t>
  </si>
  <si>
    <t>Procesna Oprema – Biološka</t>
  </si>
  <si>
    <t>Rast in manipulacija</t>
  </si>
  <si>
    <t>Bakteriologija</t>
  </si>
  <si>
    <t>Virologija</t>
  </si>
  <si>
    <t>Celične kulture</t>
  </si>
  <si>
    <t>Fermentologija</t>
  </si>
  <si>
    <t>Ultracentrifuge</t>
  </si>
  <si>
    <t>Visokih hitrosti</t>
  </si>
  <si>
    <t>Procesiranje tkiv</t>
  </si>
  <si>
    <t>Procesor tkiv</t>
  </si>
  <si>
    <t>Kriostat</t>
  </si>
  <si>
    <t>Mikrotom</t>
  </si>
  <si>
    <t>Imunski označevalec</t>
  </si>
  <si>
    <t>Dehidracija</t>
  </si>
  <si>
    <t>Celični disruptor</t>
  </si>
  <si>
    <t>Sterilizacija</t>
  </si>
  <si>
    <t>Avtoklav</t>
  </si>
  <si>
    <t>Purifikcija vode</t>
  </si>
  <si>
    <t>Iradiacija</t>
  </si>
  <si>
    <t>VHP dekontaminacija</t>
  </si>
  <si>
    <t>Fluorescenčni bralniki</t>
  </si>
  <si>
    <t>Infra-rdeča</t>
  </si>
  <si>
    <t>Celični števci</t>
  </si>
  <si>
    <t>Ploščni bralniki</t>
  </si>
  <si>
    <t>Analizatorji</t>
  </si>
  <si>
    <t>Scintilacijski števci</t>
  </si>
  <si>
    <t>Karakterizacija materialov</t>
  </si>
  <si>
    <t>Spektroskopija</t>
  </si>
  <si>
    <t>Jedrska magnetna resonanca</t>
  </si>
  <si>
    <t>Rentgenska fotoemisijska</t>
  </si>
  <si>
    <t>Fluorescenca</t>
  </si>
  <si>
    <t>Cirkularni dikrometer</t>
  </si>
  <si>
    <t>Spektrometrija</t>
  </si>
  <si>
    <t>Spektrofotometrija</t>
  </si>
  <si>
    <t>Rentgenska</t>
  </si>
  <si>
    <t>Masna spektrometrija</t>
  </si>
  <si>
    <t>Slikanje-Imaging</t>
  </si>
  <si>
    <t>Magnetna resonanca</t>
  </si>
  <si>
    <t>Ultrazvočna</t>
  </si>
  <si>
    <t>In Vivo Fluorescenca</t>
  </si>
  <si>
    <t>Optična mikroskopija</t>
  </si>
  <si>
    <t>Confokalna</t>
  </si>
  <si>
    <t>Bližnjega polja</t>
  </si>
  <si>
    <t>Transmisijska</t>
  </si>
  <si>
    <t>Reflekcijska</t>
  </si>
  <si>
    <t>Microdisekcijska</t>
  </si>
  <si>
    <t>Živih celic</t>
  </si>
  <si>
    <t>Fluorescenčna</t>
  </si>
  <si>
    <t>Elektronska mikroskopija</t>
  </si>
  <si>
    <t>Skenska</t>
  </si>
  <si>
    <t>Skenska transmisijska</t>
  </si>
  <si>
    <t>Detektorji</t>
  </si>
  <si>
    <t>Površinska mikroskopija</t>
  </si>
  <si>
    <t>Atomsa sila</t>
  </si>
  <si>
    <t>Skensko tuneliranje</t>
  </si>
  <si>
    <t>Magnetna sila</t>
  </si>
  <si>
    <t>Površinska analiza</t>
  </si>
  <si>
    <t>Naboj</t>
  </si>
  <si>
    <t>Adsorpcija</t>
  </si>
  <si>
    <t>Difrakcija</t>
  </si>
  <si>
    <t>Elektronov nizkih energij</t>
  </si>
  <si>
    <t>Elektronov visokih energij</t>
  </si>
  <si>
    <t>Magnetometrija</t>
  </si>
  <si>
    <t>Vibrirajočih vzorcev</t>
  </si>
  <si>
    <t>Kerrov pojav</t>
  </si>
  <si>
    <t>Mehanske lastnosti</t>
  </si>
  <si>
    <t>Tenzometer</t>
  </si>
  <si>
    <t>Reometer</t>
  </si>
  <si>
    <t>Breme</t>
  </si>
  <si>
    <t>Trdost</t>
  </si>
  <si>
    <t>Vibracija</t>
  </si>
  <si>
    <t>Kemijska analiza</t>
  </si>
  <si>
    <t>Analiza zraka</t>
  </si>
  <si>
    <t>Distilacijska analiza</t>
  </si>
  <si>
    <t>Analiza vode</t>
  </si>
  <si>
    <t>Trdne snovi</t>
  </si>
  <si>
    <t>Kromatografija</t>
  </si>
  <si>
    <t>Makromolekulska</t>
  </si>
  <si>
    <t>Electroforeza</t>
  </si>
  <si>
    <t>Fizikalne lastnosti</t>
  </si>
  <si>
    <t>Analiza velikosti delcev</t>
  </si>
  <si>
    <t>Zeta Potencial</t>
  </si>
  <si>
    <t>Toplotne</t>
  </si>
  <si>
    <t>Geometrijske</t>
  </si>
  <si>
    <t>Ravnovesje</t>
  </si>
  <si>
    <t>Vlakna</t>
  </si>
  <si>
    <t>Analitične centrifuge</t>
  </si>
  <si>
    <t>Meritve in analiza vzorcev</t>
  </si>
  <si>
    <t>Kriogenika</t>
  </si>
  <si>
    <t>mili-Kelvin</t>
  </si>
  <si>
    <t>Elektronska</t>
  </si>
  <si>
    <t>Analizator mrež</t>
  </si>
  <si>
    <t>Mikrovalovne</t>
  </si>
  <si>
    <t>Radiofrekvenčne</t>
  </si>
  <si>
    <t>Osciloskopi</t>
  </si>
  <si>
    <t>Gibanje</t>
  </si>
  <si>
    <t>Visokohitrostni video</t>
  </si>
  <si>
    <t>Nizkohitrostni video</t>
  </si>
  <si>
    <t>Telemetrija</t>
  </si>
  <si>
    <t>Tekočine</t>
  </si>
  <si>
    <t>Haptika</t>
  </si>
  <si>
    <t>Barvila</t>
  </si>
  <si>
    <t>Ekscimer</t>
  </si>
  <si>
    <t>Visokih moči</t>
  </si>
  <si>
    <t>Opto-akustični sistemi</t>
  </si>
  <si>
    <t>Pulzni femtosekundni</t>
  </si>
  <si>
    <t>Kvantne informacije</t>
  </si>
  <si>
    <t>Površinska plazmonska resonanca</t>
  </si>
  <si>
    <t>Dualna polarizacija</t>
  </si>
  <si>
    <t>Bolometrija</t>
  </si>
  <si>
    <t>Proteini/Nukleinske kisline</t>
  </si>
  <si>
    <t>Matrika</t>
  </si>
  <si>
    <t>Sekvencerji</t>
  </si>
  <si>
    <t>Sintetizatorji</t>
  </si>
  <si>
    <t>Bio-Medicinske</t>
  </si>
  <si>
    <t>Kardiovaskularne</t>
  </si>
  <si>
    <t>Ortopedske</t>
  </si>
  <si>
    <t>Zobne</t>
  </si>
  <si>
    <t>Celo telo</t>
  </si>
  <si>
    <t>Celice</t>
  </si>
  <si>
    <t>Tkiva</t>
  </si>
  <si>
    <t>Akustične</t>
  </si>
  <si>
    <t>Ultrazvok</t>
  </si>
  <si>
    <t>Avdio</t>
  </si>
  <si>
    <t>Terenske</t>
  </si>
  <si>
    <t>Plini</t>
  </si>
  <si>
    <t>Plazme</t>
  </si>
  <si>
    <t>Velika Instrumentacija</t>
  </si>
  <si>
    <t>Simulirana okolja</t>
  </si>
  <si>
    <t>Akustika</t>
  </si>
  <si>
    <t>Izgorevanje</t>
  </si>
  <si>
    <t>Vožnja</t>
  </si>
  <si>
    <t>Zračni prevoz</t>
  </si>
  <si>
    <t>Infrastruktura</t>
  </si>
  <si>
    <t>Informacijska tehnologija</t>
  </si>
  <si>
    <t>Skladiščenje</t>
  </si>
  <si>
    <t>Delovna postaja</t>
  </si>
  <si>
    <t>Paralelno računanje</t>
  </si>
  <si>
    <t>Delo s podatki</t>
  </si>
  <si>
    <t>Prikaz</t>
  </si>
  <si>
    <t>Mehanična</t>
  </si>
  <si>
    <t>Hidravlika</t>
  </si>
  <si>
    <t>Delavnica</t>
  </si>
  <si>
    <t>CNC stroji</t>
  </si>
  <si>
    <t>Vrtanje</t>
  </si>
  <si>
    <t>Drobljenje</t>
  </si>
  <si>
    <t>Spajanje</t>
  </si>
  <si>
    <t>Vrtilna miza</t>
  </si>
  <si>
    <t>Mletje</t>
  </si>
  <si>
    <t>Žaganje</t>
  </si>
  <si>
    <t>Sintranje</t>
  </si>
  <si>
    <t>Drzga rezanja</t>
  </si>
  <si>
    <t>Laboratorij</t>
  </si>
  <si>
    <t>Medicinski</t>
  </si>
  <si>
    <t>Kontrolirana atmosfera</t>
  </si>
  <si>
    <t>Kontrolirano okolje - soba za rast</t>
  </si>
  <si>
    <t>Kontrolirano okolje - skladiščenje</t>
  </si>
  <si>
    <t>Elektromagnetna zaščita</t>
  </si>
  <si>
    <t>Terenski</t>
  </si>
  <si>
    <t>Kriogenska</t>
  </si>
  <si>
    <t>Utekočinjevalec</t>
  </si>
  <si>
    <t>Vozila</t>
  </si>
  <si>
    <t>Za osebje</t>
  </si>
  <si>
    <t>Za opremo</t>
  </si>
  <si>
    <t>Kmetijska</t>
  </si>
  <si>
    <t>V živo</t>
  </si>
  <si>
    <t>Sistemi za pranje in namakanje</t>
  </si>
  <si>
    <t>Doba amortiziranja</t>
  </si>
  <si>
    <t>Klasifikacija</t>
  </si>
  <si>
    <t>Struktura lastne cene za uporabo raziskovalne opreme  (v EUR/uro)</t>
  </si>
  <si>
    <t>Skupaj lastna cena/uro</t>
  </si>
  <si>
    <t>Spletna stran RO (predstavitev opreme, pogoj dostopa,cenik)</t>
  </si>
  <si>
    <t>Zap.št. nakupa
(če je vir sofinanciranja
Paket ARRS)</t>
  </si>
  <si>
    <t>Vir sofinanciranja iz javnih sredstev
(Paket ARRS, drugi javni viri)</t>
  </si>
  <si>
    <t>Cena za uporabo raziskovalne opreme za izučenega uporabnika
(v EUR/uro)</t>
  </si>
  <si>
    <t>Letna stopnja izkoriščenosti v % v pretek. koled. letu</t>
  </si>
  <si>
    <t>Stopnja odpisanosti v % konec pret. koled. leta</t>
  </si>
  <si>
    <t>Acoustic monitoring stations</t>
  </si>
  <si>
    <t>Aerospace and aerodynamics research facilities</t>
  </si>
  <si>
    <t>Agronomy, Forestry, Plant Breeding Centres</t>
  </si>
  <si>
    <t>Analytical Facilities</t>
  </si>
  <si>
    <t xml:space="preserve">Animal facilities </t>
  </si>
  <si>
    <t>Astro-particle and neutrino detectors and observatories</t>
  </si>
  <si>
    <t xml:space="preserve">Atmospheric Measurement Facilities </t>
  </si>
  <si>
    <t>Biobanks including Seed banks</t>
  </si>
  <si>
    <t>Bio-informatics Facilities</t>
  </si>
  <si>
    <t>Biomedical Imaging Facilities</t>
  </si>
  <si>
    <t xml:space="preserve">Cell Culture Facilities </t>
  </si>
  <si>
    <t>Centers for advanced research in mathematics</t>
  </si>
  <si>
    <t>Centers for development of industrial mathematics</t>
  </si>
  <si>
    <t>Centralised Computing Facilities</t>
  </si>
  <si>
    <t xml:space="preserve">Chemical Libraries and Screening Facilities </t>
  </si>
  <si>
    <t>Civil Engineering Research Infrastructures</t>
  </si>
  <si>
    <t xml:space="preserve">Clinical Research Centres </t>
  </si>
  <si>
    <t>Collections</t>
  </si>
  <si>
    <t>Communication Networks</t>
  </si>
  <si>
    <t>Complex Data Facilities</t>
  </si>
  <si>
    <t>Conceptual Models</t>
  </si>
  <si>
    <t>Cross disciplinary  centers in mathematics</t>
  </si>
  <si>
    <t xml:space="preserve">Data Archives, Data Repositories and Collections </t>
  </si>
  <si>
    <t>Databases</t>
  </si>
  <si>
    <t>Data Mining and Analysis (Methodological) Centers, including statistical analysis</t>
  </si>
  <si>
    <t>Distributed Computing Facilities</t>
  </si>
  <si>
    <t>Earth Observation satellites</t>
  </si>
  <si>
    <t>Earth, Ocean, Marine, Freshwater, and Atmosphere Data Centres</t>
  </si>
  <si>
    <t>Earthquake Simulation Laboratories</t>
  </si>
  <si>
    <t>Electrical and Optical Engineering Facilities</t>
  </si>
  <si>
    <t>Energy Engineering Facilities (non nuclear)</t>
  </si>
  <si>
    <t>Environmental Health Research Facilities</t>
  </si>
  <si>
    <t>Environmental Management Infrastructures</t>
  </si>
  <si>
    <t>Extreme Conditions Facilities</t>
  </si>
  <si>
    <t>Genomic, Transcriptomic, Proteomics and Metabolomics Facilities</t>
  </si>
  <si>
    <t>Geothermal Research Facilities</t>
  </si>
  <si>
    <t>Gravitational wave detectors and Observatories</t>
  </si>
  <si>
    <t>High Energy Physics Facilities</t>
  </si>
  <si>
    <t xml:space="preserve">In situ Earth Observatories </t>
  </si>
  <si>
    <t>In situ Marine/Freshwater Observatories</t>
  </si>
  <si>
    <t>Intense Light Sources</t>
  </si>
  <si>
    <t>Intense Neutron Sources</t>
  </si>
  <si>
    <t>Marine &amp;amp; Maritime Engineering Facilities</t>
  </si>
  <si>
    <t>Materials Synthesis or Testing Facilities</t>
  </si>
  <si>
    <t>Mathematics Centres of Competence</t>
  </si>
  <si>
    <t>Mechanical Engineering Facilities</t>
  </si>
  <si>
    <t>Micro- and Nanotechnology facilities</t>
  </si>
  <si>
    <t>National Statistical Facilities (offices)</t>
  </si>
  <si>
    <t>Natural History Collections</t>
  </si>
  <si>
    <t>Nuclear Research Facilities</t>
  </si>
  <si>
    <t>Pilot Plants for Process Testing</t>
  </si>
  <si>
    <t>Polar and Cryospheric Research Infrastructures</t>
  </si>
  <si>
    <t>Reference material repositories</t>
  </si>
  <si>
    <t>Registers and Survey-led Studies/Databases</t>
  </si>
  <si>
    <t>Repositories</t>
  </si>
  <si>
    <t xml:space="preserve">Research Aircraft </t>
  </si>
  <si>
    <t>Research Archives</t>
  </si>
  <si>
    <t>Research Bibliographies</t>
  </si>
  <si>
    <t>Research Data Service Facilities</t>
  </si>
  <si>
    <t>Research Facilities</t>
  </si>
  <si>
    <t>Research Libraries</t>
  </si>
  <si>
    <t>Safety Handling facilities</t>
  </si>
  <si>
    <t xml:space="preserve">Software Service Facilities </t>
  </si>
  <si>
    <t>Solid Earth Observatories, including Seismological Monitoring Stations</t>
  </si>
  <si>
    <t>Space Environment Test Facilities</t>
  </si>
  <si>
    <t xml:space="preserve">Structural Biology Facilities </t>
  </si>
  <si>
    <t>Systems Biology/Computational Biology Facilities</t>
  </si>
  <si>
    <t>Telemedicine laboratories and E-Health technologies</t>
  </si>
  <si>
    <t>Telescopes</t>
  </si>
  <si>
    <t>Translational Research Centres</t>
  </si>
  <si>
    <t>Underground Laboratories</t>
  </si>
  <si>
    <t>Akustične opazovalne postaje</t>
  </si>
  <si>
    <t>Centri za napredne raziskave v matematiki</t>
  </si>
  <si>
    <t>Zbirke</t>
  </si>
  <si>
    <t>Komunikacijska omrežja</t>
  </si>
  <si>
    <t>Konceptualni modeli</t>
  </si>
  <si>
    <t>Baze podatkov</t>
  </si>
  <si>
    <t>Raziskovalne bibliografije</t>
  </si>
  <si>
    <t>Raziskovalne knjižnice</t>
  </si>
  <si>
    <t>Teleskopi</t>
  </si>
  <si>
    <t>Podzemni laboratoriji</t>
  </si>
  <si>
    <t>Raziskovalna oprema za klinične raziskave</t>
  </si>
  <si>
    <t>Interdisciplinarni centri v matematiki</t>
  </si>
  <si>
    <t>Arhivi podatkov, repozitoriji in zbirke</t>
  </si>
  <si>
    <t>Sateliti za opazovanje Zemlje</t>
  </si>
  <si>
    <t xml:space="preserve">Laboratoriji za simulacije potresov </t>
  </si>
  <si>
    <t>Raziskovalna infrastruktura za gradbeništvo</t>
  </si>
  <si>
    <t>Raziskovalna oprema za celične kulture</t>
  </si>
  <si>
    <t>Intenzivni svetlobni viri</t>
  </si>
  <si>
    <t>Intenzivni neutronski viri</t>
  </si>
  <si>
    <t>Objekti za nacionalne statistike  (pisarne)</t>
  </si>
  <si>
    <t xml:space="preserve">Zbirke s področja zgodovine narave </t>
  </si>
  <si>
    <t>Repozitoriji referenčnih materialov</t>
  </si>
  <si>
    <t xml:space="preserve">Repozitoriji </t>
  </si>
  <si>
    <t xml:space="preserve">Observatoriji za trdno zemljo, vključno s seizmološkimi postajami </t>
  </si>
  <si>
    <t>Telemedicinski laboratoriji in tehnologije e-zdravja</t>
  </si>
  <si>
    <t xml:space="preserve">Porazdeljene računalniške zmogljivosti </t>
  </si>
  <si>
    <t>"In situ" zemljske opazovalnice</t>
  </si>
  <si>
    <t>"In situ" morske / sladkovodne opazovalnice</t>
  </si>
  <si>
    <t>Polarne in kriosferske raziskovalne infrastrukture</t>
  </si>
  <si>
    <t>Sistemi za genomiko, transkriptomiko, proteomiko in metabolomiko</t>
  </si>
  <si>
    <t>Centralizirani računalniški sistemi</t>
  </si>
  <si>
    <t>Kemične knjižnice in presejalni sistemi</t>
  </si>
  <si>
    <t>Sistemi za kompleksne podatke</t>
  </si>
  <si>
    <t>Sistemi za zbiranje in analize podatkov, vključno s statistično analizo</t>
  </si>
  <si>
    <t>Sistemi električnega in optičnega inženiringa</t>
  </si>
  <si>
    <t>Sistemi energetskega inženiringa (nejedrskega)</t>
  </si>
  <si>
    <t>Sistemi za raziskave na področju varstva okolja</t>
  </si>
  <si>
    <t>Infrastrukture za upravljanje z okoljem</t>
  </si>
  <si>
    <t>Sistemi za ekstremne razmere</t>
  </si>
  <si>
    <t>Sistemi za geotermalne raziskave</t>
  </si>
  <si>
    <t xml:space="preserve">Observatoriji in detektorji gravitacijskih valov </t>
  </si>
  <si>
    <t>Sistemi fizike visokih energij</t>
  </si>
  <si>
    <t>Morski in pomorski inženirski sistemi</t>
  </si>
  <si>
    <t xml:space="preserve">Sistemi za sintezo ali testiranje materialov </t>
  </si>
  <si>
    <t xml:space="preserve">Sistemi s področja strojništva </t>
  </si>
  <si>
    <t>Mikro-in nanotehnološki sistemi</t>
  </si>
  <si>
    <t xml:space="preserve">Sistemi za jedrske raziskave </t>
  </si>
  <si>
    <t>Sistemi za raziskave podatkov</t>
  </si>
  <si>
    <t>Raziskovalni sistemi</t>
  </si>
  <si>
    <t xml:space="preserve">Sistemi za za varnost </t>
  </si>
  <si>
    <t>Testni sistemi za vesoljsko okolje</t>
  </si>
  <si>
    <t>Sistemi za strukturno biologijo</t>
  </si>
  <si>
    <t>Sistemi za sistemsko/računsko biologijo</t>
  </si>
  <si>
    <t>Prevajalni raziskovalni centri</t>
  </si>
  <si>
    <t>Sistemi za programsko opremo</t>
  </si>
  <si>
    <t>Raziskovalna letala</t>
  </si>
  <si>
    <t>Raziskovalni arhivi</t>
  </si>
  <si>
    <t>Registri in študije/podatkovne baze na osnovi anket</t>
  </si>
  <si>
    <t>Pilotni pogoni za procesna testiranja</t>
  </si>
  <si>
    <t>Matematični kompetenčni centri</t>
  </si>
  <si>
    <t>Podatkovni centri o zemlji, oceanih,  morjih, sladkih vodah in atmosferi</t>
  </si>
  <si>
    <t>Centri za razvoj industrijske matematike</t>
  </si>
  <si>
    <t>Sistemi za biomedicinsko slikanje</t>
  </si>
  <si>
    <t>Sistemi za bioinformatiko</t>
  </si>
  <si>
    <t>Bio-banke vključno s semenskimi bankami</t>
  </si>
  <si>
    <t>Atmosferski merilni sistemi</t>
  </si>
  <si>
    <t>Detektorji in opazovalnice astro-delcev in nevtrinov</t>
  </si>
  <si>
    <t>Sistemi s poskusnimi živalmi</t>
  </si>
  <si>
    <t>Sistemi za analize</t>
  </si>
  <si>
    <t>Centri za agronomijo, gozdarstvo in žlahtnjenje rastlin</t>
  </si>
  <si>
    <t>Sistemi za letalske in vesoljske ter aerodinamične raziskave</t>
  </si>
  <si>
    <t>EVIDENCA RAZISKOVALNE OPREME S PODATKI O MESEČNI UPORABI</t>
  </si>
  <si>
    <r>
      <rPr>
        <sz val="11"/>
        <rFont val="Calibri"/>
        <family val="2"/>
        <charset val="238"/>
      </rPr>
      <t>Slikanje-Imaging</t>
    </r>
    <r>
      <rPr>
        <sz val="11"/>
        <rFont val="Calibri"/>
        <family val="2"/>
        <charset val="238"/>
      </rPr>
      <t xml:space="preserve"> visoke ločljivosti</t>
    </r>
  </si>
  <si>
    <t>Category</t>
  </si>
  <si>
    <t>Številka</t>
  </si>
  <si>
    <t>Klasifikacija
Univ. v Leedsu</t>
  </si>
  <si>
    <t xml:space="preserve">Šifra
PS / IS
(za P-14) </t>
  </si>
  <si>
    <t>Številka RS</t>
  </si>
  <si>
    <t>Številka skrbnika</t>
  </si>
  <si>
    <t xml:space="preserve"> Skrbnik opreme</t>
  </si>
  <si>
    <t>Naziv opreme</t>
  </si>
  <si>
    <t>Leto nabave</t>
  </si>
  <si>
    <t>Naziv opreme v angleškem jeziku</t>
  </si>
  <si>
    <t>Nabavna vrednost (EUR)</t>
  </si>
  <si>
    <t>Opis postopka dostopa do opreme - (čas, največ 5 stavkov)</t>
  </si>
  <si>
    <t>Opis postopka dostopa do opreme v angleškem jeziku</t>
  </si>
  <si>
    <t>Namembnost opreme in dodatne informacije v angleškem jeziku</t>
  </si>
  <si>
    <t>Projekt oz. program 1</t>
  </si>
  <si>
    <t>Šifra programa oz. projekta</t>
  </si>
  <si>
    <t>Klasif. MERIL</t>
  </si>
  <si>
    <t>% upor.</t>
  </si>
  <si>
    <t>Projekt oz. program 2</t>
  </si>
  <si>
    <t>Projekt oz. program 3</t>
  </si>
  <si>
    <t>Namen</t>
  </si>
  <si>
    <t>Mesečna stopnja izkoriščenosti (v %) v navednem mesecu</t>
  </si>
  <si>
    <t>Projekt oz. program 4</t>
  </si>
  <si>
    <t>Polja z zelenim ozadjem so lahko objavljena na portalu SICRIS</t>
  </si>
  <si>
    <t>Sample Measurement/ Analysis</t>
  </si>
  <si>
    <t>0101-003</t>
  </si>
  <si>
    <t>I0-0002</t>
  </si>
  <si>
    <t>Vojko Jazbinšek</t>
  </si>
  <si>
    <t>08274</t>
  </si>
  <si>
    <t>Merilnik magnetnih lastnosti  (QD-MPMS-XL5) s SQUID magnetometrom</t>
  </si>
  <si>
    <t>Magnetic properties measuring system  (QD MPMS-XL-5) with SQUID magnetometer</t>
  </si>
  <si>
    <t>Paket 10</t>
  </si>
  <si>
    <t>Oprema je dostopna v Centru za magnetne meritve (CMag), ki je bil ustanovljen na IMFM leta 2002. V njem sodelujeta dva inštituta (IJS, KI) ter dve fakulteti UL (FMF in FKKT).  Meritve izvajamo  predvsem za člane skupine CMag. Za zunanje uprabnike so meritve možne v dogovoru s prof. dr. Zvonkom Jagličićem (email: zvonko.jaglicic@imfm.si)</t>
  </si>
  <si>
    <t>Agreement with prof. dr. Zvonko Jagličić (email: 
zvonko.jaglicic@imfm.si)</t>
  </si>
  <si>
    <t>Natančno merjenje magnetnih lastnosti snovi v temperaturnem območju od 1.9 K do 400 K.</t>
  </si>
  <si>
    <t>Precise measurements of magnetic properties of substances in the temperature interval from 1.9 K to 400 K</t>
  </si>
  <si>
    <t>fizika.imfm.si/IP</t>
  </si>
  <si>
    <t>P2-0348</t>
  </si>
  <si>
    <t>Zvonko Jagličić</t>
  </si>
  <si>
    <t>P1-0125</t>
  </si>
  <si>
    <t>Janez Dolinšek</t>
  </si>
  <si>
    <t>P2-0084</t>
  </si>
  <si>
    <t>Spomenka Kobe</t>
  </si>
  <si>
    <t>P2-0089</t>
  </si>
  <si>
    <t>Darko Makovec</t>
  </si>
  <si>
    <t>001</t>
  </si>
  <si>
    <t>I0-0022</t>
  </si>
  <si>
    <t>Janez Košmrlj</t>
  </si>
  <si>
    <t xml:space="preserve"> Bruker AVANCE 500 MHz NMR spektrometer</t>
  </si>
  <si>
    <t xml:space="preserve"> Bruker AVANCE 500 MHz NMR spectrometer</t>
  </si>
  <si>
    <t>Paket 14</t>
  </si>
  <si>
    <t>Načela za uporabo inštrumentalnega časa so objavljena na spletni strani IC UL FKKT (http://www.fkkt.uni-lj.si/sl/raziskovalna-infrastruktura/enota-za-jedrsko-magnetno-resonanco/pravila/)</t>
  </si>
  <si>
    <t>Services are available to all subject to previous notice. Details can be found at http://www.fkkt.uni-lj.si/en/research-infrastructure/nmr-spectroscopy-unit-ic-ul-fkkt-equipment/</t>
  </si>
  <si>
    <t>Oprema je namenjena raziskovalcem za določanje strukture, konformacij in dinamike molekul v raztopini</t>
  </si>
  <si>
    <t>The equipment enables the determination of structure, conforamtion, and dynamics of molecules in solution</t>
  </si>
  <si>
    <t>013767</t>
  </si>
  <si>
    <t>http://www.fkkt.uni-lj.si/sl/raziskovalna-infrastruktura/enota-za-jedrsko-magnetno-resonanco/</t>
  </si>
  <si>
    <t>P1-0230</t>
  </si>
  <si>
    <t>Jurij Svete</t>
  </si>
  <si>
    <t>P1-0175</t>
  </si>
  <si>
    <t>Anton Meden</t>
  </si>
  <si>
    <t>P2-0191</t>
  </si>
  <si>
    <t>Matjaž Krajnc</t>
  </si>
  <si>
    <t>Vzdrževanje, pedagoško delo, zunanji</t>
  </si>
  <si>
    <t>006</t>
  </si>
  <si>
    <t>P1-0201</t>
  </si>
  <si>
    <t>Ksenija Kogej</t>
  </si>
  <si>
    <t>04614</t>
  </si>
  <si>
    <t>"3D-DLS Research Lab" raziskovalni inštrument za merjenje (3D) dinamičnega in statičnega sipanja laserske svetlobe</t>
  </si>
  <si>
    <t>3D DLS Spectrometer, LS Instruments GmbH</t>
  </si>
  <si>
    <t>Paket 13</t>
  </si>
  <si>
    <t>Oprema je dostopna le po predhodnem dogovoru in pod vodstvom strokovno usposobljene osebe. Cena določitve hidrodinamskega radija  in molske mase je odvisna od zahtevnosti meritve in računskih postopkov ter interpretacije rezultatov. Določi se s skrbnikom inštrumenta.</t>
  </si>
  <si>
    <t>The qeuipment is available on the basis of a previous agreement and with a supervision of authorized personel. The price  for the determination of molar mass and/or size depends on the pretentiousness of measurements, on the complexity of data treatment (if required) and on the used time.</t>
  </si>
  <si>
    <t>določanje velikosti (molske mase, hidrodinamskega radija in radija sukanja) delcev v koloidnih sistemih</t>
  </si>
  <si>
    <t>determination of size (molar mass, hydrodynamic radius and radius of gyration) of colloidal particles</t>
  </si>
  <si>
    <t>012577</t>
  </si>
  <si>
    <t>http://www.fkkt.uni-lj.si/si/?24</t>
  </si>
  <si>
    <t>Vojeslav Vlachy</t>
  </si>
  <si>
    <t>002</t>
  </si>
  <si>
    <t>Avtomatiziran laboratorijski reaktor Labmax Automatic LAB</t>
  </si>
  <si>
    <t>Mettler Tolledo LabMax Automatic Lab Reactor</t>
  </si>
  <si>
    <t>ostalo</t>
  </si>
  <si>
    <t>Po dogovoru</t>
  </si>
  <si>
    <t>Agreement with operator/institution</t>
  </si>
  <si>
    <t>Oprema omogoča avtomatsko kontrolo parametrov in obratovalnih pogojev v reaktorju, kot so temperatura, pH vrednost, mešalni pogoji in doziranje reaktantov.</t>
  </si>
  <si>
    <t>automatic controll of process paremeters and operating conditions in a lab reactor</t>
  </si>
  <si>
    <t>012983</t>
  </si>
  <si>
    <t>P2-0150</t>
  </si>
  <si>
    <t>Andreja Žgajnar Gotvajn</t>
  </si>
  <si>
    <t>pedagoško delo</t>
  </si>
  <si>
    <t>TRG</t>
  </si>
  <si>
    <t>008</t>
  </si>
  <si>
    <t>Avtomtski rentgenski difraktometer s CCD detektorjem za monokristale</t>
  </si>
  <si>
    <t>Automatic X-ray diffractometer with CCD detector for monocrystals</t>
  </si>
  <si>
    <t>Aparatura je dostopna vsem ob predhodni najavi</t>
  </si>
  <si>
    <t xml:space="preserve">Services are available to all subject to previous notice. </t>
  </si>
  <si>
    <t>Zbiranje rentgenskih difrakcijskih podatkov za monokristale (male molekule)</t>
  </si>
  <si>
    <t>X-ray data collection for monocrystals (small molecules)</t>
  </si>
  <si>
    <t>007219</t>
  </si>
  <si>
    <t>http://www.fkkt.uni-lj.si/sl/raziskovalna-infrastruktura/enota-za-rentgensko-difrakcijo/</t>
  </si>
  <si>
    <t>Matija Tomšič</t>
  </si>
  <si>
    <t xml:space="preserve">Detektor v Sistemu za merjenje ozkokotnega rentgenskega sipanja (Mythen 1K) - SAXS </t>
  </si>
  <si>
    <t xml:space="preserve">(Mythen 1K) - SAXS </t>
  </si>
  <si>
    <t>Zainteresirani uporabnik se obrne na skrbnika opreme, ki organizira izvedbo eksperimentov. Cena meritev je odvisna od zahtevnosti eksperimentov in interpretacije podakov. Informacijo o ceni dobite od skrbnika ob dogovoru za izvedbo eksperimentov.</t>
  </si>
  <si>
    <t>Interested customer contacts the caretaker of the instrument, who organizes the data collection. The price depends on the complexity of the data collection needed. The information about the price is obtained from the caretaker before the agreement for data collection.</t>
  </si>
  <si>
    <t>Strukturne raziskave vzorcev z metodo SAXS.</t>
  </si>
  <si>
    <t>Structural studies of the samples utilizint the SAXS technique.</t>
  </si>
  <si>
    <t>014591</t>
  </si>
  <si>
    <t>http://www.fkkt.uni-lj.si</t>
  </si>
  <si>
    <t>N1-0042</t>
  </si>
  <si>
    <t>Andrej Jamnik</t>
  </si>
  <si>
    <t>Jurij Lah</t>
  </si>
  <si>
    <t>Diferenčni dinamični kalorimeter-NANO II DSC</t>
  </si>
  <si>
    <t>NANO II DSC Calorimeter</t>
  </si>
  <si>
    <t>Zainteresirani uporabnik se obrne na skrbnika opreme, ki organizira izvedbo eksperimentov in po potrebi poskrbi za interpretacijo dobljenih podatkov. Cena celotnega postopka eksperimentalne analize je zelo odvisna od zahtevnosti eksperimentov in interpretacije podakov. Informacijo o ceni dobite od skrbnika ob dogovoru za izvedbo eksperimentov.</t>
  </si>
  <si>
    <t>Interested customer contacts the caretaker of the instrument, who organizes the data collection and, if needed, their interpretation. The price of the whole procedure of experimental analysis is strongly dependent on the difficulty of data collection and their interpretation. The information about the price is obtained from the caretaker before the agreement for data collection.</t>
  </si>
  <si>
    <t>Stabilnost biološko pomembnih molekul v raztopinah. Termodinamika strukturnih prehodov bioloških makromolekul.</t>
  </si>
  <si>
    <t>Stability of biologically important molecules in solutions. Thermodynamics of structural transitions  of biopolymers.</t>
  </si>
  <si>
    <t>007109</t>
  </si>
  <si>
    <t>DMA/SDTA861e Dinamični mehanski analizator - komplet</t>
  </si>
  <si>
    <t>Mettler Tolledo DMA/SDTA 861e Dynamic Mechanical Analyzer (complete)</t>
  </si>
  <si>
    <t>Paket 12</t>
  </si>
  <si>
    <t>Oprema je namenjena testiranju mehanskih lastnosti trdnih in visoko-viskoznih materialov v odvisnosti od temperature in uporabljene frekvence. Omogoča obremenjevanje vzorcev na nateg, kompresijo, upogib in strig.</t>
  </si>
  <si>
    <t>determination of dynamic mechanical properties of materials</t>
  </si>
  <si>
    <t>011702</t>
  </si>
  <si>
    <t>N2-0033</t>
  </si>
  <si>
    <t>FTIR "in-situ" reakcijski sistem ReactIR iC10</t>
  </si>
  <si>
    <t>Mettler Toledo reactIR iC10, an FTIR-based in situ reaction analysis system</t>
  </si>
  <si>
    <t>Paket 11</t>
  </si>
  <si>
    <t>Oprema je namenjena spremljanju kemijskih reakcij in nekaterih faznih sprememb med procesom s pomočjo "in-line" beleženja FTIR spektrov.</t>
  </si>
  <si>
    <t>in-line FTIR data collection</t>
  </si>
  <si>
    <t>010292</t>
  </si>
  <si>
    <t>009</t>
  </si>
  <si>
    <t>P1-0153</t>
  </si>
  <si>
    <t>Matevž Pompe</t>
  </si>
  <si>
    <t>Ionski kromatograf Dionex</t>
  </si>
  <si>
    <t>The cost of the service depends on the duration of the experiment and the time needed for data evaluation.</t>
  </si>
  <si>
    <t>Določanje organskin in anorganskih ionov</t>
  </si>
  <si>
    <t>Determination of organic and inorganic ions</t>
  </si>
  <si>
    <t>013896</t>
  </si>
  <si>
    <t>http://www.fkkt.uni-lj.si/si/?191</t>
  </si>
  <si>
    <t>Matevž Pompe Gregor Marolt</t>
  </si>
  <si>
    <t xml:space="preserve">Izotermni filtracijski mikrokalorimeter </t>
  </si>
  <si>
    <t>Nano ITC isothermal titration calorimeter</t>
  </si>
  <si>
    <t>Termodinamika vezanja molekul v raztopinah.</t>
  </si>
  <si>
    <t>Thermodynamics of molecular binding in solutions.</t>
  </si>
  <si>
    <t>014710</t>
  </si>
  <si>
    <t>Izotermni titracijski (ITC) mikrokalorimeter</t>
  </si>
  <si>
    <t>VP-ITC Isothermal Titration Calorimeter</t>
  </si>
  <si>
    <t>011247</t>
  </si>
  <si>
    <t xml:space="preserve"> </t>
  </si>
  <si>
    <t>010</t>
  </si>
  <si>
    <t>Mitja Kožuh</t>
  </si>
  <si>
    <t>07027</t>
  </si>
  <si>
    <t>Komora eksplozijska 20l</t>
  </si>
  <si>
    <t>Kuhner</t>
  </si>
  <si>
    <t>Po dogovoru  (zaenkrat omejena razpoložljivost)</t>
  </si>
  <si>
    <t xml:space="preserve">Exposion chamber was operational on old location and it was used in educational process. Now on new location it has to be instaled and equiped according to safety rules. </t>
  </si>
  <si>
    <t xml:space="preserve">Določanje porametrov maksimalnega tlaka prašnih, plinskih in hibridnih eksplozij ter hitrosti naraščnja tlaka pri eksplozijah. </t>
  </si>
  <si>
    <t xml:space="preserve">Explosion chamber is 20l standard size which enables meassuring all the parameters for dust, gas and hybrid explosions. </t>
  </si>
  <si>
    <t>014582</t>
  </si>
  <si>
    <t>http://www.fkkt.uni-lj.si/sl/oddelki-in-katedre/oddelek-za-kemijsko-inzenirstvo-in-tehnisko-varnost/katedra-za-poklicno-procesno-in-pozarno-varnost/raziskovalna-oprema/</t>
  </si>
  <si>
    <t>Katedra KPPPV</t>
  </si>
  <si>
    <t>diplomanti 1. in 2. stopnje, vzdrževanje</t>
  </si>
  <si>
    <t>P1-0134</t>
  </si>
  <si>
    <t>Romana Cerc Korošec</t>
  </si>
  <si>
    <t>Masni spektrometer GSD</t>
  </si>
  <si>
    <t xml:space="preserve">Thermostar Gas GSD </t>
  </si>
  <si>
    <t>Potencialni uporabnik se domeni s skrbnikom opreme o poteku eksperimenta. Potrebna je še obdelava dobljenih podatkov, ki jo obvladajo trije člani raziskovalne skupine. Cena storitve je odvisna od časa trajanja eksperimenta in od časa, ki se ga porabi za evalvacijo podatkov.</t>
  </si>
  <si>
    <t>Potential customers confer with caretaker of the instrument about the experimental procedure. The required data processing and evaluation is provided by three members of our research group.</t>
  </si>
  <si>
    <t>Oprema  se uporablja sklopljeno s termično analizo, kadar je potrebna analiza plinov pri termični razgradnji snovi.</t>
  </si>
  <si>
    <t>The instrument is used for coupled thermogravimetry-mass spectrometry analysis, when analysis of evolved gases during thermal decomposition is required.</t>
  </si>
  <si>
    <t>013883</t>
  </si>
  <si>
    <t>Peter Bukovec</t>
  </si>
  <si>
    <t>FKKT - Oddelek za tehnično varnost</t>
  </si>
  <si>
    <t>zunanji</t>
  </si>
  <si>
    <t>P1-0179</t>
  </si>
  <si>
    <t>08284</t>
  </si>
  <si>
    <t>PE 2400 Series II Elemental analyser (Perkin-Elmer analizator za CHN Model 2400)</t>
  </si>
  <si>
    <t>Perkin Elmer CHN Analyzator 2400 II</t>
  </si>
  <si>
    <t>Po dogovoru s prof.dr. Jurijem Svetetom. Aparatura za mikroanalizo C, H, N v organskih spojinah je edina aparatura, ki deluje v Sloveniji in je dostopna vsem potencialnim uporabnikom, glede na njihovo povpraševanje.</t>
  </si>
  <si>
    <t>Agreement with operator Prof.Dr. Jurij Svete:Phone No. +386 479 8562; E-mail: jurij.svete@fkkt.uni-lj.si</t>
  </si>
  <si>
    <t>Mikroanalize CHN</t>
  </si>
  <si>
    <t>Elemental microanalyses</t>
  </si>
  <si>
    <t>010562</t>
  </si>
  <si>
    <t>P1-0134, 2144, 1129</t>
  </si>
  <si>
    <t>za pedagoško delo - 10</t>
  </si>
  <si>
    <t>Helena Prosen</t>
  </si>
  <si>
    <t>Plinski kromatograf z MS detektorjem in TD ter pirolizno enoto (Agilent GC-7890A, MS-5975C)</t>
  </si>
  <si>
    <t>GC-MS System with TD and Pyrolysis units (Agilent GC-7890A, MS-5975C)</t>
  </si>
  <si>
    <t>GC-MS sistem za analizo organskih hlapnih komponent</t>
  </si>
  <si>
    <t>GC-MS system for analysis of volatile organic compounds</t>
  </si>
  <si>
    <t>012564</t>
  </si>
  <si>
    <t>http://abra.fkkt.uni-lj.si/program/</t>
  </si>
  <si>
    <t>003</t>
  </si>
  <si>
    <t>Physica MCR 301</t>
  </si>
  <si>
    <t>Agreement with operator/Institution</t>
  </si>
  <si>
    <t>Celica za določanje reoloških lastnosti polimerov do 400 °C. Modul za določanje nizkoviskoznih tekočin.</t>
  </si>
  <si>
    <t>Rheological characterisation of non-newtionian materials in wide range of shear deformations: highly viscous materials in temp. range -20°C to 200°C and low viscosity fluids in tem pange -20 to 100°C.</t>
  </si>
  <si>
    <t>012692</t>
  </si>
  <si>
    <t>005</t>
  </si>
  <si>
    <t>P1-0207</t>
  </si>
  <si>
    <t>Gregor Gunčar</t>
  </si>
  <si>
    <t>Robot za proteinsko kristalizacijo DUNN</t>
  </si>
  <si>
    <t>Crystal Gryphon mit Laptop</t>
  </si>
  <si>
    <t>Oprema je dostopna po predhodnem dogovoru in jo lahko uporablja uporabnik sam, če je za to usposobljen. Drugače je na voljo strokovna pomoč.</t>
  </si>
  <si>
    <t>Equipment is available to all qualified users upon request. For other users we will provide on-site support.</t>
  </si>
  <si>
    <t>Priprava kristalizacijskih nastavkov proteinov z različnimi pufri v nanokapljicah (100nL) na mikrotiterskih ploščah s 96-vdolbinicami.</t>
  </si>
  <si>
    <t>Nanoliter pipetting of 96-well plate protein crystalization screens and protein samples.</t>
  </si>
  <si>
    <t>013842</t>
  </si>
  <si>
    <t>http://www.fkkt.uni-lj.si/si/?194</t>
  </si>
  <si>
    <t>Katedra za Biokemijo,FKKT</t>
  </si>
  <si>
    <t>Kemijski inštitut</t>
  </si>
  <si>
    <t>Robotizirani sistem za pripravo vzorcev-Zymark Prelude</t>
  </si>
  <si>
    <t>Robotic sample preparation system-Zymark Prelude</t>
  </si>
  <si>
    <t>Avtomatizirana priprava vzorcev</t>
  </si>
  <si>
    <t>Automated sample preparation</t>
  </si>
  <si>
    <t>010219 in 010231</t>
  </si>
  <si>
    <t>http://www.fkkt.uni-lj.si/en/?507</t>
  </si>
  <si>
    <t>13822</t>
  </si>
  <si>
    <t>Tekočinski kromatograf z masnim detektorjem na čas preleta (TOF)</t>
  </si>
  <si>
    <t>Agilent 6224 Accurate Mass TOF LC/MS system</t>
  </si>
  <si>
    <t>Načela za uporabo inštrumentalnega časa so objavljena na spletni strani IC UL FKKT (http://nmr-slave.fkkt.uni-lj.si)</t>
  </si>
  <si>
    <t>Services are available to all subject to previous notice. Details can be found at http://nmr-slave.fkkt.uni-lj.si</t>
  </si>
  <si>
    <t>Oprema je namenjena raziskovalcem za določanje čitoče in natančne molekulske mase spojin.</t>
  </si>
  <si>
    <t>The equipmnet is intended for the determination of purity and exact molecular mass of compounds</t>
  </si>
  <si>
    <t>013835</t>
  </si>
  <si>
    <t>http://nmr-slave.fkkt.uni-lj.si</t>
  </si>
  <si>
    <t>vzdrževanje, pedagoško delo</t>
  </si>
  <si>
    <t xml:space="preserve">Tekočinski kromatograf z masno spektrometričnim detektorjem (HPLC-MS/MS, Perkin Elmer Series 2000, Applied Biosystems 3200 Q Trap) </t>
  </si>
  <si>
    <t>HPLC-MS/MS System (Perkin Elmer Series 2000, Applied Biosystems 3200 Q Trap)</t>
  </si>
  <si>
    <t>Določanje in identifikacija organskih komponent</t>
  </si>
  <si>
    <t>Determination and identification of organic constituents</t>
  </si>
  <si>
    <t>011914</t>
  </si>
  <si>
    <t>Matevž Pompe Jernej Markelj</t>
  </si>
  <si>
    <t>08790</t>
  </si>
  <si>
    <t xml:space="preserve">Visokoločljivi rentgenski praškovni difraktometer </t>
  </si>
  <si>
    <t>High resolution X-ray powder diffractometer</t>
  </si>
  <si>
    <t>Zainteresirani uporabnik se obrne na skrbnika opreme, ki organizira snemanje vzorcev in po potrebi poskrbi za interpretacijo. Za uporabnike z UL FKKT je storitev brezplačna, drugi uporabniki plačajo stroške snemanja in interpretacije. Cena je zelo odvisna od načina senamnja in zahtevnosti interpretacije, informacijo o ceni dobite od skrbnika pred dogovorom za snemanje, okvirna vrednost je 100 EUR na uro snemanja.</t>
  </si>
  <si>
    <t>Interested customer contacts the caretaker of the instrument, who then organizes the data collection and, if needed, interpretation of the patterns. For the customers from UL FKKT, the service is free of charge, other customers pay the expenses of the data collection and interpretation. The price is strongly dependent on the data collection parameters and the difficulty of the interpretation, the information on the price is obtained fom the caretaker before the agreement for data collection, informational price is 100 EUR per hour of data collection.</t>
  </si>
  <si>
    <t>Osnovna uporaba je kvalitativna in kvantitativna fazna anliza polikristaliničnih snovi (trdnih ali uprašenih). V določenih primerih je možno  tudi natančno merjenje parametrov osnovne celice, indeksiranje, Rietveldova analiza in reševanje kristalne strukture.</t>
  </si>
  <si>
    <t>The basic application is qualitative and quantitative phase analysis of polycrystalline samples (solid or powdered). Precise measurement of the unit cell parameters, indexing, Rietveld refinement and crystal structure determination are also possible in certain cases.</t>
  </si>
  <si>
    <t>011405</t>
  </si>
  <si>
    <t>http://www.ki.si/odseki/l-09/oprema/</t>
  </si>
  <si>
    <t>007</t>
  </si>
  <si>
    <t>Marinšek Marjan</t>
  </si>
  <si>
    <t>Visokoločljivi vrstični električni mikroskop na poljsko emisijo (FE-SEM)</t>
  </si>
  <si>
    <t>High resolution electron microscope Zeiss FE-SEM ULTRA plus</t>
  </si>
  <si>
    <t>Oprema je namenjena raziskovalcem za opazovanje površine vzorcev (SE, BSE, EDX) na mikro in nano nivoju</t>
  </si>
  <si>
    <t>The equipment enables the determination of samples' microstructure (SE, BSE, EDX) on micro- and nano-level</t>
  </si>
  <si>
    <t>013635</t>
  </si>
  <si>
    <t>http://nmr-slave.fkkt.uni-lj.si/oprema.html</t>
  </si>
  <si>
    <t>P2-0191, P1-0175, P1-0134</t>
  </si>
  <si>
    <t>Matjaž Krajnc, Anton Meden, Peter Bukovec</t>
  </si>
  <si>
    <t>KI, Zavod za gradbeništvo, Calcit, IJS</t>
  </si>
  <si>
    <t>P1-0017</t>
  </si>
  <si>
    <t>Bačič Deni</t>
  </si>
  <si>
    <t>Gruča računalnikov - Mlacom Supermicro</t>
  </si>
  <si>
    <t>Računalniška gruča z 20 vozlišči (Supermicro, Intel Xeon E5-2660v2x2, 32GB RAM, 1TB HDD, Mellanox ConnetX-2 VPI Infiniband) in Infiniband switch (Mellanox IS5030)</t>
  </si>
  <si>
    <t>Oddaljen dostop preko SSH protocola in Client-Server Integracijska shema</t>
  </si>
  <si>
    <t>SSH remote access and Client-Server Integration Scheme</t>
  </si>
  <si>
    <t>Modeliranje in simuliranje procesov na področju znanosti o življenju s poudarkom na optimizaciji procesov pri odkrivanju novih zdravilnih učinkovin (Accelrys Enterprise Platform (AEP)); Kvantno-kemijski izračuni grafenskih sistemov (Gaussian); Optimizacija umetnih nevronskih mrež z genetskim algoritmom (Fortran)</t>
  </si>
  <si>
    <t>Life science modeling and simulation focused on optimizing the drug discovery processes (Accelrys Enterprise Platform (AEP)); Quantum chemical calculations on graphenes (Gaussian); Optimization of Artificial Neural Networks by Genetic Algorithm (Fortran)</t>
  </si>
  <si>
    <t>KI 13418</t>
  </si>
  <si>
    <t>www.ki.si</t>
  </si>
  <si>
    <t>L03-sodelavci</t>
  </si>
  <si>
    <t>P1-0012</t>
  </si>
  <si>
    <t>L01 - Mavri</t>
  </si>
  <si>
    <t>P1-0010</t>
  </si>
  <si>
    <t>L14 - Avbelj</t>
  </si>
  <si>
    <t>P1-0391</t>
  </si>
  <si>
    <t>L11 - Anderluh</t>
  </si>
  <si>
    <t>P2-0393</t>
  </si>
  <si>
    <t>Bele Marjan</t>
  </si>
  <si>
    <t>Mikroskop na atomsko silo / vrstični tunelski mikroskop z elektrokemijsko celico</t>
  </si>
  <si>
    <t>MultiMode V Scanning Probe Microscope (Veeco Instruments Inc.)</t>
  </si>
  <si>
    <t>Trenutno je oprema na voljo zgolj partnerjem pri nakupu opreme, ki obsegajo raziskovalce na KI ter zunanje solastnike iz FKKT, FFA, IJS in FS MB.</t>
  </si>
  <si>
    <t>Access to the machine is limited to partners, which claim a share. These are employes of different laboratories of NIC, Faculty of chemistry and chemical technology, Faculty of pharmacy and Faculty of mechanical engineering MB.</t>
  </si>
  <si>
    <t>Karakterizacija vse vrste materialov na molekularnem nivoju. Možnost meritev v sistemih med njihovim delovanjem ter uporaba v bioloških sistemih pri pogojih, ki so prisotni v njihovih naravnih okoljih.</t>
  </si>
  <si>
    <t>Characterisation of different materials at the molecular level. Possiblity of in situ measurements and use to analyse biological systems in their living environment.</t>
  </si>
  <si>
    <t>KI 9798, KI 9797</t>
  </si>
  <si>
    <t>AbdElAal Kreta Ahmed</t>
  </si>
  <si>
    <t>KI - L12</t>
  </si>
  <si>
    <t>Zunanji naročnik</t>
  </si>
  <si>
    <t>Uroš Maver</t>
  </si>
  <si>
    <t>P4-0176</t>
  </si>
  <si>
    <t>Benčina Mojca</t>
  </si>
  <si>
    <t>Sistem za dvo-dimenzionalno analizo proteinov</t>
  </si>
  <si>
    <t>Two dimensional analysis of proteins</t>
  </si>
  <si>
    <t>dostop ni omejen za raziskovalce s ARRS financiranjem</t>
  </si>
  <si>
    <t>acces is not limited for researchers with ARRS projects</t>
  </si>
  <si>
    <t>Separacija proteinov na podlagi izoelektrične točke in molske mase.</t>
  </si>
  <si>
    <t>Separation of proteins based on isoelectric point and the molecular weight.</t>
  </si>
  <si>
    <t>KI 7023, KI 6962</t>
  </si>
  <si>
    <t>J1-6740</t>
  </si>
  <si>
    <t>Roman Jerala</t>
  </si>
  <si>
    <t>J3-6784</t>
  </si>
  <si>
    <t>Mojca Benčina</t>
  </si>
  <si>
    <t>J3-6791</t>
  </si>
  <si>
    <t>Iva Hafner Bratkovič</t>
  </si>
  <si>
    <t>L4-6812</t>
  </si>
  <si>
    <t>Helena Gradišar</t>
  </si>
  <si>
    <t>Večnamenski kinetični optični čitalec mikrotiterskih plošč</t>
  </si>
  <si>
    <t>Plater reader</t>
  </si>
  <si>
    <t>Detekcija sprememb luminiscence, fluorescence ali absorbance večjega števila vzorcev .</t>
  </si>
  <si>
    <t>Detection of changes in luminiscence, fluorescence or absorbance of a larger number of samples.</t>
  </si>
  <si>
    <t>KI 7526, KI 7526/1</t>
  </si>
  <si>
    <t xml:space="preserve">Mikroskop za prostorsko in časovno upodabljanje sprememb v živih celicah </t>
  </si>
  <si>
    <t xml:space="preserve">Microscope for spatial and temporal imaging of life cells </t>
  </si>
  <si>
    <t>Časovno dostop ni omejen, če oprema ni zasedena. Zunanji uporabniki plačajo ceno ure z ali brez tehnične pomoči. Vrednost je izračunana iz vrednosti opreme, tekočih stroškov in stroškov servisiranja ter ure tehnične pomoči.</t>
  </si>
  <si>
    <t>If the machine is not occupaied, the time is available for external users. The external users pay the price per hour with or without technical assistance. The value is calculated from the value of the machine, running costs and servicing costs, and hours of technical assistance.</t>
  </si>
  <si>
    <t>Upodabljanje prostorskih in časovnih sprememb fluorescenčno označenih molekul v fiksiranih ali živih celičnih preparatih.</t>
  </si>
  <si>
    <t>Imaging of spatial and temporal changes in fluorescence-labeled molecules in live or fixed cell preparations.</t>
  </si>
  <si>
    <t>KI 8391, KI 8391/1</t>
  </si>
  <si>
    <t>Sistem za gojenje živali za delo s patogeni drugega varnostnega razreda: Modul opreme za anestezijo, Lumi-Box, 1.sklop</t>
  </si>
  <si>
    <t xml:space="preserve">The laboratory for exerimental animals for work with pathogens second security class: anesthesia, Lumi-Box, 1. part
 </t>
  </si>
  <si>
    <t>Uporaba opreme je omejena in je možna samo po dogovoru.</t>
  </si>
  <si>
    <t>Use of equipment is limited and is only possible by appointment.</t>
  </si>
  <si>
    <t>Gojenje eksperimentalnih živali.</t>
  </si>
  <si>
    <t xml:space="preserve">Hausing of experimental animals.
Growing experimental animals.
</t>
  </si>
  <si>
    <t>KI 10530, KI 10276, KI 9998</t>
  </si>
  <si>
    <t>Caserman Simon</t>
  </si>
  <si>
    <t>Kriobanka elementi in postavitev</t>
  </si>
  <si>
    <t>Cryobank</t>
  </si>
  <si>
    <t>Zaradi nevarnosti okužb hranjenih kultur, opreme ni možno uporabljati za zunanje interesente.</t>
  </si>
  <si>
    <t>Due to the risk of infection of stored cell cultures, equipment can not be used for any external clients.</t>
  </si>
  <si>
    <t xml:space="preserve">Oprema je namenjena za shranjevanje celičnih kultur, ki se uporabljajo na oddelku L-11. </t>
  </si>
  <si>
    <t>The equipment is used for storage of cell cultures, which are used in Labooratory L-11.</t>
  </si>
  <si>
    <t>KI 9359</t>
  </si>
  <si>
    <t>-</t>
  </si>
  <si>
    <t>dr. Simon Caserman</t>
  </si>
  <si>
    <t>Industrija</t>
  </si>
  <si>
    <t>P2-0148</t>
  </si>
  <si>
    <t>Dražič Goran</t>
  </si>
  <si>
    <t>02556</t>
  </si>
  <si>
    <t>Supermikroskop HR TEM (Jeol)</t>
  </si>
  <si>
    <t xml:space="preserve">ARSTEM - Atomic resolution Cs corrected scanning transmission electron microscope </t>
  </si>
  <si>
    <t>Dostop je projekten. Na eni do dveh straneh potencialni uporabnik opiše problem, ki ga želi rešiti z napravo. Če je metoda ustrezna, se z odgovorno osebo dogovori za začetek in obseg dela. Možno je tudi izobraževanje operaterjev s predznanjem.</t>
  </si>
  <si>
    <t>Project type. Customer describes the problem on one to two pages and in the case that the equipment is suitable the customer and responsible person define the date of the start and the extent of the work.</t>
  </si>
  <si>
    <t>Preiskovanje mikrostrukture na atomskem nivoju. Določanje kristalne strukture, kemijske sestave, načina vezave in oksidacijskih stanj. Določanje morfologije in velikosti nanodelcev, tomografija.</t>
  </si>
  <si>
    <t xml:space="preserve">Study of microstructure at atomic level. Determination of crystal structure, chemical composition, bonding, valence state, morphology and size of the nanoparticles. Tomography. </t>
  </si>
  <si>
    <t>KI 13393</t>
  </si>
  <si>
    <t>Goran Dražić, Francisco Ruiz Zepeda, Elena Tcherychova</t>
  </si>
  <si>
    <t>P1-0021</t>
  </si>
  <si>
    <t>Goran Dražić</t>
  </si>
  <si>
    <t>Sašo Šturm</t>
  </si>
  <si>
    <t>P2-0152</t>
  </si>
  <si>
    <t>Fele Žilnik Ljudmila</t>
  </si>
  <si>
    <t>HP ravnotežna celica</t>
  </si>
  <si>
    <t>HP equilibrium cell</t>
  </si>
  <si>
    <t xml:space="preserve">Meritve so mogoče po predhodnem dogovoru. </t>
  </si>
  <si>
    <t xml:space="preserve">Measurements available after prelimenary agreement. </t>
  </si>
  <si>
    <t xml:space="preserve">HP ravnotežna celica (visokotlačna ravnotežna celica) je prvenstveno namenjena določanju faznih ravnotežij pri visokih tlakih z uporabo različnih eksperimentalnih metod ter za določevanje kritičnih točk v večkomponentnih mešanicah. Meritve lahko izvajamo pri konstantnem ali spremenljivem volumnu celice, pri tlakih do 350 bar in temperaturi do 200˚C. Z novo aparaturo lahko študiramo in načrtujemo separacijske in reakcijske procese tudi v bližini ali pod superkritičnimi pogoji. </t>
  </si>
  <si>
    <t>HP equilibrium cell (high-pressure equilibrium cell) is primarily for the determination of phase equilibria at high pressures using a variety of experimental methods and the determination of critical points in multicomponent mixtures. Measurements can be carried out at a constant or a variable volume cell at pressures up to 350 bar and temperatures up to 200 ˚ C. The new apparatus can be studied and planned separation and reaction processes in the near or under supercritical conditions.</t>
  </si>
  <si>
    <t>KI 11159</t>
  </si>
  <si>
    <t>Ljudmila Fele Žilnik</t>
  </si>
  <si>
    <t>P1-0104</t>
  </si>
  <si>
    <t>Ajda Flašker</t>
  </si>
  <si>
    <t>34329</t>
  </si>
  <si>
    <t>Aparatura za merjenje molekularnih interakcij</t>
  </si>
  <si>
    <t>Measurement of molecular interactions</t>
  </si>
  <si>
    <t>Oprema dostopna po predhoni rezervaciji.</t>
  </si>
  <si>
    <t>Equipment available by prior reservation.</t>
  </si>
  <si>
    <t>Študije molekularnih interakcij</t>
  </si>
  <si>
    <t>Analyses of molecular interactions.</t>
  </si>
  <si>
    <t>KI 13517</t>
  </si>
  <si>
    <t>FKKT, Lenarčič</t>
  </si>
  <si>
    <t>Anja Kerš</t>
  </si>
  <si>
    <t>Naprava za elektrofiziološke meritve</t>
  </si>
  <si>
    <t>Orbit mini</t>
  </si>
  <si>
    <t>Kontakt za rezervacijo opreme: ajda.flasker@ki.si.  Minimalni cas rezervacije je en dan. Rezervacija naj bo sporocena nekaj dni vnaprej.</t>
  </si>
  <si>
    <t>Contact for reservation: ajda.flasker@ki.si. Minimum period for reservation is one day. Reservation should be reported couple of day in advance.</t>
  </si>
  <si>
    <t xml:space="preserve">Naprava je namenjena za merjenje karakteristike por. Naredimo umetni lipidni dvosloj in dodamo protein, ki tvori pore. Apliciramo napetost in merimo spremembe v toku. </t>
  </si>
  <si>
    <t>Purpose of this equipment is to measure pore characteristics.  We prepare an artificial lipid bilayer and add a pore forming protein. Than we apply voltage and measure changes in the current.</t>
  </si>
  <si>
    <t>KI 14346</t>
  </si>
  <si>
    <t>114391: L 11 P1-0391 (Anderluh) 2016 in 111248: L 11 J7-7248 (Ravnikar NIB Podobnik) 2016</t>
  </si>
  <si>
    <t>Ajda Flasker</t>
  </si>
  <si>
    <t>Hafner Bratkovič Iva</t>
  </si>
  <si>
    <t>Sistem za gojenje živali za delo s patogeni drugega varnostnega razreda - 2. sklop, Centrifuga</t>
  </si>
  <si>
    <t xml:space="preserve">Animal facility for work with BSL2 pathogens, Centrifuge </t>
  </si>
  <si>
    <t>Dostop ni omejen za raziskovalce s financiranjem ARRS</t>
  </si>
  <si>
    <t>Access is not limited to researchers with ARRS projects</t>
  </si>
  <si>
    <t>Centrifugiranje</t>
  </si>
  <si>
    <t>Centrifugation</t>
  </si>
  <si>
    <t>K1 10275</t>
  </si>
  <si>
    <t>Horvat Simon</t>
  </si>
  <si>
    <t>Sistem za gojenje živali za delo s patogeni drugega varnostnega razreda-3. sklop, Modul IVC</t>
  </si>
  <si>
    <t>The laboratory for exerimental animals for work with pathogens second security class - IVC</t>
  </si>
  <si>
    <t xml:space="preserve">Do opreme za vzrejo živali je dostop na dnevni bazi, za opremo menjave in čišlenja kletk na tedenski bazi. Do določenih kosov opreme namenjenih za izvajanje postopkov na živalih (aparat za anestezijo, laminar) se dosopta po potrebi gleden an vrsto poskusa </t>
  </si>
  <si>
    <t xml:space="preserve">Equipment for breeding animals is accessible on a daily basis, whereas equipement for cage washing and changing on a weekly basis. Some aparati are used on demand (anestesia aparatus, procedure laminar flow etc) whenever needed for certain experiments. </t>
  </si>
  <si>
    <t>Oprema je namenjena vzreji poskusinh živali ter izvedbi poskusov in vivo.</t>
  </si>
  <si>
    <t>Equipmetn is dedicated for animal breeding and performing in vivo experiments.</t>
  </si>
  <si>
    <t>K1 10532</t>
  </si>
  <si>
    <t>J3-6804</t>
  </si>
  <si>
    <t>Simon Horvat</t>
  </si>
  <si>
    <t>Hribar Gorazd</t>
  </si>
  <si>
    <t>Sistem za tekočinsko kromatografijo ultra visoke ločljivosti (UPLC) Waters Acquitiy H-Class Bio</t>
  </si>
  <si>
    <t xml:space="preserve">Waters Acquity H-Class Bio UPLC System </t>
  </si>
  <si>
    <t>Oprema se uporablja za analize na oddelku L-11. Uporaba za zunanje partnerje je možna ob dogovoru, kjer analize izvedejo zaposleni na L-11, ki so ustrezno izobraženi za uporabo aparature.</t>
  </si>
  <si>
    <t>Equipment is used for analytics in Laboratory L-11. The use for external partners is possible, under the conditions, where our trained staff performs analysis.</t>
  </si>
  <si>
    <t>Oprema je namejnena za analitiko proteinov in peptidov.</t>
  </si>
  <si>
    <t>The equipment is used for protein and peptide analytics.</t>
  </si>
  <si>
    <t>KI 11756</t>
  </si>
  <si>
    <t>dr. Gorazd Hribar, Tea Tomšič</t>
  </si>
  <si>
    <t>izobraževanje</t>
  </si>
  <si>
    <t>Mirijam Kozorog, Urška Dečko, Tomaž Švigelj, Andreja Šink, Tea Tomšič</t>
  </si>
  <si>
    <t>P2-0145</t>
  </si>
  <si>
    <t>Huskić Miroslav</t>
  </si>
  <si>
    <t>Diferenčni dinamični kalorimeter</t>
  </si>
  <si>
    <t>Differential Scanning calorimeter</t>
  </si>
  <si>
    <t xml:space="preserve">Za merjenje na DSC je potrebno poklicati skrbnika instrumenta ali vodjo Laboratorija za polimerno kemijo in tehnologijo. Čas za izvedbo meritev običajno ni daljši od 1 tedna.  </t>
  </si>
  <si>
    <t xml:space="preserve">To perform measurements it is necessary to contact caretaker or head of Laboratory for Polymer Chemistry and Technology. Waiting time is usually not longer than one week. 
</t>
  </si>
  <si>
    <t>DSC je instrument s katerim določamo termične spremembe v materialu. Te so lahko fizikalne (temperatura in entalpija taljenja, temperatura steklastega prehoda, toplotna kapaciteta) ali kemijske (entalpija reakcije).</t>
  </si>
  <si>
    <t>DSC is instrument used to determine thermal changes in material. The changes can be physical (temperature and enthalpy of melting, glass transition temperature, heat capacity) or chemical (enthalpy of reaction).</t>
  </si>
  <si>
    <t>KI 13476</t>
  </si>
  <si>
    <t>KI</t>
  </si>
  <si>
    <t>L2-5571</t>
  </si>
  <si>
    <t>industrija</t>
  </si>
  <si>
    <t>Jerala Roman</t>
  </si>
  <si>
    <t>Tekočinski kromatograf visoke ločljivosti za hitro analitsko in preparativno separacijo proteinov in organskih spojin</t>
  </si>
  <si>
    <t>HPLC chromatograph</t>
  </si>
  <si>
    <t>Opremo lahko uporabljajo usposobljeni operaterji ali pa separacijo izvede tehnik laboratorija L-12. Prednost uporabe inštrumenta imajo člani programske skupine P4-176 ter raziskovalci Kemijskega inštituta. Za zunanje uporabnike bo pripravljen cenik ko se bo pojavil večji interes za uporabo inštrumenta. Doslej smo omogočili uporabo inštrumenta za manjše analize brezplačno.</t>
  </si>
  <si>
    <t>Collaborative research</t>
  </si>
  <si>
    <t xml:space="preserve">Naprava je namenjana za separacijo proteinov in peptidov iz bioloških vzorcev. Doslej so bili to večinoma rekombinantni proteini ter peptidi označeni z različnimi reagenti. Naprava ima UV detektor in je računalniško krmiljena. </t>
  </si>
  <si>
    <t>HPLC with manual injector and fraction collector</t>
  </si>
  <si>
    <t>KI 6777</t>
  </si>
  <si>
    <t>J4-5528</t>
  </si>
  <si>
    <t>Kapun Gregor</t>
  </si>
  <si>
    <t>Napraševalec PECS za pripr.vzorc.za mikroskopijo</t>
  </si>
  <si>
    <t>Sputer Coater PECS 682 (precision etching coating system</t>
  </si>
  <si>
    <t xml:space="preserve">Napraševalec PECS je pripomoček pri pripravi vzorcev za vrstično elektronsko mikroskopijo, transmisijsko elektronsko mikroskopijo, služi pa tudi kot tehnika oblaganja delcev. Pri elektronski mikroskopiji, še posebej pri kvantitativni elementni analizi, je pomembno, da je površina prevodna. Zaradi te omejitve imamo večkrat težave pri analizi organskih vzorcev, ki so večinoma neprevodni. Pri konkurenčnih aparatih, ki so dostopni na tržišču je največja pomanjkljivost, da pri nanosu prevodne obloge, posamezni delci v nanešeni oblogi, zaradi svoje velikosti, zakrijejo številne morfološke značilnosti in tako popačijo površino. Napraševalec PECS se ponaša z izjemno majhnimi delci v nanosu, s čemer preseže vso konkurenco. Omenjene lastnosti omogočajo vrhunsko pripravo vzorcev, ki je nepogrešljiva za vrhunske objave. </t>
  </si>
  <si>
    <t xml:space="preserve">Sputter Coater PECS is a tool in the preparation of samples for scanning electron microscopy, transmission electron microscopy, and also serves as a cladding technique particles. In electron microscopy, especially in quantitative elemental analysis, it is important that the surface is conductive. Because of this limitation, we have several problems in the analysis of organic samples, most of which are non-conductive. In case of competing appliances, which are available on the market is the biggest drawback to the application of conductive coatings, individual particles in the deposited coating, due to its size, many obscure morphological characteristics and thus distort the surface. Sputter Coater PECS offers exceptionally small particle size in the application, with which exceeds all competition. These features provide superior sample preparation, which is indispensable for the top post.
</t>
  </si>
  <si>
    <t>KI 9799</t>
  </si>
  <si>
    <t>dr. Miran Gaberšček</t>
  </si>
  <si>
    <t>dr. Venčeslav Kaučič</t>
  </si>
  <si>
    <t>Zuananji uporabniki</t>
  </si>
  <si>
    <t>dr. Janez Levec</t>
  </si>
  <si>
    <t>Kisovec Matic</t>
  </si>
  <si>
    <t>Sklop naprav za PCR in PCR v realnem času</t>
  </si>
  <si>
    <t>PCR Gradient Palm–Cycler (Corbett) (12) and Real time PCR Light Cycler 480 (Roche) (11)</t>
  </si>
  <si>
    <t>Druge raziskovalne organizacije imajo dostop ob predhodni rezervaciji. Dostop časovno ni omejen, v kolikor naprave niso zasedene. Ceno uporabe naprav izračunamo iz vrednosti aparature, tekočih stroškov, stroškov servisiranja, časa uporabe ter časa tehnične pomoči.</t>
  </si>
  <si>
    <t>Other research organizations  can use the equipment upon request. The costs  are estimated from the value of the apparatus, running and servicing costs,  time of usage, and hours of technical assistance.</t>
  </si>
  <si>
    <t xml:space="preserve">Z napravo PCR izvajamo verižno reakcijo s polimerazo (PCR). Naprava PCR v realnem času omogoča sprotno zasledovanje količine nastalega produkta in kvantitativno detekcijo nukleinskih kislin s pomočjo reakcije PCR. </t>
  </si>
  <si>
    <t>The polymerase chain reaction (PCR) is performed in a PCR thermal cycler. The LightCycler ® 480 Real-Time PCR System is a rapid high-throughput, plate-based real-time PCR amplification and detection instrument.</t>
  </si>
  <si>
    <t>KI 9326, KI 9304</t>
  </si>
  <si>
    <t>Gregor Anderluh</t>
  </si>
  <si>
    <t>P1-0005</t>
  </si>
  <si>
    <t>Križman Mitja</t>
  </si>
  <si>
    <t>Sklopljeni analizni sistem lonska kromatografija - masna spektrometrija</t>
  </si>
  <si>
    <t>Usposobljeni uporabniki sistema dostopajo do le-tega po predhodnem medsebojnem dogovoru in z dovoljenjem skrbnika sistema.</t>
  </si>
  <si>
    <t>Qualified users access to the system by a previous mutual agreement and with the permission of the system manager.</t>
  </si>
  <si>
    <t>Analitika anorganskih in organskih analitov, sistem je prednostno namenjen separacijam na osnovi ionske izmenjave.</t>
  </si>
  <si>
    <t xml:space="preserve">Analytics of inorganic and organic analytes. The primary system purpose are ion-exchange separations. </t>
  </si>
  <si>
    <t>KI 9787</t>
  </si>
  <si>
    <t>P1-0034</t>
  </si>
  <si>
    <t>Irena Grgić, Johannes T. Van Elteren, Martin Šala, Breda Novak</t>
  </si>
  <si>
    <t>LC-MS (Tekočinski kromatograf sklopljen z masnim spektrometrom)</t>
  </si>
  <si>
    <t>Določanje analitev na osnovi MS po separaciji s tekočinsko kromatografijo visoke ločljivosti.</t>
  </si>
  <si>
    <t>Determination of analytes based on MS after separation by high-performance liqid chromatography.</t>
  </si>
  <si>
    <t>KI11566</t>
  </si>
  <si>
    <t>Mitja Križman, Alen Albreht,</t>
  </si>
  <si>
    <t>24445</t>
  </si>
  <si>
    <t>Kromatograf tekočinski HPLC</t>
  </si>
  <si>
    <t>Analitika organskih analitov, sistem je prednostno namenjen separacijam na osnovi reverzne faze.</t>
  </si>
  <si>
    <t xml:space="preserve">Analytics of organic analytes. The primary system purpose are reversed-phase separations. </t>
  </si>
  <si>
    <t>KI 13516</t>
  </si>
  <si>
    <t>P1-0152</t>
  </si>
  <si>
    <t>Likozar Blaž</t>
  </si>
  <si>
    <t>Reaktorski/termogravimetrični sistem DynTHERM (TG)</t>
  </si>
  <si>
    <t>Reaction/thermogravimetric system DynTHERM (TG)</t>
  </si>
  <si>
    <t>Oprema je dostopna vsak delavnik, najmanj med 8:00 in 16:00 uro, in sicer samo ob spremstvu izšolanega (laboratorijskega) operaterja. Za raziskovalce, ki so že predhodno ustrezno izšolani glede uporabe opreme, je dostop možen tudi izven običajnega delovnega časa.</t>
  </si>
  <si>
    <t>Equipment is accessible every work day, at least between 8 am and 4 pm that is only when accompanied by a trained (laboratory) operator. For the researchers, which have been suitably trained beforehand regarding equipment use, the access is possible also beyond the usual working hours.</t>
  </si>
  <si>
    <t>Oprema oziroma reaktor je namenjena za meritve s tehtnico, oziroma ponuja možnost termogravimetrične analize, pri čemer so njegove glavne značilnosti sorazmerno široko območje obratovalnih temperatur, tlakov in pretokov nosilnih plinov. Druga značilnost je možnost uvajanja tako ali drugače agresivnih (oksidativnih, reduktivnih, korozivnih…) plinov v reaktorski del brez poškodbe tehtnice.</t>
  </si>
  <si>
    <t>The equipment, that is the reactor, equipped with a scale or an alternate thermogravimetric analysis, is intended for reaction/process measurements within wide range of operating temperatures, pressures and carrier gas flow rates. The other essential characteristic is the possibility of dosing gases, which are aggressive in this way or the other (oxidative, reducing, corrosive, etc.), into the reaction partition without causing any permanent damage to the scale.</t>
  </si>
  <si>
    <t>KI 12128</t>
  </si>
  <si>
    <t>Urška Kavčič / Blaž Likozar</t>
  </si>
  <si>
    <t>Kromatograf plinski Shimadzu + detektor</t>
  </si>
  <si>
    <t>Oprema je namenjena za kvalitativno in kvantitavno analizo vzorcev, ki jih je moč upariti, na podlagi kromatografske ločbe posamičnih komponent.</t>
  </si>
  <si>
    <t>Equipment is intended for the qualitative and quantitative of samples, which can be evaporated, based on the chromatographic separation of individual components.</t>
  </si>
  <si>
    <t>KI 15074</t>
  </si>
  <si>
    <t>Urška Kavčič / Miha Grilc</t>
  </si>
  <si>
    <t>Mavri Janez</t>
  </si>
  <si>
    <t>Gruča računalnikov Supermicro sistem Quad</t>
  </si>
  <si>
    <t>Computer claster Supermicro system Quad</t>
  </si>
  <si>
    <t>Dostop je mogoč po predhodnem dogovoru.</t>
  </si>
  <si>
    <t xml:space="preserve">Access is possible after prelimenary agreement. </t>
  </si>
  <si>
    <t>Sistem 50 32-jedrnih strežnikov (skupaj 1600 procesorskih jeder), nameščenih v strežniških omarah in povezanih z GigaBit Ethernet stikali. Za določeno število enot, predvidenih za najbolj zahtevne simulacije, je možna nadgradnja na InfiniBand komunikacijo. Računalniški sistem je primeren za široko paleto simulacijskih orodij (kvantne simulacije, QM/MM, klasična dinamika, zvitje proteinov, problemi strukture in reaktivnosti snovi, kemometrijske analize, podpora eksperimentalnim spektroskopskim tehnikam, difuzijski problem, dinamika fluidov). Kemijski inštitut razpolaga z vso potrebno programsko opremo.</t>
  </si>
  <si>
    <t>The computer system consists of 50 32-core servers (with total of 1600 processor cores) installed in server racks and connected by Gigabit Ethernet switches. For the most demanding simulations it is possible to upgrade to the InfiniBand communication. The computer system is suitable for a wide range of different simulations: quantum simulations, QM/MM, classical dynamics, protein folding, structure and reactivity problems, chemometric analysis, support to experimental spectroscopic techniques, diffusion problem, and fluid dynamics. Institute of Chemistry has all the necessary software.</t>
  </si>
  <si>
    <t>KI 11007</t>
  </si>
  <si>
    <t>dr. Janez Mavri</t>
  </si>
  <si>
    <t>P1-0014</t>
  </si>
  <si>
    <t>dr. Franci Avbelj</t>
  </si>
  <si>
    <t>Mazaj Matjaž, Ristić Alenka</t>
  </si>
  <si>
    <t>Termogravimetrični analizator Q5000IR povezan z masnim spektrometrom ThermoStar GSD320</t>
  </si>
  <si>
    <t>Thermogravimetric Analyzer Q5000IR Coupled with a Mass Spectrometer ThermoStar GSD320</t>
  </si>
  <si>
    <t xml:space="preserve">Meritve na voljo vse delovne dni  po predhodnem dogovoru. </t>
  </si>
  <si>
    <t xml:space="preserve">Measurements available on all the working days after prelimenary agreement. </t>
  </si>
  <si>
    <t xml:space="preserve">TG analizator z masnim spektrometrom je nepogrešljivo orodje za karakterizacijo adsorbentov, nanoporoznhi katalizatorjev, ionskih imenjevalcev, polimerov, keramike, zdravil, in drugih materialov. Ti analizatorji služijo za določevanje lastnosti materialov, kot so termična stabilnost materialov, oksidativna stabilnost materialov, sestava večkomponentnih sistemov, kinetika razgradnje materialov, življenjska doba materialov, vplivi korozivne atmosfere na materiale, vsebnost vlage in hlapnih komponent v materialih. Q5000IR je vrhunska raziskovalna TGA aparatura s temperaturno-kontrolirano termotehtnico z visoko občutljivostjo (&lt; 0,1 mikrogram) in ločljivostjo (0,01 mikrogram) ter z dinamičnim odklonom bazne linije: &lt; 10 µg (od 50 do 1.000 °C) in je sklopljen z masnim spektrometrom ThermoStar GSD 320 (merilno območje od 1 do 200 AMU; inštrument ima visoko občutljivost in selektivnost), kar omogoča identifikacijo plinastih komponent, ki nastajajo ali se sproščajo med analizo, kar je še posebej pomembno pri analizi novih materialov. </t>
  </si>
  <si>
    <t xml:space="preserve">TG analyzer with mass spectrometry is an indispensable tool for the characterization of nanoporous catalysts, ion exchangersi, polymers, ceramics, medicine, and other materials. These analyzers are used for the determination of material properties such as thermal stability of materials, oxidative stability of materials, the composition of multicomponent systems, the kinetics of degradation of materials, materials life cycle, the effects of corrosive materials in the atmosphere, moisture and volatile components in materials. Q5000IR is a top research TGA apparatus with a temperature-controlled termotehtnico with high sensitivity (&lt;0.1 microgram) and resolution (0.01 microgram) and a dynamic baseline deviation: &lt;10 mg (50 to 1000 ° C) and is coupled with a mass spectrometer ThermoStar GSD 320 (measuring range from 1 to 200 AMU; instrument has high sensitivity and selectivity), enabling the identification of gaseous components produced or released during the analysis, which is especially important in the analysis of new materials. 
</t>
  </si>
  <si>
    <t>KI 11752, KI 11787</t>
  </si>
  <si>
    <t>Alenka Ristić, Matjaž Mazaj</t>
  </si>
  <si>
    <t>Temperaturno moduliran diferenčno dinamični kalorineter (Q2000 MDSC)</t>
  </si>
  <si>
    <t>Differential scanning calorimeter (Q2000 MDSC)</t>
  </si>
  <si>
    <t>Diferenčni dinamični kalorimeter se uporablja za proučevanje fizikalno-kemijskih lastnosti trdnih vzorcev, kot je polimorfizem, kristaliničnost in amorfnost. Določamo tališče, temperaturno območje taljenja, temperaturo kristalizacije, entalpijo taljenja, toplotno kapaciteto in steklasti prehod. Q2000 Temperaturno moduliran diferenčno dinamični kalorineter (MDSC) ima avtomatski podajalec vzorcev, omogoča delovanje v temperaturnem območju od -90 ºC do 550 ºC ter kontrolo masnega pretoka plinov. Patentirana T-Zero tehnologija omogoča veliko občutljivost (&lt; 0,2 mW), ločljivost (&gt; 60) ter linearni potek bazne linije z majhnim odstopanjem (&lt; 10 mW),  in direktne meritve toplotne kapacitete preiskovanega vzorca.  Kontrolo, upravljanje ter prikaz trenutnega statusa inštrumenta omogoča programski paket Thermal Advantage preko menijev in programskih funkcij na barvnem ekranu, občutljivem na dotik.</t>
  </si>
  <si>
    <t xml:space="preserve">DSC provides rapid and precise determinations of transition temperatures using minimum amounts of a sample. Common temperature measurements include the following: melting, crystallization, glass transition, heat capacity, polymorphic transition, thermal stability,... Q2000 Modulated Differential Scanning Calorimeter with Autosampler and Mass Flow Control: An advanced research grade MDSC, whose patented Tzero technology provides best sensitivity (&lt; 0.2 uW), resolution (RRI &gt;60), baseline bow and baseline drift (&lt;10 uW) and provides direct heat capacity measurements. The operating temperature range is cooling system dependent with a maximum of 550 to -90 °C. The Q2000 includes  a full VGA color touch screen display for convenient control and monitoring of instrument status. </t>
  </si>
  <si>
    <t>KI 11786</t>
  </si>
  <si>
    <t>Alenka Ristić</t>
  </si>
  <si>
    <t>Pintar Albin</t>
  </si>
  <si>
    <t>Sistem za avtomatsko karakterizacijo katalizatorjev in trdnih snovi (AutoChem 2910)</t>
  </si>
  <si>
    <t>Computer Controlled Device for Characterization of Catalysts and Solid Materials (Micromeritics, AutoChem II 2920)</t>
  </si>
  <si>
    <t>Trajanje izvedbe analiz: 5-7 dni.</t>
  </si>
  <si>
    <t>Sample turnaround time: 5-7 days.</t>
  </si>
  <si>
    <t>Instrument omogoča računalniško podprto karakterizacijo katalizatorjev z naslednjimi metodami: temperaturno-programirana redukcija (-100 - 1100 stopinj Celzija), temperaturno-programirana oksidacija, temperaturno-programirana desorpcija (med drugim določitev kislinsko-bazičnih lastnosti katalizatorjev, adsorbentov in drugih trdnih snovi, tj. koncentracije in porazdelitve jakosti kislinsko-bazičnih centrov na površini materiala, določitev toplote adsorpcije z uporabo različnih adsorbatov (npr. CO, CO2, H2, NH3, voda, ogljikovodiki (npr. benzen, toluen, piridin) na površini trdnih materialov), temperaturno-programirana reakcija, kemisorpcijska analiza (selektivno določitev specifične površine aktivnih faz in stopnje disperzije kovinskih skupkov na nosilcih (katalizatorjih) s kemisorpcijo ogljikovega monoksida, vodika, metana, dušikovih oksidov, amoniaka in drugih kemijsko aktivnih plinov z uporabo dinamične metode), enotočkovna določitev BET specifične površine.</t>
  </si>
  <si>
    <t>The instrument enables computer assisted characterization of catalysts by means of the following techniques: temperature-programmed reduction (-100 – 1100 deg. Centigrade), temperature-programmed oxidation, temperature-programmed desorption (determination of acidic/basic properties of catalysts and other solids, determination of heat of adsorption by using various adsorbates such as CO, CO2, H2, water vapour, saturated and unsaturated hydrocarbons (e.g., benzene, toluene, pyridine)), temperature-programmed reaction, chemisorption analysis (determination of active metal area, crystallite size, active metal dispersion by means of dynamic chemisorption method using various probe molecules such as carbon monoxide, hydrogen, methane, nitrogen oxides, ammonia etc.), single-point determination of BET surface area.</t>
  </si>
  <si>
    <t>KI 7019</t>
  </si>
  <si>
    <t>P2-0152 in MefCO2</t>
  </si>
  <si>
    <t>Urška Kavčič</t>
  </si>
  <si>
    <t>Računalniško vodeni sistem za določevanje teksturalnih in adsorpcijskih lastnosti katalizatorjev in trdnih materialov (ASAP 2020)</t>
  </si>
  <si>
    <t>Computer Controlled Device for Determination of Textural and Adsorption Properties of Catalysts and Solid Materials (Micromeritics, ASAP 2020 MP/C)</t>
  </si>
  <si>
    <t xml:space="preserve">Trajanje izvedbe analiz: 5-7 dni. </t>
  </si>
  <si>
    <t>Instrument omogoča: eno- in večtočkovno določitev specifične površine prahov, katalizatorjev, adsorbentov, tabletk, filmov, gelov, kompozitov, polnil, rudnin itd. na osnovi B.E.T. adsorpcijske izoterme v območju od 0.001 do preko 3000 m2/g; določevanje Langmuirjeve površine; določevanje Freundlichovih in Temkinovih izoterm; določevanje volumna por in porazdelitve velikosti por v območju od 0.35 do 500 nm ter evaluacijo rezultatov meritev z uporabo različnih metod (mikropore: MP metoda, t-plot, alfa-S plot, Dubinin-Raduškevič metoda, Dubinin-Astakhov metoda, Horvath-Kawazoe metoda; mezo- in makropore: BJH metoda); analizo adsorpcijskih/desorpcijskih izoterm v celotnem območju mikro- in mezopor z uporabo DFT (Density Functional Theory) metode; določitev volumna in oblike por ter porazdelitve površine por in površinske energije v odvisnosti od velikosti por; določevanje adsorpcijskih/desorpcijskih izoterm in toplote adsorpcije z uporabo različnih adsorbatov (N2, Ar, Kr, CO, CO2, H2, He, voda, ogljikovodiki (benzen, toluen)), ciklično izvajanje adsorpcijskih/desorpcijskih izoterm v poljubno izbranem območju tlakov; določevanje hitrosti adsorpcije različnih adsorbatov na površino adsorbentov pri izbranem tlaku; določitev kislinsko-bazičnih lastnosti katalizatorjev, adsorbentov in drugih trdnih snovi, tj. koncentracije in porazdelitve jakosti kislinsko-bazičnih centrov na površini materiala z uporabo statične (volumetrične) metode; selektivno določitev specifične površine aktivnih faz in stopnje disperzije kovinskih skupkov na nosilcih (katalizatorjih) s kemisorpcijo ogljikovega monoksida, vodika, metana, dušikovih oksidov, amoniaka in drugih kemijsko aktivnih plinov z uporabo statične (volumetrične) metode; določitev jakosti in toplote kemisorpcije različnih adsorbatov na površino trdnih materialov.</t>
  </si>
  <si>
    <t>The device enables: determination of single- and multipoint BET surface area of solid materials in the range of 0.001-3000 m2/g; determination of Langmuir surface area; determination of Freundlich and Temkin isotherms; determination of pore volume and pore area distributions in the range 0.35-500 nm and the evaluation of results by means of various methods (such as MP method, t-plot, alpha-S plot, Dubinin-Radushkevich method, Dubinin-Astakhov method, Horvath-Kavazoe method, BJH method, etc.); analysis of adsorption/desorption isotherms by means of DFT (Density Functional Theory) method in the entire range of micro- and mesopores; determination of adsorption/desorption isotherms and heat of adsorption by using various adsorbates (N2, Ar, Kr, CO, CO2, H2, He, water vapour, saturated and unsaturated hydrocarbons); cyclic determination of adsorption/desorption isotherms in the selected pressure range; determination of rate of adsorption of various adsorbates on the surface of investigated solid at a selected pressure; determination of acidic/basic properties of catalysts and other solids by means of static (volumetric) method; determination of active metal area, crystallite size, active metal dispersion, heat of chemical adsorption, strong and weak chemisorption by means of static (volumetric) chemisorption method.</t>
  </si>
  <si>
    <t>KI 8711</t>
  </si>
  <si>
    <t>11874</t>
  </si>
  <si>
    <t>Računalniško vodeni večfazni katalitski reaktor</t>
  </si>
  <si>
    <t xml:space="preserve">Computer Controlled Multiphase Catalytic Reactor </t>
  </si>
  <si>
    <t xml:space="preserve">Trajanje izvedbe poskusov: 5 do 15 delovnih dni. </t>
  </si>
  <si>
    <t xml:space="preserve">Duration of catalytic tests: 5 to 15 working days. </t>
  </si>
  <si>
    <t>Računalniško vodeni večfazni katalitski reaktor ima naslednje lastnosti: (i) omogoča računalniško podprto vodenje dvo- in trifaznih katalitskih reakcij pri temperaturah do 900 stopinj Celzija (z natančnostjo +/- 2 stopinji Celzija) in celokupnem tlaku do 100 bar (z natančnostjo +/- 0.2 bar) v kontinuirnem načinu obratovanja (kapalni LIR tokovni režim); (ii) opremljen je s šestimi elektronskimi regulatorji pretoka, s čimer omogoča kontrolirano in ločeno uvajanje več plinskih mešanic ter zagotavlja njihovo učinkovito mešanje pred vstopom plinaste faze v katalitski reaktor; (iii) reaktorski sistem je skonstruiran tako, da omogoča predgrevanje plinaste in kapljevinaste faze pred njunim vstopom v katalitski reaktor, v katerem se nahaja katalizator (do pet gramov); (iv) opremljen je s hladilnikom/kondenzatorjem kapljevinaste faze, ki deluje na Peltier-evem principu; (v) reaktorski sistem je opremljen z visokotlačnim separatorjem plinaste in kapljevinaste faze, pri čemer je zadrževani volumen kapljevinaste faze v separatorju manjši od 0.5 mililitra; (vi) reaktorski sistem je opremljen s HPLC črpalko, ki zagotavlja natančno uvajanje kapljevinaste faze v reaktorski sistem z volumskim pretokom od 0.01 do 5.0 ml/min; (vii) reaktorski sistem ima priključek za sklopitev z analiznim instrumentom (npr. s plinskim kromatografom) za analizo plinske faze ob izstopu iz katalitičnega sloja.</t>
  </si>
  <si>
    <t>Computer Controlled Multiphase Catalytic Reactor has the following properties: (i) the reactor unit enables to carry out computer-controlled two- or three-phase heterogeneously catalyzed reactions at temperatures up to 900 degrees Centigrade (precision +/- 2 deg. C) and pressures up to 100 bar (precision +/- 0.2 bar) in a continuous operating mode (LIR trickle-flow regime in the case of three-phase reactions); (ii) the reactor system is equipped with six electronic mass-flow controllers that enable controlled delivery of several gas mixtures to the top of the catalytic bed. The unit is equipped with a gas mixer that provides efficient mixing of fed gases before entering the catalytic reactor; (iii) the construction of reactor system enables preheating of both gas and liquid phase before entering the catalytic reactor; (iv) the unit enables testing of up to 5 grams of a solid catalyst in the catalytic reactor.; (v) the reactor is equipped with a high-pressure gas-liquid separator that is cooled by a Peltier-based cooler. Dead volume of the liquid phase in the separator is below 0.5 ml; (vi) the reactor system is equipped with a HPLC pump that enables accurate delivery of a feed liquid-phase in the volumetric range of 0.01-5.0 ml/min; (vii) the reactor system is designed in such a way that it enables to connect an analytical instrument (e.g. GC chromatograph) to the reactor outlet in order to perform representative analysis of gas phase discharged from the catalytic bed.</t>
  </si>
  <si>
    <t>KI 10208</t>
  </si>
  <si>
    <t>Gregor Žerjav</t>
  </si>
  <si>
    <t>Instrument za karakterizacijo heterogenih katalizatorjev (Micromeritics, model AutoChem II 2920)</t>
  </si>
  <si>
    <t>Computer Controlled Device for Characterization of Catalysts and Solid Materials (Micromeritics, model AutoChem II 2920)</t>
  </si>
  <si>
    <t>KI 13758</t>
  </si>
  <si>
    <t>Petar Djinović</t>
  </si>
  <si>
    <t>Instrument za sklopitveno karakterizacijo heterogenih katalizatorjev (Pfeiffer Vacuum, model Thermostar)</t>
  </si>
  <si>
    <t>Instrument for hyphenated characterization of heterogeneous catalysts (Pfeiffer Vacuum, model Thermostar)</t>
  </si>
  <si>
    <t>Paket 16</t>
  </si>
  <si>
    <t>Analizator za sklopitveno karakterizacijo heterogenih katalizatorjev (i) omogoča sklopitev z inštrumenti za karakterizacijo heterogenih katalizatorjev, in sicer za izvajanje temperaturno programiranih (TPR, TPO, TPD) in kemisorpcijskih analiz, kot tudi temperaturno programiranih reakcij; (ii) omogoča kvalitativno, semikvantitativno in kvantitativno selektivno spremljanje teh analiz, kakor tudi temperaturno programiranih reakcij, z različnimi testnimi specijami v masnem območju od 1 do 300 amu; (iii) opremljen je s cevno in neprestano odprto kvarčno kapilaro in končnim modulom za povezavo z inštrumentom za TPR/TPO/TPD in kemisorpcijske analize; (iv) opremljen je z dvema detektorjema (C-SEM detektor in Faradayev detektor), ki omogočata časovno selektivno in neprekinjeno spremljanje sestave plinske faze. Programska oprema aparata deluje v Windows okolju in omogoča računalniško vodeno obratovanje inštrumenta ter naknadno analizo izmerjenih podatkov.</t>
  </si>
  <si>
    <t>The instrument for hyphenated characterization of heterogeneous catalysts (i) enables hyphenation with instruments for characterization of heterogeneous catalysts that perform temperature-programmed (TPR, TPO, TPD) and chemisorption analyses, as well as temperature-programmed reactions; (ii) enables qualitative, semi-quantitative and quantitative as well as selective monitoring of these analyses and temperature-programmed reactions with a variety of test species in a mass range of 1-300 amu; (iii) it is equipped with a constantly open quartz capillary and a module for connection to the instrument for TPR/TPO/TPD and chemisorption analyses; (iv) it is equipped with two (C-SEM and Faraday) detectors, which allow selective and time-continuous monitoring of the composition of the gas phase. The software operates in a Windows environment and allows computerized operation of the instrument and subsequent analysis of the measured data.</t>
  </si>
  <si>
    <t>KI 15010</t>
  </si>
  <si>
    <t>P1-0242</t>
  </si>
  <si>
    <t>Plavec Janez</t>
  </si>
  <si>
    <t>800 MHz NMR spektrometer</t>
  </si>
  <si>
    <t>800 MHz NMR spectrometer</t>
  </si>
  <si>
    <t>Na spletni strani NMR centra je vzpostavljen pregleden in uporaben rezervacijski sistem, preko katerega si lahko uporabniki  rezervirajo termine za delo. Projekte, za katere bodo potekale NMR meritve, potrjuje Programski svet NMR centra. Največji uporabniki so raziskovalci s KI, IJS, UL FKKT, UL FFa, farmacevtskih podjetij Krka in Lek.</t>
  </si>
  <si>
    <t xml:space="preserve">We have established transperent reservation system on the NMR centre web page, where our users can make the reservation of the time period for their work. Projects of NMR measurments are confirmed by Programm Council of the NMR centre. The largest users of 800 MHz NMR spectrometer are researchers from NIC, IJS, UL FCCT, UL FFa and pharmaceutic companies Krka and Lek.   </t>
  </si>
  <si>
    <t xml:space="preserve">800 MHz NMR spektrometer služi študijam molekul in sistemov, ki zahtevajo visoko ločljivost in občutljivost. </t>
  </si>
  <si>
    <t>800 MHz NMR spectrometer is used for studies of molecules and systems that require high resolution and sensitivity.</t>
  </si>
  <si>
    <t>KI 7781, KI 7781/1, KI 7781/2</t>
  </si>
  <si>
    <t>Delo poteka v skladu s programom dela NMR centra. NMR center sodeluje pri izvajanju več kot 70 domačih in tujih programov in projektov.</t>
  </si>
  <si>
    <t xml:space="preserve">www.nmr.ki.si in www.ki.si </t>
  </si>
  <si>
    <t>100% - 97% uporaba, 3% vzdrževanje in servis (ob 24-7 delavniku)</t>
  </si>
  <si>
    <t>Sonde in pomožna oprema za 800 MHz NMR spektrometer</t>
  </si>
  <si>
    <t>Probes and accessories for the 800 MHz NMR spectrometer</t>
  </si>
  <si>
    <t>Rezervacija uporabe sonde poteka sočasno z rezervacijo 800 MHz spektrometra. Največji uporabniki so raziskovalci s KI, IJS, UL FKKT, UL FFa, KIS, Krke in Leka.</t>
  </si>
  <si>
    <t>Booking the use of the probe takes place simultaneously with the reservation of 800 MHz spectrometer. The biggest users are researchers from NIC, Krka and Lek.</t>
  </si>
  <si>
    <t xml:space="preserve">Hladna sonda omogoča izredno visoko občutljivost meritev. Primerna je tudi za študij nizkih koncentracij vzorcev. </t>
  </si>
  <si>
    <t>Cold probe enables extremely high sensitivity measurements. It is suitable for the study of low concentration samples.</t>
  </si>
  <si>
    <t>KI 8484, KI 5278/2, KI 5279/1, KI 5278/3</t>
  </si>
  <si>
    <t>www.nmr.ki.si in www.ki.si</t>
  </si>
  <si>
    <t>Sonda za snemanje v trdnem za 600 MHz NMR spektrometer</t>
  </si>
  <si>
    <t>Solid-state probe for the 600 MHz NMR spectrometer</t>
  </si>
  <si>
    <t>Drugi javni viri</t>
  </si>
  <si>
    <t>Rezervacija uporabe sonde poteka sočasno z rezervacijo 600 MHz NMR spektrometra.</t>
  </si>
  <si>
    <t xml:space="preserve">The booking of the probe use is arranged simultaneously with the reservation of the 600 MHz NMR spectrometer. </t>
  </si>
  <si>
    <t>Sonda omogoča merjenje trdnih vzorcev s hitrostjo vrtenja vzorcev do 40 kHz.</t>
  </si>
  <si>
    <t>Solid-state probe allows measurement of samples in the solid state with the spinning up to 40 kHz.</t>
  </si>
  <si>
    <t>KI 5279/2</t>
  </si>
  <si>
    <t>10082</t>
  </si>
  <si>
    <t>Broadband sonda za 600 MHz NMR spektrometer</t>
  </si>
  <si>
    <t>Broadband probe for the 600 MHz NMR spectrometer</t>
  </si>
  <si>
    <t>Broadband sonda omogoča merjenje hetero-jeder z dobrim razmerjem med signalom in šumom.</t>
  </si>
  <si>
    <t>Broadband probe allows measurement of heteronuclei with good signal-to-noise ratio.</t>
  </si>
  <si>
    <t>KI 8484/1</t>
  </si>
  <si>
    <t>Podobnik Marjetka</t>
  </si>
  <si>
    <t>Izotermalni titracijski kalorimeter (VP-ITC, Microcal)</t>
  </si>
  <si>
    <t>Isothermal Titration Calorimeter (VP-ITC, Microcal)</t>
  </si>
  <si>
    <t>VP-ITC je instrument kupljen in uporabljen znotraj konzorcija treh laboratorijev s Kemijskega inštituta in enega iz Leka. Ocena (groba) cene ure za zunanje uporabnike temelji na njeni nabavni vrednosti (oziroma stroških amortizacije), stroških dela in materialov. Odstopanje od te cene je možno glede na različne dejavnike. Uporaba aparature - po dogovoru s skrbnico.</t>
  </si>
  <si>
    <t>VP-ITC is an instrument bought and used by the group of laboratories from the National Institute of Chemistry and by the company Lek.  We are offering a rough estimation of a service price  for external users. This includes the purchase price of the instrument (or amortization), costs of work and materials. The price may vary due to several factors. External users should contact the person responsible for the equipment.</t>
  </si>
  <si>
    <t>Izotermalna titracijska kalorimetrija (ITC) je zlati standard za merjenje biomolekularnih interakcij. Z ITC lahko določimo parametre vezave med molekulami (n, K, ∆H in ΔS) istočasno v enem eksperimentu, kar je velika prednost, saj nam tega ne nudi nobena druga metoda.</t>
  </si>
  <si>
    <t>Isothermal Titration Calorimetry (ITC) is the gold standard for measuring biomolecular interactions.  ITC simultaneously determines all binding parameters (n, K, ∆H and ΔS) in a single experiment – information that cannot be obtained from any other method.</t>
  </si>
  <si>
    <t>KI 8135, KI 8135/1, KI 8136, KI 8136/1</t>
  </si>
  <si>
    <t>http://www.ki.si/index.php?id=704</t>
  </si>
  <si>
    <t>L-12</t>
  </si>
  <si>
    <t>Sušjan Petra</t>
  </si>
  <si>
    <t>Sistem za gojenje živali za delo s patogeni drugega varnostnega razreda, Elektroporator</t>
  </si>
  <si>
    <t>Biorad Gene Pulser  Xcell</t>
  </si>
  <si>
    <t xml:space="preserve">Elektroporator se nahaja v laboratoriju za biotehnologijo (L12) v celičnem laboratoriju 106 (varnostni razred 2). </t>
  </si>
  <si>
    <t>Electroporator can be found in the department of biotecnology  L12 in the  cell culture  106 (safety level 2) laboratory</t>
  </si>
  <si>
    <t xml:space="preserve">Elektroporator se uporablja za vnos plazmidne DNA v prokariontske in evkariontkske celice. </t>
  </si>
  <si>
    <t xml:space="preserve">Electroporator is used to facilitate entry of plasmid DNA into pro and eu kariont cells. </t>
  </si>
  <si>
    <t>K1 10303</t>
  </si>
  <si>
    <t>J3-7034</t>
  </si>
  <si>
    <t>Šelih Vid Simon</t>
  </si>
  <si>
    <t xml:space="preserve">Elementni masni spektrometer z lasersko ablacijo </t>
  </si>
  <si>
    <t>Elemental Mass Spectrometer with Laser Ablation Unit (LA-ICP-MS)</t>
  </si>
  <si>
    <t>Sistem LA-ICP-MS je dostopen neomejeno, razen v času, ko je že zaseden. Zunanji naročniki plačajo ceno instrumentalne ure z ali brez operaterja. Cena instrumentalne ure je izračunana na podlagi cene sistema, tekočih stroškov, servisiranja in tekočih stroškov. Ura operaterja je izračunana po klasifikaciji ARRS. Nadaljne informacije so dostopne na lokaciji sistema.</t>
  </si>
  <si>
    <t xml:space="preserve">The hyphenated system LA-ICP-MS in accessible unlimited, except for the time, when it is already in use. The external users pay the price per hour, with or without the operator. Price (per hour) is based on the value of the system, running costs, service costs and consumable costs. The price of the operator is calculated according to the ARRS classification. Futher information available on site. </t>
  </si>
  <si>
    <t>Sklopljeni analizni sistem LA-ICP-MS je sestavljen iz dveh komponent in sicer iz enote za lasersko ablacijo (LA), namenjeno za direktno mikrovzorčenje trdnih materialov s pomočjo laserskega žarka, in masnega spektrometra z ionizacijo v sklopljeni plazmi (ICP-MS), ki služi za detekcijo praktično vseh elementov periodnega sistema. ICP-MS enoto se lahko uporablja tudi ločeno za elementno analitiko različnih raztopin. LA-ICP-MS je sodobna oprema namenjena za površinsko sondiranje (vzdolžno in globinsko
profiliranje) in hkratno določevanje elementov v sledovih in ultrasledovih ter je uporabna na mnogih področjih kot so razvoj novih materialov, farmacija, medicina, biologija, arheologija, forenzika, geologija itd.</t>
  </si>
  <si>
    <t>The hyphenated analytical LA-ICP-MS system consists of two components: a laser ablation unit (LA) for direct microsampling of solid materials, and an inductively coupled plasma mass spectrometer (ICP-MS) for the detection of practicaly all elements of the periodic table. The ICP-MS unit can also be separately used for elemental analysis of various solutions. LA-ICP-MS is an advanced instrument used for surface and depth microprofiling (mapping) of solid materials for trace and ultratrace element analysis and can be applied in different fields, such as material science R&amp;D, farmaceutics, medicine, biology, archeology, forensics, geology, etc.</t>
  </si>
  <si>
    <t>KI 8225, KI 8070</t>
  </si>
  <si>
    <t xml:space="preserve">P1-0034 </t>
  </si>
  <si>
    <t xml:space="preserve">Johannes T van Elteren, Bojan Budič, Vid Simon Šelih, Martin Šala  </t>
  </si>
  <si>
    <t>L1-4276</t>
  </si>
  <si>
    <t>Johannes T van Elteren, Vid Simon Šelih, Martin Šala, Bojan Budič</t>
  </si>
  <si>
    <t>J1-4029</t>
  </si>
  <si>
    <t>Johannes T van Elteren, Vid Simon Šelih</t>
  </si>
  <si>
    <t>23492</t>
  </si>
  <si>
    <t>Elementni masni spektrometer z ionizacijo v induktivno sklopljeni plazmi (Agilent, ICP-MS 7900x) + Instrument za lasersko ablacijo (Photon Machines, Analyte G2)</t>
  </si>
  <si>
    <t>Inductively coupled plasma elemental mass spectrometer (Agilent ICP-MS 7900x) + Laser Ablation instrument (Photon Machines, Analyte G2)</t>
  </si>
  <si>
    <t>Po dogovoru s skrbnikom (Vid Simon Šelih)</t>
  </si>
  <si>
    <t xml:space="preserve">Upon agreement with a responsible person (Vid Simon Šelih) </t>
  </si>
  <si>
    <t>Analize sledov elementov, vzorčenje in analiza trdnih vzorcev, površinsko elementno oslikovanje</t>
  </si>
  <si>
    <t>Trace elemental analysis, solid sample analysis, elemental imaging</t>
  </si>
  <si>
    <t>KI 13514, KI 13515</t>
  </si>
  <si>
    <t>Laboratorij za analizno kemijo in FKKT (UL)</t>
  </si>
  <si>
    <t>Zabukovec Logar Nataša</t>
  </si>
  <si>
    <t>Rentgenski praškovni difraktometer za visokotemperaturne meritve</t>
  </si>
  <si>
    <t>High-Temperature X-Ray Powder Diffractometer</t>
  </si>
  <si>
    <t xml:space="preserve">Meritve kadarkoli (24 ur na dan, 365 dni v letu) po predhodnem dogovoru. </t>
  </si>
  <si>
    <t xml:space="preserve">Measurements available during 24 hours, 365 days a year at any time, after prelimenary agreement. </t>
  </si>
  <si>
    <t>Meritve praškovnih difraktogramov pri temperaturah od sobne do 1200 st C (sledenje faznih sprememb in kristaliničnosti vzorcev v odvisnosti od temperature)</t>
  </si>
  <si>
    <t>Measurements of powder X-Ray diffractograms in the temperature interval from the room temperature up to 1200 degrees Celsius (to follow phase changes and crystallinity of samples as a function of temperature).</t>
  </si>
  <si>
    <t>KI 9664, KI 9664/1</t>
  </si>
  <si>
    <t>Nataša Zabukovec Logar</t>
  </si>
  <si>
    <t>Miran Gaberšček</t>
  </si>
  <si>
    <t>Analizator za paro, gravimetrični, adsorpcijski</t>
  </si>
  <si>
    <t>Analyzer for steam, gravimetric, adsorption</t>
  </si>
  <si>
    <t xml:space="preserve">Gravimetrični sorpcijski analizator za vodo (IGA-100) je namenjen meritvam adsorpcije/desorpcije vode par v tlačnem območju od 10-7 do 1 bar z gravimetrično metodo. Meritve se lahko izvajajo v širokem temperaturnem območju (20 – 500 oC), možne pa so tudi meritve pri nižjih  temperaturah (77 K). Namen nakupa je bil pridobiti aparaturo za testiranje sorpcijskih kapacitet za vodo pri različnih pogojih v novih anorganskih in kovinsko-organskih poroznih materialih ter drugih nanostrukturnih materialih v okviru raziskovalnega projekta Napredni materiali za shranjevanje toplotne energije (2010-2013). Študije sorpcijskih kapacitet so nujno potrebne za oceno možnosti uporabe preiskovanih materialov za shranjevanje toplote za daljše obdobje brez izgub (npr. shranjevanje sončne toplote v sončnih kolektorjih pridobljene v toplejših mesecih za uporabo le-te v zimskem času). Nova aparatura nam omogoča efektivnejši  razvoj novih materialov z izboljšanimi sorpcijskimi lastnostmi v primerjavi z dosedaj znanimi adsorbenti, pri katerih je gostota shranjene energije premajhna za širšo uporabo. </t>
  </si>
  <si>
    <t>Gravimetric sorption analyzer for water (IGA-100) is designed to measure the adsorption / desorption of water in porous solids in the pressure range from 10-7 to 1 bar by the gravimetric method. Measurements can be made over a wide temperature range (20 - 500 oC), and also at low temperatures (77 K). The purpose of the purchase was to acquire the apparatus for testing sorption capacity for water at various conditions of new inorganic and metal-organic porous materials and other nanostructured materials in a research project Advanced materials for thermal energy storage (2010-2013). Sorption capacity studies are necessary to evaluate the use of test materials to store heat for long periods without loss (eg solar heat storage in solar thermal collectors produced in the warmer months to use it in the winter). The new apparatus allows the most effective development of new materials with improved sorption properties compared to previously known adsorbents, where the density of the stored energy is too low for wider use.</t>
  </si>
  <si>
    <t>KI 11660</t>
  </si>
  <si>
    <t>Žagar Ema</t>
  </si>
  <si>
    <t>Laserski fotometer za statične in dinamične meritve sipanja svetlobe za povezavo s tekočinsko kromatografijo</t>
  </si>
  <si>
    <t xml:space="preserve">Static and Dynamic Light Scattering Device for Light Scattering Measurements in Combination with Liquid Chromatography </t>
  </si>
  <si>
    <t>kontaktna oseba: dr. Ema Žagar (tel. št.: 01-4760203);
cena analize: se obračunava po efektivnih delovnih urah</t>
  </si>
  <si>
    <t>Contact person: dr. Ema Žagar 
Price analysis: is charged at the actual working hours</t>
  </si>
  <si>
    <t xml:space="preserve">Določanje:
absolutnih povprečij molskih mas polimerov
porazdelitvi molskih mas (polidisperznost) polimerov 
povprečno velikost makromolekul (povprečen radij sukanja)
kvaliteta izbranega topila (drugi virialni koeficient)
konformacija makromolekul v raztopini
interakcije različnih polimerov v raztopini
preferenčna solvatacija polimerov v večkomponentnih topilih
heterogenosti kemijske sestave polimerov </t>
  </si>
  <si>
    <t>Determination of:
Absolute molar mass averages of polymers
Molar mass distribution (polydispersity) of polymers
Average macromolecular size (average radius of gyration)
Solvent quality (second virial coefficient) 
Macromolecular conformation in solution
Interactions of polymers in solutions
Polymer preferential solvatation in multicomponent solvents
Heterogeneity of polymer chemical composition</t>
  </si>
  <si>
    <t>KI 8682, KI 8683</t>
  </si>
  <si>
    <t xml:space="preserve">P2-0145 </t>
  </si>
  <si>
    <t>Ema Žagar</t>
  </si>
  <si>
    <t>L2-4166, J4-5528, P2-0145</t>
  </si>
  <si>
    <t>Pretočni sistem za ločevanje makromolekul ali delcev po velikosti z uporabo asimetričnega prečnega pretoka kot zunanjega polja (Asimetric Flow - Field Flow Fractionation, AFFF)</t>
  </si>
  <si>
    <t>Asimetric Flow - Field Flow Fractionation, AFFFF</t>
  </si>
  <si>
    <t xml:space="preserve">Določanje:
absolutnih povprečij molskih mas polimerov
porazdelitvi molskih mas (polidisperznost) polimerov 
povprečno velikost makromolekul (povprečen radij sukanja)
</t>
  </si>
  <si>
    <t xml:space="preserve">Determination of:
Absolute molar mass averages of polymers
Molar mass distribution (polydispersity) of polymers
Average macromolecular size (average radius of gyration)
</t>
  </si>
  <si>
    <t>KI 10531, KI 10531/1</t>
  </si>
  <si>
    <t>L2-4166, J3-5499, P2.-0145</t>
  </si>
  <si>
    <t>Laserski fotometer</t>
  </si>
  <si>
    <t>Laser photometer</t>
  </si>
  <si>
    <t xml:space="preserve">Laserski fotometer je detektor, ki meri sipanje svetlobe raztopin makromolekul in omogoča določitev povprečij in porazdelitev molskih mas polimerov ter konformacije makromolekul v raztopini. Uporablja se v kombinaciji z AFFF pretočnim sistemom frakcioniranja. </t>
  </si>
  <si>
    <t>Laser photometer, a detector that measures the light scattering of solutions of macromolecules and to determine averages and molecular weight distribution of polymers and conformation of macromolecules in solution. Used in combination with AFFF flow fractionation system.</t>
  </si>
  <si>
    <t>KI 10628</t>
  </si>
  <si>
    <t>L2-4166, J3-5499, P2-0145</t>
  </si>
  <si>
    <t>Magda Tušek Žnidarič</t>
  </si>
  <si>
    <t>Presevni elektronski mikroskop (Philips CM100)</t>
  </si>
  <si>
    <t>Transmission electron microscope (Philips CM100)</t>
  </si>
  <si>
    <t>Ostalo</t>
  </si>
  <si>
    <t>Oprema je vključena v IP NIB. Za uporabo opreme je potrebno kontaktirati vodjo IC Planta (http://www.nib.si/oddelki/oddelek-za-biotehnologijo-in-sistemsko-biologijo/infrastrukturni-center-planta). Čakalna doba za uporabo opreme je do 1 mesec.</t>
  </si>
  <si>
    <t>The equipment is a part of Infrastructural program NIB. For the access of the equipment contact the Head of IC Planta (http://www.nib.si/eng/index.php/oddelki/oddelek-za-biotehnologijo-in-sistemsko-biologijo/infrastructural-centre-planta.html). Waiting time for the access of the equipment is up to 1 month.</t>
  </si>
  <si>
    <t>TEM Philips CM 100 se uporablja za analize celične ultrastrukture. Za raziskave bioloških vzorcev se uporabljata v glavnem dve metodi. Metoda negativnega kontrastiranja je primerna za opazovanje delcev v suspenziji, kot so virusi, bakterije, makromolekule (proteini, nukleinske kisline, liposomi). Druga metoda omogoča opazovanje rastlinskih, živalskih in človeških tkiv na nanometrskem nivoju, to je na nivoju ultrastrukture. S TEM Philips CM 100 se izvajajo analize strukture in imunolokalizacija v različnih bioloških vzorcih.</t>
  </si>
  <si>
    <t>TEM Philips CM 100 is used to observe samples on the ultrastructure level. Regarding biological samples two methods are used for sample preparation. The negative staining method is suitable for observing particles in a solution e. g. viruses, bacteria, macromolecules (proteins, nucleic acids, liposomes). A second method enables visualization of plant, animal and human tissues on the nanometre scale.  TEM Philips CM 100 is used for analyses of structure and immunolocalization in different biological samples.</t>
  </si>
  <si>
    <t>http://www.nib.si/oddelki/infrastrukturni-center-planta</t>
  </si>
  <si>
    <t>P4-0165</t>
  </si>
  <si>
    <t>Biotehnologija in sistemska biologija rastlin</t>
  </si>
  <si>
    <t>P4-0116</t>
  </si>
  <si>
    <t>Mikrobiologija in biotehnologija živil in okolja</t>
  </si>
  <si>
    <t>J1-5444</t>
  </si>
  <si>
    <t>Asimetrija celičnih procesov v odpadanju listov in cvetov paradižnika</t>
  </si>
  <si>
    <t>J7-7248</t>
  </si>
  <si>
    <t>Vpogled v interakcije med protein, vpletenimi v odnos krompirja in
Virusa krompirja Y</t>
  </si>
  <si>
    <t>2337-13-000048</t>
  </si>
  <si>
    <t>Strokovne naloge s področja zdravstvenega varstva rastlin</t>
  </si>
  <si>
    <t>4 drugi uporabniki</t>
  </si>
  <si>
    <t>David Dobnik</t>
  </si>
  <si>
    <t>Konfokalni stereomikroskop (Leica TCS LSI)</t>
  </si>
  <si>
    <t>Confocal stereomicroscope (Leica TCS LSI)</t>
  </si>
  <si>
    <t>Programi, projekti ARRS in/ali tržni presežek</t>
  </si>
  <si>
    <t>Konfokalni stereomikroskop (Leica TCS LSI) omogoča neinvazivno opazovanje fluorescence v vzorcih. Posebnost tega mikroskopa je širok spekter povečav, saj omogoča povečave od 0,7x (vidno polje velikosti 16 mm) vse do 20x. Zaradi tako širokega obsega povečav je mogoče opazovanje tako večjih objektov kot tudi posameznih celic. Stereomikroskop omogoča tudi precejšnjo delovno razdaljo, kar pomeni da lahko pod objektiv postavimo tudi večje objekte (na primer rastline v lončkih).</t>
  </si>
  <si>
    <t xml:space="preserve">Confocal stereomicroscope (Leica TCS LSI) enables non-invasive observation of the fluorescence in the samples. The speciality of the Confocal stereomicroscope (Leica TCS LSI) is broad spectrum of magnifications from 0.7x (16 mm field of view) to 20x. Therefore larger object as well as single cells could be investigated. Stereomicroscope has long working distance what enables investigation of big objects (e.g. plants in pots). </t>
  </si>
  <si>
    <t>N4-0026</t>
  </si>
  <si>
    <t>Priprava molekularnih postopkov za sistemsko analizo imunskega odgovora krompirja</t>
  </si>
  <si>
    <t>MR Tjaša Lukan</t>
  </si>
  <si>
    <t>Dejan Štebih</t>
  </si>
  <si>
    <t>Aparatura za PCR v realnem času (ABI 7900) (Oprema za razvoj diagnostike in raziskave bakterij, virusov, gliv in gensko spremenjenih organizmov)</t>
  </si>
  <si>
    <t>Real-time PCR (ABI 7900)</t>
  </si>
  <si>
    <t>Oprema je odpisana in ni več v uporabi.</t>
  </si>
  <si>
    <t>The equipment is not in use any more.</t>
  </si>
  <si>
    <t>/</t>
  </si>
  <si>
    <t>4, 35</t>
  </si>
  <si>
    <t>Aparatura za PCR v realnem času (ABI 7900HT Fast) (Sistem za pomnoževanje nukleinskih kislin)</t>
  </si>
  <si>
    <t>Real-time PCR (ABI 7900HT Fast)</t>
  </si>
  <si>
    <t>Z navedeno opremo je možno pomnoževanje nukleinskih kislin in njihova kvantifikacijia.</t>
  </si>
  <si>
    <t xml:space="preserve">The equipment is used for amplification and quantification of nucleic acids. </t>
  </si>
  <si>
    <t>MOP 2511-07-200132</t>
  </si>
  <si>
    <t>Referenčni laboratorij</t>
  </si>
  <si>
    <t>L4-5525</t>
  </si>
  <si>
    <t>Študij epidemiologije in raznolikosti mikrobnih povzročiteljev bolezni rastlin</t>
  </si>
  <si>
    <t>Biosistemika</t>
  </si>
  <si>
    <t>Sodelovanje na področju izobraževanj, tečajev</t>
  </si>
  <si>
    <t>2337-14-000038</t>
  </si>
  <si>
    <t>MKO izvajanje dejavnosti analiz uradnih vzorcev živil rastlinskega izvora, krme in NRL</t>
  </si>
  <si>
    <t>2 druga uporabnika</t>
  </si>
  <si>
    <t>Aparatura za PCR v realnem času (Roche Light Cycler 480)</t>
  </si>
  <si>
    <t>Real-time PCR instrument (Roche Light Cycler 480)</t>
  </si>
  <si>
    <t>V4-1401</t>
  </si>
  <si>
    <t>Obvladovanje okužb z E.Coli pri perutnini: Določitev kritičnih mest vnosa bakterije E.coli vključno z E. coll z ESBL v reje perutnine in študija prevwentivnih ukrepov za zmanjševanje porabe pprotimikrobnih zdravil</t>
  </si>
  <si>
    <t>2012-082</t>
  </si>
  <si>
    <t>GSO analize za NVI</t>
  </si>
  <si>
    <t>Avtomatizirana aparatura za kapljični digitalni PCR (Biorad QX200) (Sistem za avtomatizirano pripravo in analizo kapljične digitalne verižne reakcije s polimerazo)</t>
  </si>
  <si>
    <t>Automated droplet digital PCR instrument (Biorad QX200)</t>
  </si>
  <si>
    <t>Navedena oprema omogoča avtomatizirano pripravo in analizo nukleinskih kislin v različnih vzorcih s kapljično digitalno verižno reakcijo s polimerazo (ddPCR).</t>
  </si>
  <si>
    <t>The equipment enables droplet digital PCR (ddPCR). It enables also absolute quantification of nucleic acids.</t>
  </si>
  <si>
    <t>Robot za pipetiranje (PerkinElmer MultiProbe II) (Robot za normalizacijo koncentracije in PCR nastavitev )</t>
  </si>
  <si>
    <t>Robot for pipeting</t>
  </si>
  <si>
    <t>Robot se uporablja za pripravo vzorcev in reagentov ter nastavitev PCR reakcij.</t>
  </si>
  <si>
    <t xml:space="preserve">Pipetting robot can be used for sample and reagent preparation and PCR reaction setup. </t>
  </si>
  <si>
    <t>klasifikacija ni mogoča</t>
  </si>
  <si>
    <t>okvara</t>
  </si>
  <si>
    <t>Aleš Blatnik</t>
  </si>
  <si>
    <t>Komore za gojenje rastlin in tkivnih kultur (Kambič)</t>
  </si>
  <si>
    <t>Growth chambers for plant and tissue culture breeding (Kambič)</t>
  </si>
  <si>
    <t>Oprema je vključena v IP NIB. Za uporabo opreme je potrebno kontaktirati vodjo IC Planta (http://www.nib.si/oddelki/oddelek-za-biotehnologijo-in-sistemsko-biologijo/infrastrukturni-center-planta). Čakalna doba za uporabo opreme je do 3 mesece.</t>
  </si>
  <si>
    <t>The equipment is a part of Infrastructural program NIB. For the access of the equipment contact the Head of IC Planta (http://www.nib.si/eng/index.php/oddelki/oddelek-za-biotehnologijo-in-sistemsko-biologijo/infrastructural-centre-planta.html). Waiting time for the access of the equipment is up to 3 months.</t>
  </si>
  <si>
    <t>Komore za gojenje rastlin in tkivnih kultur omogočajo gojenje rastlin v kontroliranih pogojih temperature, svetlobe in vlage. Ena komora je namenjena gojenju rastlin v zemlji, dve komori pa sta namenjeni gojenju rastlinskih tkivnih kultur.</t>
  </si>
  <si>
    <t>Growth chambers for plant and tissue culture breeding enable breeding of plants under controlled temperature, light and humidity conditions. One growth chamber is designed for breeding plants in soil and two growth chambers are designed for breeding plant tissue cultures.</t>
  </si>
  <si>
    <t>Komore za ločeno gojenje rastlin (Kambič)</t>
  </si>
  <si>
    <t>Plant growth chambers for separate breeding (Kambič)</t>
  </si>
  <si>
    <t>Komore za ločeno gojenje rastlin (Kambič) sestavljajo 4 ločene samostoječe komore, ki omogočajo gojenje rastlin v zemlji v kontroliranih pogojih temperature, svetlobe in vlage.</t>
  </si>
  <si>
    <t>Plant growth chambers for separate breeding (Kambič) consist of 4 separate self-standing chambers that provide for breeding of plants in soil under controlled temperature, light and humidity conditions.</t>
  </si>
  <si>
    <t>5903 in 6348</t>
  </si>
  <si>
    <t>Karantenski rastlinjak (Oprema za razvoj diagnostike in raziskave bakterij, virusov, gliv in gensko spremenjenih organizmov)</t>
  </si>
  <si>
    <t>Quarantine greenhouse</t>
  </si>
  <si>
    <t xml:space="preserve">Rastlinjak omogoča gojenje rastlin v karantenskih razmerah. </t>
  </si>
  <si>
    <t>The greenhouse enables growing of plants in quarantine conditions. Quantitative PCR is used for quantitation of nucleic acids.</t>
  </si>
  <si>
    <t xml:space="preserve"> Z4-7068</t>
  </si>
  <si>
    <t>Uporaba RNA interference in pristopov sistemske biologije za validacijo insekticidih tere v prebavilih koloradskega hrošča</t>
  </si>
  <si>
    <t>Karantenski rastlinjak s podtlakom (Oprema za razvoj doagnostike in raziskave mikroorganizmov in gensko spremenjenih organizmov - sklop 2)</t>
  </si>
  <si>
    <t>Quarantine greenhouse with negative pressure</t>
  </si>
  <si>
    <t xml:space="preserve">Paket 14 </t>
  </si>
  <si>
    <t>Rastlinjak omogoča gojenje rastlin v karantenskih razmerah. Podtlak še dodatno preprečuje prenos organizmov v okolje, kar je posebej pomembno pri gojenju rastlin, okuženih s karantenskimi povzročitelji bolezni in gensko spremenjenih rastlin.</t>
  </si>
  <si>
    <t>The quarantine greenhouse with negative pressure enables growing of plants in quarantine conditions. Negative pressure additionally prevents transmission of organisms in the environment, what is especially important for breeding plants infected with quarantine plant pests and genetically modified organisms.</t>
  </si>
  <si>
    <t>MR Marko Chersicola</t>
  </si>
  <si>
    <t>Tanja Dreo</t>
  </si>
  <si>
    <t>Sistem za identifikacijo bakterij z analizo celičnih maščobnih kislin s plinsko kromatografijo</t>
  </si>
  <si>
    <t>System for identification of bacteria with analyses of cell fatty acids by gas chromatography</t>
  </si>
  <si>
    <t>Oprema ni vključena v IP NIB. Za uporabo opreme je potrebno kontaktirati skrbnika opreme. Čakalna doba za uporabo opreme je do 1 mesec.</t>
  </si>
  <si>
    <t>The equipment is not a part of Infrastructural program NIB. For the access of the equipment contact the caretaker of the equipment. Waiting time for the access of the equipment is up to 1 month.</t>
  </si>
  <si>
    <t>Z navedeno opremo je možno analizirati maščobne kisline.</t>
  </si>
  <si>
    <t>The equipment is used for fatty acid analyses.</t>
  </si>
  <si>
    <t>Anton Brancelj</t>
  </si>
  <si>
    <t xml:space="preserve">Plinski kromatograf z masnim spektrometrom </t>
  </si>
  <si>
    <t>GC/MS Gas Chromatograph hypenated to mass spectrometer</t>
  </si>
  <si>
    <t>Oprema ni vključena v IP NIB. GC/MS je mogoče uporabljati brez omejitev po predhodnem dogovoru s skrbnikom. Cena po dogovoru v skladu s časom in namenom uporabe</t>
  </si>
  <si>
    <t xml:space="preserve">The equipment is not a part of Infrastructural program NIB. The equipment can be used w/o limitations according to previous agreement with the guardian. Price is agreed according to the time and purpose of the use. </t>
  </si>
  <si>
    <t xml:space="preserve">Trenutno je sistem nastavljen na analizo maščobnih kislin, po potrebi lahko GC/MS preuredimo, tako da lahko z njim analiziramo tudi pesticide, PAH-e, in podobne snovi. </t>
  </si>
  <si>
    <t xml:space="preserve">Equipment is currently set up for the analysis of FAME (fatty acid methyl esters), however we can change the instrument to fit applications such as pesticides analysis, analysis of PAH or similar substances. </t>
  </si>
  <si>
    <t>http://www.nib.si/storitve-in-produkti/raziskovalna-oprema</t>
  </si>
  <si>
    <t>P1-0255-0105</t>
  </si>
  <si>
    <t>Oddelek EKOS</t>
  </si>
  <si>
    <t>Meta Virant-Doberlet</t>
  </si>
  <si>
    <t>Laserski mikroablacijski sistem  (mikroskop Carl Zeiss Axioskop)</t>
  </si>
  <si>
    <t>Laser system for cell ablation</t>
  </si>
  <si>
    <t>Oprema ni vključena v IP NIB. Sistem za ablacijo celic z laserjem je možno uporabljati brez omejitev in takoj v skladu z dogovorom. Cena po dogovoru v skladu s časom in namenom uporabe</t>
  </si>
  <si>
    <t>The equipment is not a part of Infrastructural program NIB. Laser system for cell ablation can be used without limitations and immediately according to agreement. The price  is agreed according to the time and purpose of the use.</t>
  </si>
  <si>
    <t>Sistem obsega mikroskop z dodanim laserjem. Z njim je možno pri živem organizmu uničiti posamezno celico tako, da organizem preživi. Na ta način lahko na primer pri embriju uničimo izvorno celico in nato zasledujemo razvoj organizma  ter ugotovimo, katere funkcije so bile zaradi ablacije prizadete v razvoju.</t>
  </si>
  <si>
    <t xml:space="preserve">The system is composed of a microscope and laser. It enables in living organisms ablation of a single cell so that the organism survives. In such a way for example we can destroy in embrio an identified cell and follow its development to find out which functions have been modified in organism's development. </t>
  </si>
  <si>
    <t>Sistem za ekscitacijo in lasersko merjenje vibracij (vibrometer laserski)</t>
  </si>
  <si>
    <t>Laser vibrometer with the system for controlled excitation of vibrations with software</t>
  </si>
  <si>
    <t>Oprema ni vključena v IP NIB. Laserski vibrometer s sistemom za kontrolirano vzbujanje vibracij in programsko opremo je možno uporabljati brez omejitev v skladu z dogovorom. Cena po dogovoru v skladu s časom in namenom uporabe</t>
  </si>
  <si>
    <t>The equipment is not a part of Infrastructural program NIB. Laser vibrometer with the system for controlled excitation of vibrations with software can be used without limitations according to the agreement. The price is agreed according the time and purpose of the use.</t>
  </si>
  <si>
    <t>Sistem sestavljajo laserski vibrometer, vzbujevalnik in pripadajoča programska oprema. Z njim je možno natančno določati resonančne lastnosti različnih materialov.</t>
  </si>
  <si>
    <t>The system is composed of a laser vibrometer, exciter and software. It enables exact measurement of resonant properties of different materials.</t>
  </si>
  <si>
    <t>4, 19</t>
  </si>
  <si>
    <t>12V41406-CRP</t>
  </si>
  <si>
    <t>Metličavost jablan</t>
  </si>
  <si>
    <t>Metka Filipič</t>
  </si>
  <si>
    <t>Mikroskop raziskovalni z motoriziranim manipulatorjem</t>
  </si>
  <si>
    <t>Fluorescent microscope, with motorized micromanipulator</t>
  </si>
  <si>
    <t>Oprema ni vključena v IP NIB. Opremo je možno uporabljati brez omejitev in v skladu z dogovorom. Cena po dogovoru v skladu s časom in namenom uporabe.</t>
  </si>
  <si>
    <t>The equipment is not a part of Infrastructural program NIB. The equipment can be used without limitations and immediately according to agreement. The price  is agreed according to the time and purpose of the use.</t>
  </si>
  <si>
    <t>Fluorescentni mikroskop se uporablja predvsem za proučevanje celične biologije in omogoča odlično vidljivost preparatov, v katerih so prisotne molekule, ki fluorescirajo. Molekule, ki lahko fluorescirajo, so npr. klorofili in karoteni, to je primarna fluorescenca. Če pa je potrebno strukture obarvati s fluorescentnimi barvili - fluorokromi, pa imamo opravka s sekundarno fluorescenco. Ta mikroskop omogoča motoriziran pomik mizice, kar se kaže v večji natančnosti in možnosti avtomatizacije nekaterih procesov.</t>
  </si>
  <si>
    <t>Fluorescent microscope is primarily used for the study of cell biology and provides excellent visibility preparations, in which some of the molecules that fluoresce. Molecules that can fluoresce, for example chlorophylls and carotenes, this is the primary fluorescence. If it is necessary, some structures can be stained with fluorescent dyes - fluorochromes, this is secondary fluorescence. This microscope allows motorized window tables, which results in higher accuracy and the possibility of automation of some processes.</t>
  </si>
  <si>
    <t>6428, 6652</t>
  </si>
  <si>
    <t>http://www.nib.si/storitve-in-oprema/raziskovalna-oprema</t>
  </si>
  <si>
    <t>4,11,66</t>
  </si>
  <si>
    <t>MR Jana Tomc</t>
  </si>
  <si>
    <t xml:space="preserve"> Jana Tomc</t>
  </si>
  <si>
    <t>MR Barbara Breznik</t>
  </si>
  <si>
    <t>Barbara Breznik</t>
  </si>
  <si>
    <t>MR Mateja Delač</t>
  </si>
  <si>
    <t>Mateja Delač</t>
  </si>
  <si>
    <t>MR Klara Hercog</t>
  </si>
  <si>
    <t>Klara Hercog</t>
  </si>
  <si>
    <t>Drugi uporabniki</t>
  </si>
  <si>
    <t>Citometer pretočni FACS CALIBUR</t>
  </si>
  <si>
    <t>Flow cytometer, FACS CALIBUR</t>
  </si>
  <si>
    <t>Oprema ni vključena v IP NIB. Pretočni citometer je možno uporabljati  v skladu z dogovorom s skrbnikom. Cena po dogovoru v skladu s časom in namenom uporabe.</t>
  </si>
  <si>
    <t xml:space="preserve">The equipment is not a part of Infrastructural program NIB. Flow cytometer can be used  according to the agreement. The price is agreed according the time and purpose of the use. </t>
  </si>
  <si>
    <t>Pretočni citometer omogoča spremljanje flourescence celic in bakterij na štirih različnih kanalih.</t>
  </si>
  <si>
    <t>Flow cytometer is used for flourescence detection of cells nad bacteria with four different fluorescence channels.</t>
  </si>
  <si>
    <t>10020509 ARRS PROGRAM GEN</t>
  </si>
  <si>
    <t>Bojana Žegura</t>
  </si>
  <si>
    <t>Mikroskop ECLIPSE E 600 s poveč. modilom, kondenzator</t>
  </si>
  <si>
    <t>Fluorescent microscope ECLIPSE E 600</t>
  </si>
  <si>
    <t>Oprema ni vključena v IP NIB. Opremo je možno uporabljati brez omejitev in takoj v skladu z dogovorom. Cena po dogovoru v skladu s časom in namenom uporabe.</t>
  </si>
  <si>
    <t>The equipment is not a part of Infrastructural program NIB. The equipment can be used without limitations and  according to agreement. The price  is agreed according to the time and purpose of the use.</t>
  </si>
  <si>
    <t>Fluorescentni mikroskop se uporablja predvsem za proučevanje celične biologije in omogoča odlično vidljivost preparatov, v katerih so prisotne molekule, ki fluorescirajo. Molekule, ki lahko fluorescirajo, so npr. klorofili in karoteni, to je primarna fluorescenca. Če pa je potrebno strukture obarvati s fluorescentnimi barvili - fluorokromi, pa imamo opravka s sekundarno fluorescenco.</t>
  </si>
  <si>
    <t>Fluorescent microscope is primarily used for the study of cell biology and provides excellent visibility preparations, in which some of the molecules that fluoresce. Molecules that can fluoresce, for example chlorophylls and carotenes, this is the primary fluorescence. If it is necessary, some structures can be stained with fluorescent dyes - fluorochromes, this is secondary fluorescence.</t>
  </si>
  <si>
    <t>Matjaž Novak</t>
  </si>
  <si>
    <t xml:space="preserve">Mateja Burjek </t>
  </si>
  <si>
    <t>Oliver Bajt</t>
  </si>
  <si>
    <t>Plinski kromatograf z masnoselektivnim detektorjem</t>
  </si>
  <si>
    <t>Gas chromatograph with MS detector</t>
  </si>
  <si>
    <t>The equipment is not a part of Infrastructural program NIB. The equipment can be used without limitations and according to agreement. The price  is agreed according to the time and purpose of the use.</t>
  </si>
  <si>
    <t>Oprema se uporablja za ločbo in identifikacijo organskih spojin.</t>
  </si>
  <si>
    <t xml:space="preserve">The equipment is used for the separation and identification of organic compounds </t>
  </si>
  <si>
    <t>http://www.nib.si/images/stories/datoteke2/Delovanje_centra/arrs-ri-evidenca-opreme-105-nib.pdf</t>
  </si>
  <si>
    <t>P1-0237</t>
  </si>
  <si>
    <t xml:space="preserve">Raziskave obalnega morja </t>
  </si>
  <si>
    <t>Vesna Flander Putrle</t>
  </si>
  <si>
    <t>16383</t>
  </si>
  <si>
    <t>HPLC</t>
  </si>
  <si>
    <t>High-performance
liquid chromatograph</t>
  </si>
  <si>
    <t>Lastni viri</t>
  </si>
  <si>
    <t>Oprema se uporablja za določanje fitoplanktonskih barvil v vzorcih</t>
  </si>
  <si>
    <t xml:space="preserve">The equipment is used for the separation and identification of firoplanktonic pigmentsorganic compounds </t>
  </si>
  <si>
    <t>01020501</t>
  </si>
  <si>
    <t>Branko Čermelj</t>
  </si>
  <si>
    <t>13407</t>
  </si>
  <si>
    <t>Plovilo raziskovalno Sagita</t>
  </si>
  <si>
    <t>Research Vessel
 "Sagita"</t>
  </si>
  <si>
    <t>Lastni in javni viri</t>
  </si>
  <si>
    <t xml:space="preserve">Raziskovalno plovilo je možno uporabljati  v skladu z dogovorom s skrbnikom. Cena po dogovoru v skladu s časom in namenom uporabe. </t>
  </si>
  <si>
    <t xml:space="preserve">The Research vessel is possible to use  according to the agreement. The price is agreed according the time and purpose of the use. </t>
  </si>
  <si>
    <t>Raziskovalno plovilo se uporablja za izvedbo raziskovalnih križarjen v obalnem pasu in odprtih vodah.</t>
  </si>
  <si>
    <t>The research vessel is used for various research cruise in coastal and international waters.</t>
  </si>
  <si>
    <t xml:space="preserve">Drugi </t>
  </si>
  <si>
    <t>ARSO</t>
  </si>
  <si>
    <t>Tihomir Makovec</t>
  </si>
  <si>
    <t>18338</t>
  </si>
  <si>
    <t>Sonda mikrostrukturna</t>
  </si>
  <si>
    <t>CTD Probe</t>
  </si>
  <si>
    <t>Oprema je vključena v IP NIB vendar jo pretečno uporabljamo z raziskovalnim plovilom. Opremo je možno uporabljati brez omejitev in takoj v skladu z dogovorom. Cena po dogovoru v skladu s časom in namenom uporabe.</t>
  </si>
  <si>
    <t>The equipment is a part of Infrastructural program IC MBC but is preferentially used on the research vessel. The equipment can be used without limitations and  according to agreement. The price  is agreed according to the time and purpose of the use.</t>
  </si>
  <si>
    <t>Mikrostrukturna sonda se uporablja za meritve različnih parametrov v vodnem (morskem) okolju (Temperatura vode, slanost, prevodnost, pH, raztopljeni kisik)</t>
  </si>
  <si>
    <t>The CTD probe is used for measurement of various parameters in the aquatic environmen (preferentially marine)( Sea temperature, salinity, conductivity, pH, dissolved oxygen)</t>
  </si>
  <si>
    <t>Boja raziskovalna Vida</t>
  </si>
  <si>
    <t>Oceanographic Buoy "Vida"</t>
  </si>
  <si>
    <t>Oceanografska boja je laboratorij na morju. Njene storitev ali možnost namestitve dodatnih merilnih instrumentov na bojo je potrebno urediti v skladu z dogovorom s skrbnikom. Cena po dogovoru v skladu s časom in namenom uporabe.</t>
  </si>
  <si>
    <t xml:space="preserve">Oceanographic Buoy is a marine lab in situF. It's  product can be used according to the agreement. The price is agreed according the time and purpose of the use. </t>
  </si>
  <si>
    <t>Oceanografske boje, si ni možno sposoditi. Boja je laboratorij na morju. Uporabniki lahko uporabljajo podatke meritev ali namestijo na bojo dodatni merilni instrument.</t>
  </si>
  <si>
    <t>Oceanographic Buoy "Vida" can 't be used . User can use the data it provides or eventuially add some instrument to the Buoy.</t>
  </si>
  <si>
    <t>Vlado Malačič</t>
  </si>
  <si>
    <t>05226</t>
  </si>
  <si>
    <t>Instrument lisst za merjenje sedimentov</t>
  </si>
  <si>
    <t>Particle Size Analyzer</t>
  </si>
  <si>
    <t>Merilnik hitrosti posedanja delcev in velikost posedlih delcev je možno uporabljati  v skladu z dogovorom s skrbnikom. Cena po dogovoru v skladu s časom in namenom uporabe.</t>
  </si>
  <si>
    <t xml:space="preserve">The Particle size analyzer can be used according to the agreement. It is not a part of the great infrastructure equipment of the IC MBS. The price is agreed according the time and purpose of the use. </t>
  </si>
  <si>
    <t>Merilnik je namenjen meritvam hitrosti posedanja delcev v vodnem stolpcu</t>
  </si>
  <si>
    <t xml:space="preserve">Particle size Analyzer is ment for particle size measurement  and the settling velocity. </t>
  </si>
  <si>
    <t>L2-4147</t>
  </si>
  <si>
    <t>Vpliv cirkulacije v široko odprtih zalivih in pomorskega prometa na</t>
  </si>
  <si>
    <t>Patricija Mozetič</t>
  </si>
  <si>
    <t>11360</t>
  </si>
  <si>
    <t>Mikroskop invertni raziskovalni</t>
  </si>
  <si>
    <t>Invert microscope</t>
  </si>
  <si>
    <t>Oprema je namenjena mikroskopiranju vzoprcev.</t>
  </si>
  <si>
    <t>The microscope is use for microscopy of biological samples.</t>
  </si>
  <si>
    <t>01VURS16</t>
  </si>
  <si>
    <t>Janja France</t>
  </si>
  <si>
    <t>01BALMAS</t>
  </si>
  <si>
    <t>Marko Tadejević</t>
  </si>
  <si>
    <t>33300</t>
  </si>
  <si>
    <t>Plovilo Carolina</t>
  </si>
  <si>
    <t>Research boat</t>
  </si>
  <si>
    <t>7,5 m dolgo plovilo služi kot plovilo za manjše in hitrejše posege ali vzorčevanja na morju. Možno ga je uporabljati  v skladu z dogovorom s skrbnikom. Cena po dogovoru v skladu s časom in namenom uporabe.</t>
  </si>
  <si>
    <t xml:space="preserve">7,5 m long boat can be used as a quick shuttle for various measurements at sea. The price is agreed according the time and purpose of the use. </t>
  </si>
  <si>
    <t>Čoln uporabljamo za hitre izhode na morje, kjer je potrebno hitro pobrati vzorce ali izpeljati meritve .</t>
  </si>
  <si>
    <t>The boat is used for various quick interventions at sea.</t>
  </si>
  <si>
    <t>Visoko frekvenčni radar</t>
  </si>
  <si>
    <t>HF Radar</t>
  </si>
  <si>
    <t>HF radar je merilnik površinskih valov in tokov. Ker meri, so produkt njegovega obratovanja podatki. Ti podatki se shranjujejo v bazo IC MBP. Podatki so javni, stroški visoko kvalificiranega osebja, ki zna podatke pripraviti za uporabnika pa so stvar dogovora.</t>
  </si>
  <si>
    <t>HF radar is a radio transmitting and receiving instrument. It transmits a signal with a central frequency of 25.525 MHz over large marine areas and receives the signal returned back from the rough sea surface. The information is the elaborated and transformed in surface current and wave information.</t>
  </si>
  <si>
    <t>Instrument je namenjen meritvam površinskih valov in tokov. Omogoča raziskave gibanja morskih mas na površini po celotnem Tržaškem zalivu. S tem nadgrajuje točkovne meritve, ki so se in se še opravljajo z merilnimi instrumenti nameščenimi na bojah ali opazovalnih postajah. Je učinkovito orodje, s katerim si lahko pomagamo v primeru razlitij nevarnih snovi na morju in iskanju pogrešanih na morju.</t>
  </si>
  <si>
    <t>The instrument is used for measurements of surface currents and waves only. The information can be used for various purposes – activities on sea</t>
  </si>
  <si>
    <t>Janez Pirš</t>
  </si>
  <si>
    <t>01120</t>
  </si>
  <si>
    <t>Analizator ionov v tekočih kristalih</t>
  </si>
  <si>
    <t>Ion analyzer in liquid crystals</t>
  </si>
  <si>
    <t>Dostop dovoljen po dogovoru, ni posebnih omejitev</t>
  </si>
  <si>
    <t>Service available upon request, no special limitation</t>
  </si>
  <si>
    <t>Določitev fizikalno-kemijskih lastnosti tekočih kristalov</t>
  </si>
  <si>
    <t>Determination of physical-chemical properties of liquid crystals</t>
  </si>
  <si>
    <t>http://www.ijs.si/ijsw/Objave</t>
  </si>
  <si>
    <t>11/265</t>
  </si>
  <si>
    <t>P1-0099</t>
  </si>
  <si>
    <t>Slobodan Žumer</t>
  </si>
  <si>
    <t/>
  </si>
  <si>
    <t>Polona Umek</t>
  </si>
  <si>
    <t>ATR-FTIR spektrometer</t>
  </si>
  <si>
    <t xml:space="preserve">ATR-FTIR spektrometer (Attenuated Total Reflection Fourier Transform Infrared Spectrometer) </t>
  </si>
  <si>
    <t>Oprema je dostopna za zunanje uporabnike. Kontaktni osebi sta polona.umek@ijs.si in zoran.arsov@ijs.si</t>
  </si>
  <si>
    <t>Equipment is available for external users. Contact pearsons are polona.umek@ijs.si and zoran.arsov@ijs.si</t>
  </si>
  <si>
    <t>Oprema je namenjena snemanju IR spektrov v FAR in MID IR področju snovi v trdnem stanju in vodnih raztopinah.</t>
  </si>
  <si>
    <t>The equipment is intended for the recording of IR spectra in the FAR and MID IR regions for solid-state materials and aqueous solutions.</t>
  </si>
  <si>
    <t>49240 01,02,03,, 50421 xiv 191</t>
  </si>
  <si>
    <t>14/191</t>
  </si>
  <si>
    <t>IJS</t>
  </si>
  <si>
    <t>P1-0140</t>
  </si>
  <si>
    <t>Boris Turk</t>
  </si>
  <si>
    <t xml:space="preserve">Avtomatizirani sistem za izrezovanje gelov za proteomiko </t>
  </si>
  <si>
    <t>2D gel cutter for proteomics sample preparation</t>
  </si>
  <si>
    <t>Uporaba in cena po dogovoru, za uporabo kontaktirati Dr. Marka Fonovića (marko.fonovic@ijs.si)</t>
  </si>
  <si>
    <t>Equipment is used for automatic extraction of protein bands from 2D PAGE gels</t>
  </si>
  <si>
    <t>Oprema se uporablja za avtomatsko izrezovanje velikega števila proteinskih lis, ločenih s pomočjo 2D elektroforeze</t>
  </si>
  <si>
    <t>12/138</t>
  </si>
  <si>
    <t>P1-0048</t>
  </si>
  <si>
    <t>Dušan Turk</t>
  </si>
  <si>
    <t>Igor Križaj</t>
  </si>
  <si>
    <t>P4-0127</t>
  </si>
  <si>
    <t>Janko Kos</t>
  </si>
  <si>
    <t>P1-0135</t>
  </si>
  <si>
    <t>Vladimir Cindro</t>
  </si>
  <si>
    <t>Avtomatski ožičevalnik elektronskih vezij z mikroskopom</t>
  </si>
  <si>
    <t>Automatic Al wire bonder with rotating head</t>
  </si>
  <si>
    <t>Kontaktna oseba. Vladimir Cindro, tel 4773726</t>
  </si>
  <si>
    <t>Contact person: Vladimir Cindro, phone no. +3861 4773726</t>
  </si>
  <si>
    <t xml:space="preserve">Povezovanje elektronskih vezij z Al žico debeline 20-30 mikronov, presledki večji od 80 mikronov </t>
  </si>
  <si>
    <t xml:space="preserve">Wire bonding with 20-30 micron Al wire. Minimum pitch 80 microns. </t>
  </si>
  <si>
    <t>50155,50165 XIV 184</t>
  </si>
  <si>
    <t>14/184</t>
  </si>
  <si>
    <t>P1-0102</t>
  </si>
  <si>
    <t>Andrej Likar</t>
  </si>
  <si>
    <t>Clover detektor</t>
  </si>
  <si>
    <t>High purity germanium clover detector</t>
  </si>
  <si>
    <t>Po predhodnem dogovoru z doc.dr. Lipoglavškom 01/477-34-93 matej.lipoglavsek@ijs.si</t>
  </si>
  <si>
    <t>Contact assist.prof. Matej Lipoglavšek 01/477-34-93 matej.lipoglavsek@ijs.si</t>
  </si>
  <si>
    <t>Detektor za žarke gama, sestavljen iz štirih koaksialnih germanijevih kristalov tipa N, rezkanih v končno obliko in sestavljenih v strukturo, ki spominja na štiriperesno deteljico</t>
  </si>
  <si>
    <t>A gamma-ray detector consisting of four coaxial N-type high purity germanium crystals, each machined to shape and arranged to form a structure resembling a four-leaf clover</t>
  </si>
  <si>
    <t>12/152</t>
  </si>
  <si>
    <t>Simon Širca</t>
  </si>
  <si>
    <t>P1-0112</t>
  </si>
  <si>
    <t>Matjaž Žitnik</t>
  </si>
  <si>
    <t>P6-0283</t>
  </si>
  <si>
    <t>Janka Istenič</t>
  </si>
  <si>
    <t>Primož Pelicon</t>
  </si>
  <si>
    <t>Detekcijski sistem s hlajeno CCD-kamero</t>
  </si>
  <si>
    <t xml:space="preserve">A thermoelectrically cooled back illuminated CCD x-ray camera system (ANDOR DX-438 BV)  </t>
  </si>
  <si>
    <t xml:space="preserve">Termoelektrično hlajen CCD detektor je sestavni del visokoločljivega spektrometra rentgenskih žarkov. Omogoča pozicijsko občutljivo detekcijo rentgenskih fotonov v energijskem področju 1 - 10 keV. </t>
  </si>
  <si>
    <t>TE cooled CCD x-ray camera is integrated within the Bragg type high-resolution x-ray spectrometer to detect diffracted photons within 1-10 keV range.</t>
  </si>
  <si>
    <t>10/235,10</t>
  </si>
  <si>
    <t>P2-0105</t>
  </si>
  <si>
    <t>Barbara Malič</t>
  </si>
  <si>
    <t>Diferenčni dinamični kalorimeter (temperaturno območje: - 180ºC do + 700ºC)</t>
  </si>
  <si>
    <t>Differential Scanning Calorimeter (temperature range  - 180ºC do + 700ºC)</t>
  </si>
  <si>
    <t xml:space="preserve">Diferenčni dinamični kalorimeter je dostopen za termične analize različnih trdnih in tekočih vzorcev. Pomembno je, da so vzorci v izbranem temperaturnem območju analize obstojni, oziroma, da razpadajo brez ljudem, aparaturi in okolju nevarnih  produktov. Cena analiz je odvisna predvsem od izbranega temperaturnega programa, torej temperaturnega območja, hitrosti segrevanja in/ali ohlajanja, dolžine izotermnih segmentov  in atmosfere. </t>
  </si>
  <si>
    <t xml:space="preserve">Differential scanning calorimeter is suitablle for thermal analyses of different solid and liquid samples. The samples should be stable in the selected temperature range of the analysis, or the evolved products of decomposition should not be harmful for staff, equipment and environment. The cost of the analyses depends mainly on the selected temperature programme, that is the temperature range, heating/cooling rate, duration of isothermal segments and atmosphere. </t>
  </si>
  <si>
    <t>Diferenčni dinamični kalorimeter (DSC) je aparatura, s katero določamo entalpijske spremembe in temperature prehodov, ki so posledica različnih kemijskih ali fizikalnih procesov (kemijske reakcije, fazne premene,...) med segrevanjem in/ali ohlajanjem vzorcev po izbranem temperaturnem programu in v izbrani atmosferi. Metoda je primerna za analizo trdnih in tekočih vzorcev z masami od nekaj mg do nekaj 10 mg v temperaturnem območju od -180ºC do + 700ºC.</t>
  </si>
  <si>
    <t>Differential scanning calorimeter (DSC) is research equipment for determination of enthalpy changes and transition temperatures in
solids and liquid samples due to chemical and physical processes (chemical reactions, phase transitions,...) under controlled
temperature change in a controlled atmosphere. The method is suitable for analysis of solid and liquid samples with masses of a few mg to a few 10 mg in the temperature range between  -180ºC to + 700ºC.</t>
  </si>
  <si>
    <t>44888 XIII_229</t>
  </si>
  <si>
    <t>13/229</t>
  </si>
  <si>
    <t>Marija Kosec</t>
  </si>
  <si>
    <t>J2-1227</t>
  </si>
  <si>
    <t>L2-2343</t>
  </si>
  <si>
    <t>Janez Holc</t>
  </si>
  <si>
    <t>Denis Arčon</t>
  </si>
  <si>
    <t>14080</t>
  </si>
  <si>
    <t>Dodatki za optično detekcijo elektronske in jedrske magnetne resonance</t>
  </si>
  <si>
    <t>Accessories for optical detection of electron and nuclear magnetic resonance</t>
  </si>
  <si>
    <t>Določitev fizikalno-kemijskih lastnosti trdnih in tekočih snovi</t>
  </si>
  <si>
    <t xml:space="preserve">Determination of physical-chemical properties of solids and liquids </t>
  </si>
  <si>
    <t>11/264</t>
  </si>
  <si>
    <t>Robert Blinc</t>
  </si>
  <si>
    <t>P2-0001</t>
  </si>
  <si>
    <t>Stanislav Strmčnik</t>
  </si>
  <si>
    <t>Eksperimentalni energetski sistem s PEM gorivno celico</t>
  </si>
  <si>
    <t xml:space="preserve">Experimental power system based on PEM fuel cells </t>
  </si>
  <si>
    <t>Opremo je možno uporabljati po predhodnem dogovoru s potencialnim uporabnikom in lastnikom opreme. Pogoje, trajanje in način uporabe se določi s pogodbo.</t>
  </si>
  <si>
    <t>The equipment can be exploited upon precedent agreement between the potential user and the owner. The conditions, duration and modes of the equipment exploitation are to be defined with a contract.</t>
  </si>
  <si>
    <t xml:space="preserve">Eksperimentalni sistem sestavlja 1kW PEM gorivne celice, viri vodika, hranilnik vodika, elektronsko breme in kontrolni sistem za nadzor in vodenje. Sistem je namenjen testiranju različnih podsklopov, ki se uporabljajo pri gradnji sistemov, ki kot energetski vir uporabljajo PEM gorivne celice. </t>
  </si>
  <si>
    <t>The experimental system consists of 1kW PEM fuel cells generator setup, various hydrogen sources, hydrogen storage, elecronic load and computer system for monitoring and control. The system is used for testing of various devices and subsystems that are used in the design of different PEM fuel cells based systems.</t>
  </si>
  <si>
    <t>46959, 45217, 45812, 46080, 46025, 46023,46022,45438,44613,45939,46780   XIV 200</t>
  </si>
  <si>
    <t>13/200</t>
  </si>
  <si>
    <t xml:space="preserve">P2-0001 </t>
  </si>
  <si>
    <t>Đani Juričić</t>
  </si>
  <si>
    <t xml:space="preserve">Razvoj demonstracijskega prototipa kogeneracije na osnovi gorivnih celic za vojaške namene </t>
  </si>
  <si>
    <t xml:space="preserve">Keramični procesor za razklop goriva in čiščenje izhodnih plinov </t>
  </si>
  <si>
    <t>P1-0040</t>
  </si>
  <si>
    <t>Dragan Mihailović</t>
  </si>
  <si>
    <t>Femtosekundni sistem za mešanje optičnih frekvenc</t>
  </si>
  <si>
    <t>Femtosecond optical frequency mixing system</t>
  </si>
  <si>
    <t>Oprema je dosegljiva po dogovoru s skrbnikom</t>
  </si>
  <si>
    <t>Equipment is available upon agreement</t>
  </si>
  <si>
    <t>Osnovna sestavna komponenta sistema za mešanje optičnih frekvenc.</t>
  </si>
  <si>
    <t>Basic component of the system for the mixing of the optical frequencies.</t>
  </si>
  <si>
    <t>11/260</t>
  </si>
  <si>
    <t>Dragan D. Mihailović</t>
  </si>
  <si>
    <t>P1-0192</t>
  </si>
  <si>
    <t>Martin Čopič</t>
  </si>
  <si>
    <t>Femtosekundni sistem za mešanje optičnih frekvenc s priborom</t>
  </si>
  <si>
    <t>Femtosecond optical frequency mixing system with acompanying equiment</t>
  </si>
  <si>
    <t>Pikosekundna spektroskopija v IR področju z nastavljivo valovno dolžino svetlobe, posebej še nelinearno resonančno optično mešanje frekvenc na površinah.</t>
  </si>
  <si>
    <t>Picosecond spectroscopy in IR region with tunable wavelength, especially non-linear resonant optical mixing of frequencies on surfaces.</t>
  </si>
  <si>
    <t>12/126</t>
  </si>
  <si>
    <t>P1-0045</t>
  </si>
  <si>
    <t>Tomaž Skapin</t>
  </si>
  <si>
    <t>FTIR spektrometer</t>
  </si>
  <si>
    <t>FTIR spectrometer</t>
  </si>
  <si>
    <t>Dostop do in delo na opremi sta možna. Pogoji dostopa in cena: po dogovoru. Kontakt: T. Skapin</t>
  </si>
  <si>
    <t>Access and work on the equipment is possible. Access conditions and prices:  individually appointed. Contact: T. Skapin</t>
  </si>
  <si>
    <t>Raziskovalni FTIR spektrometer srednjega razreda. Območje: 30 - 10.000 cm-1; ločljivost &lt; 0.3 cm-1. Dodatna oprema: visokotemperaturna celica, nizkotemperaturna celica, fotoakustični detektor.</t>
  </si>
  <si>
    <t>Medium class research FTIR spectrometer. Range: 30 - 10.000 cm-1; resolution &lt; 0.3 cm-1. Additional equipment: low temperature cell, high temperature cell, photoacoustic detector.</t>
  </si>
  <si>
    <t>12/148</t>
  </si>
  <si>
    <t>L2-2211</t>
  </si>
  <si>
    <t>Andrej Stergaršek</t>
  </si>
  <si>
    <t>V4-0490</t>
  </si>
  <si>
    <t>Z1-6524</t>
  </si>
  <si>
    <t>Boris Žemva</t>
  </si>
  <si>
    <t>Z1-7037</t>
  </si>
  <si>
    <t>P1-0143</t>
  </si>
  <si>
    <t>Milena Horvat</t>
  </si>
  <si>
    <t>GC/HPLC/ICP-MS</t>
  </si>
  <si>
    <t>Inductively Coupled Plasma Mass Spectrometer coupled to GC/HPLC</t>
  </si>
  <si>
    <t>Po dogovoru; materialni stroški + ure operaterja</t>
  </si>
  <si>
    <t>Pon agreement; material  + personnel costs</t>
  </si>
  <si>
    <t>Uporablja se za določanje elementov in njihovih zvrsti v različnih vzorcih (okoljski,  biološki vzorci...).</t>
  </si>
  <si>
    <t>It is used for determination of elements and theitr compounds in different samples (environmental, biological…)</t>
  </si>
  <si>
    <t>12/125</t>
  </si>
  <si>
    <t>PR-01670</t>
  </si>
  <si>
    <t>PR-00438</t>
  </si>
  <si>
    <t>PR-01156</t>
  </si>
  <si>
    <t>PR-01872           PR-02727</t>
  </si>
  <si>
    <t>GC-C-IRMS (Gas Chromatograph - Combustion - Isope Ratio Mass Spectrometer)</t>
  </si>
  <si>
    <t>Isotope ratio mass spectrometer equipped with gas chromatograph and combustion unit</t>
  </si>
  <si>
    <t>Upon agreement; material  + personnel costs</t>
  </si>
  <si>
    <t>Analiza izotopske sestave vodika, ogljika in dušika v organskih spojinah po ločbi s plinskim kromatografom</t>
  </si>
  <si>
    <t>Compound-specific stable isotope analysis of  hydrogen, carbon and nitrogen after separation by gass chromatography and combustion</t>
  </si>
  <si>
    <t>11/284</t>
  </si>
  <si>
    <t>L4-9653</t>
  </si>
  <si>
    <t>Tomislav Levanič</t>
  </si>
  <si>
    <t>V4-0312</t>
  </si>
  <si>
    <t>Nives Ogrinc</t>
  </si>
  <si>
    <t>J1-2136</t>
  </si>
  <si>
    <t>Jadran Faganeli</t>
  </si>
  <si>
    <t>P1-0035</t>
  </si>
  <si>
    <t>Svjetlana Fajfer</t>
  </si>
  <si>
    <t>Heterogeni multiprocesorski sistem - GRID</t>
  </si>
  <si>
    <t>Heterogeneous multi processing system-GRID</t>
  </si>
  <si>
    <t>By arrangement</t>
  </si>
  <si>
    <t>Numerično modeliranje kompleksnih sistemov</t>
  </si>
  <si>
    <t>Numerical modelling of complex systems</t>
  </si>
  <si>
    <t>46613 01,46613 02,47447 XIV 207</t>
  </si>
  <si>
    <t xml:space="preserve">13/207 </t>
  </si>
  <si>
    <t>P1-0044</t>
  </si>
  <si>
    <t>Janez Bonča</t>
  </si>
  <si>
    <t>P1-0055</t>
  </si>
  <si>
    <t>Rudolf Podgornik</t>
  </si>
  <si>
    <t>P2-0076</t>
  </si>
  <si>
    <t>Leon Žlajpah</t>
  </si>
  <si>
    <t>Humanoidni robot</t>
  </si>
  <si>
    <t>Humanoid robot</t>
  </si>
  <si>
    <t xml:space="preserve">Humanoidnega robota zaradi kompleksnosti upravljanja in s tem povezane nevarnosti poškodb opreme ne posojamo. Po predhodnem dogovoru se lahko pri nas izvajajo eksperimenti, ki jih sami pripravimo. Pri tem zaračunamo ceno ure po ceniku IJS </t>
  </si>
  <si>
    <t>The robot can be hired for experimental work providing that the experiments are prepared and executed by our personnel.  We charge according to the JSI personnel price list.</t>
  </si>
  <si>
    <t>Imitacija človeškega gibanja in akcij. Robot ima 28 prostostnih stopenj,  je visok 63 cm in težek 8,8 Kg</t>
  </si>
  <si>
    <t xml:space="preserve">The humanoid robot imitates human motion and can perform actions in simmilar way as humans. It has 28 DOF. The height of the robot is 63cm and the weight is 8,8 kg, The robot is equipped with vision system, force sensors and audio system. </t>
  </si>
  <si>
    <t>45460,45740, 45741, 45739, 46077, 45747, 45748 XIII 199</t>
  </si>
  <si>
    <t>13/199</t>
  </si>
  <si>
    <t xml:space="preserve">6.OP PACO+ </t>
  </si>
  <si>
    <t>Jadran Lenarčič</t>
  </si>
  <si>
    <t>Ionski izvor velike svetlosti</t>
  </si>
  <si>
    <t>High-brightness ion source</t>
  </si>
  <si>
    <t xml:space="preserve">Oprema je dostopna  akademskim institucijam in gospodarskim družbam (primoz.pelicon@ijs.si), kot tudi raziskovalcem in industriji iz evropskega raziskovalnega prostora (EU FP7 SPIRIT, www.spirit-ion.eu). </t>
  </si>
  <si>
    <t xml:space="preserve">Equipment is accesible for all academic institutions and companies (primoz.pelicon@ijs.si), as well as to the european researchers and industry in the frame of 7th FPEU project "SPIRIT" (www.spirit-ion.eu). </t>
  </si>
  <si>
    <t>Oprema je namenjena tvorbi visokoenergijskega fokusiranega protonskega žarka za določanje elementnih porazdelitev v bioloških in geoloških vzorcih in za mikroobdelavo.</t>
  </si>
  <si>
    <t>The equipment is dedicated to the formation of high-energy focused proton beams for elemental mapping of biological tissue, geological samples and micromachining.</t>
  </si>
  <si>
    <t>53759 XIV 200</t>
  </si>
  <si>
    <t>14/200</t>
  </si>
  <si>
    <t>P1-0212</t>
  </si>
  <si>
    <t>Gaberščik Alenka</t>
  </si>
  <si>
    <t>IsoPrime MultiFlow Bio</t>
  </si>
  <si>
    <t>Equilibration unit for oxygen and hydrogen isotope analyses in water</t>
  </si>
  <si>
    <t>upon agreement; material  + personnel costs</t>
  </si>
  <si>
    <t>Ekvilibracija vode oz. vodnih raztopin s CO2 ali H2 za analizo izotopske sestave O in H</t>
  </si>
  <si>
    <t>Equilibration of water and water solution with CO2 or H2 for stable isotope analysis of O and H</t>
  </si>
  <si>
    <t>47422 XIV 222</t>
  </si>
  <si>
    <t>14/222</t>
  </si>
  <si>
    <t>J1-9498</t>
  </si>
  <si>
    <t>Sonja Lojen</t>
  </si>
  <si>
    <t>V4-0539</t>
  </si>
  <si>
    <t>Matjaž Čater</t>
  </si>
  <si>
    <t>J2-1433</t>
  </si>
  <si>
    <t>Jožef Pezdič</t>
  </si>
  <si>
    <t>Klimatska komora</t>
  </si>
  <si>
    <t>Climatic chamber</t>
  </si>
  <si>
    <t>Nudimo vse vrste uslug in najema klimatske komore. Cena klimatske komore na dan se oblikuje po dogovoru, delo se zaračunava po ceniku IJS.</t>
  </si>
  <si>
    <t>We offer our climatic chamber for all kinds of experiments and treatments. The daily rate is approximatelly 200 EUR. The work of our personnel we charge according to the JSI personnel price list.</t>
  </si>
  <si>
    <t xml:space="preserve">Klimatska komora je namenjena testiranju v eksteremnih okoljih. Omogoča simuliranje pogojev od -30°  do +50°C, različne stopnje vlažnosti zraka in koncenracijo kisika do višine 15000m. Dimenzije komore so 3m x 3m x 3m.
</t>
  </si>
  <si>
    <t xml:space="preserve">The climatic chamber enables testing of human performance and equipment in extreme climatic conditions. The climatic chamber simulates ambient conditions ranging from –30°C to +50°C, and can also maintain relative humidity under these conditions. It is also equipped with a vacuum pressure absorption system (VPSA), which can accurately maintain oxygen levels inside the climatic chamber to simulate altitudes up to 15,000 m above sea level. </t>
  </si>
  <si>
    <t>12/144</t>
  </si>
  <si>
    <t>L7-9731</t>
  </si>
  <si>
    <t>Igor Mekjavić</t>
  </si>
  <si>
    <t>M2-0103                M2-0018</t>
  </si>
  <si>
    <t>L7-2413</t>
  </si>
  <si>
    <t>Konfokalna optika za rentgenske žarke</t>
  </si>
  <si>
    <t>confocal multilayer optics for X-rays</t>
  </si>
  <si>
    <t>Uporaba in cena cena po dogovoru, za uporabo kontaktirati dr. Dušana Turka (dusan.turk@ijs.si)</t>
  </si>
  <si>
    <t>This equipment is part of the system for measurement of diffraction pattern of crystals of macromolecules</t>
  </si>
  <si>
    <t>Oprema je del sistema za snemanje difrakcijskih vzorcev kristalov makromolekul.</t>
  </si>
  <si>
    <t>31837 03</t>
  </si>
  <si>
    <t>11/292</t>
  </si>
  <si>
    <t>J1-0733</t>
  </si>
  <si>
    <t>J1-9359</t>
  </si>
  <si>
    <t>P2-0037</t>
  </si>
  <si>
    <t>Borka Jerman Blažič</t>
  </si>
  <si>
    <t>Laboratorij za antropocentrične študije in računalniško forenziko</t>
  </si>
  <si>
    <t xml:space="preserve">Laboratory for anthropocentric studies and computer forensics </t>
  </si>
  <si>
    <t>Ni na razpolago</t>
  </si>
  <si>
    <t>Not for public use</t>
  </si>
  <si>
    <t>Evalvacija uporabnosti programske opreme</t>
  </si>
  <si>
    <t>Usability evaluation software</t>
  </si>
  <si>
    <t>46474,46478,46033,45549,45555,45550,46072,46061,46062,46064,46055,46056,56057,46058,460589,46473,46053,46015 XIII_208</t>
  </si>
  <si>
    <t>13/208</t>
  </si>
  <si>
    <t>Borka Džonova Jerman B.</t>
  </si>
  <si>
    <t xml:space="preserve">Laboratorijska izostatska stiskalnica </t>
  </si>
  <si>
    <t>Laboratory isostatic pressure</t>
  </si>
  <si>
    <t>Izostasko stiskanje prahov v končno obliko do velikost 7 x 20 cm. Cena in čas po dogovoru.</t>
  </si>
  <si>
    <t>Izostatic pressing of different powders in to final shape with dimensions 7 x 20 cm.  Price and availabillity by arragement.</t>
  </si>
  <si>
    <t xml:space="preserve">Izostasko stiskanje, maksimalni pritisk 400 Mpa, temperatura 80oC. </t>
  </si>
  <si>
    <t>Izostatic pressing with maksimum poressure of 400 Mpa and temperature of 80oC.</t>
  </si>
  <si>
    <t>12/112</t>
  </si>
  <si>
    <t>J2-9090</t>
  </si>
  <si>
    <t>Marko Hrovat</t>
  </si>
  <si>
    <t>Laboratorijska naprava za naparevanje in naprševanje Leybold UNIVX 300</t>
  </si>
  <si>
    <t>Laboratory sputtering equipment</t>
  </si>
  <si>
    <t>Naprševanja kovinskih elektrod (Au, Pt, Ag, Ti, Cr, Cu, zlitine itd) na različne vzorce do velikost 4 cm. Cena in čas po dogovoru.</t>
  </si>
  <si>
    <t>Sputtering of metallic electrode on different materials(Au, Pt, Ag, Ti, Cr, Cu, alloys etc.). Price and availabillity by arragement.</t>
  </si>
  <si>
    <t>Naprševanje kovinskih elektrod na različne materiale. Možnost naprševanja do treh različnih kovinskih plasti v enem ciklusu.</t>
  </si>
  <si>
    <t>Sputtering of metal electrodes on different materials. Option sputtering up to three different metal layers in a single cycle.</t>
  </si>
  <si>
    <t>11/290</t>
  </si>
  <si>
    <t>L2-1187</t>
  </si>
  <si>
    <t>Igor Muševič</t>
  </si>
  <si>
    <t>09089</t>
  </si>
  <si>
    <t>Laserska pinceta</t>
  </si>
  <si>
    <t>Laser tweezers</t>
  </si>
  <si>
    <t>Možnost meritev po ceniku IJS, možnost brezplačne uporabe v primeru izvajanja skupnih RR projektov. Dodatni podatki o skrbnikih opreme na razpolago na RO</t>
  </si>
  <si>
    <t>Posibility of measurements according to the IJS price-list, possibility for free usage in case of joined projects</t>
  </si>
  <si>
    <t>Sistem omogočija manipulacijo mikronskih in submikronskih delcev v mehki snovi, npr. koloidov trdnih delcev v tekočih kristalih</t>
  </si>
  <si>
    <t>The system provides for manipulation of micro- and submicro-sized particles in soft matter, in particular colloids of solid particles and liquid crystals.</t>
  </si>
  <si>
    <t>44433, 45528,46085,46017,46079,45830,46555,46464 XIII219</t>
  </si>
  <si>
    <t>13/219</t>
  </si>
  <si>
    <t>Tomaž Apih</t>
  </si>
  <si>
    <t>07518</t>
  </si>
  <si>
    <t>Magnetno-resonančni relaksometer (s hitrim cikliranjem magnetnega polja)</t>
  </si>
  <si>
    <t>Fast field cycling NMR relaxomer</t>
  </si>
  <si>
    <t>Meritve molekularne dinamike snovi</t>
  </si>
  <si>
    <t>Investigations of molecular dynamics</t>
  </si>
  <si>
    <t>11/280</t>
  </si>
  <si>
    <t>P2-0082</t>
  </si>
  <si>
    <t>Peter Panjan</t>
  </si>
  <si>
    <t>Magnetronska izvira in napajalniki za vgradnjo v napravo za nanašanje niozkotemperaturnih prevlek</t>
  </si>
  <si>
    <t>Magnetron sources and power supply for deposition of low temperature hard coatings</t>
  </si>
  <si>
    <t>Depozicija 3 µm debele trde prevleke na podlage, ki zasedajo volumen 400 mm v premeru in 400 mm v višino se oblikuje po dogovoru (cena vključuje izrabo tarč, porabo električne energije in delovnih plinov, mehansko predpripravo in čiščenje podlag, saržiranje, delo dveh operaterjev). Postopek nanašanja 3 µm debele prevleke traja okrog 8ur.</t>
  </si>
  <si>
    <t>Deposition of 3µm thick hard coating on substrates which occupy the usable volume 400 mm in diameter and 400 mm in height cost app. 600 € (the cost include the  target, gases and energy consumption, mechanical preatreatment and cleaning of substrates, loading, fixturing, personnel cost). Total time needed for one batch is app. 8 hour.</t>
  </si>
  <si>
    <t>Nanos trdih PVD prevlek pri temperaturi pod 200 °C z pulznim magnetronskim naprševanjem.</t>
  </si>
  <si>
    <t>Deposition of low temperature hard coatings by pulsed magnetron sputtering at temperature bellow 200 °C.</t>
  </si>
  <si>
    <t>46032 XIV 205</t>
  </si>
  <si>
    <t>13/205</t>
  </si>
  <si>
    <t>Miran Mozetič</t>
  </si>
  <si>
    <t>L2-9189</t>
  </si>
  <si>
    <t>Darinka Kek Merl</t>
  </si>
  <si>
    <t>L2-0858</t>
  </si>
  <si>
    <t>Tomaž Gyergyek</t>
  </si>
  <si>
    <t>L2-2100</t>
  </si>
  <si>
    <t>Adolf Jesih</t>
  </si>
  <si>
    <t>Masni spektrometer</t>
  </si>
  <si>
    <t>Mass spectrometer</t>
  </si>
  <si>
    <t>Čas dostopa do opreme vsak delovni dan od 8:00 do 16:00 po predhodnem dogovoru s skrbnikom. Kontakt preko el. Pošte na naslovu adolf.jesih@ijs.si</t>
  </si>
  <si>
    <t>Acces is posible every working day from 8:00 to 16:00 after agreement on terms of use. Contact  on email adolf.jesih@ijs.si</t>
  </si>
  <si>
    <t>Oprema je montirana na vakuumski sistem in je namenjena karakterizaciji in identifikaciji plinskih komponent v plazmi in analizi plinskih komponent mešanic plinov.</t>
  </si>
  <si>
    <t>The equipment is connected to a vacuum system and is devoted to the characterization and identification of gaseous components in plasma as well as to the analysis of gas mixtures.</t>
  </si>
  <si>
    <t>53396 XIV 189</t>
  </si>
  <si>
    <t>14/189</t>
  </si>
  <si>
    <t>Marko Fonović</t>
  </si>
  <si>
    <t>Masni spektrometer LTQ Orbitrap XL ETD</t>
  </si>
  <si>
    <t>Mass Spectrometer LTQ Orbitrap XL ETD</t>
  </si>
  <si>
    <t xml:space="preserve">Oprema je dostopna vsem akademskim institucijam in gospodarskim družbam, bodisi proti plačilu, ki krije stroške analize ali pa skozi sodelavo. Stranka lahko direktno kontaktira osebo odgovorno za opremo, od katere dobi navodila za pripravo vzorca. Odgovorna oseba se po opravljeni analizi s stranko tudi pogovori o dobljenih rezultatih.  </t>
  </si>
  <si>
    <t>Equipment is accesible for all academic institutions and companies through direct collaborations or payment which covers the cost of analysis. Clients can directly contact the person in charge if the instrument, who instructs them regarding the sample preparation procedures and after the analysis he also discusses the results with them.</t>
  </si>
  <si>
    <t xml:space="preserve">Oprema se uporablja za kvantitativno in kvalitativno analizo proteiniv v kompleksnih bioloških vzorcih. </t>
  </si>
  <si>
    <t xml:space="preserve">Equipment is used for quantitative and qualitative analysis of proteins in complex biological samples. </t>
  </si>
  <si>
    <t>50846 XIV 170</t>
  </si>
  <si>
    <t>14/170</t>
  </si>
  <si>
    <t>Janez Kovač</t>
  </si>
  <si>
    <t>Masni spektrometer sekundarnih ionov SIMS</t>
  </si>
  <si>
    <t>Time of flight secondary ion mass spectrometer TOF SIMS</t>
  </si>
  <si>
    <t>Uporaba je možna za zunanje uporabnike po predhodnem dogovoru. Kontaktirati dr. Janeza Kovača (janez.kovac@ijs.si, 01 477 3403)</t>
  </si>
  <si>
    <t>Application for external users is possible, contact person dr. Janez Kovač (janez.kovac@ijs.si, 01 477 3403)</t>
  </si>
  <si>
    <t>TOF–SIMS spektrometer na osnovi masne spektroskopije molekul s površine omogoča precizno analizo elemntne sestave in molekularne strukture površin, tankih plasti in faznih mej organskih in anorganskih trdih materialov, kot so: polimeri, biomateriali, polprevodniki, prevleke, barve, kovine, keramika, steklo, zdravila... Masna ločljivost instrumenta je okoli 10.000, lateralno ločljivostjo je okoli 100 nm in analizna globina 2-3 monoplasti.</t>
  </si>
  <si>
    <t>TOF-SIMS spectrometer provides detailed elemental and molecular information about surfaces, thin layers and interfaces of organic and inorganic materials like polymers, biomaterials, semiconductors, coatings, paint, metals, ceramics, glass, pharmaceuticals...Mass resolution is about 10.000, lateral resolution is 100 nm and analysed depth is 2-3 monolayers.</t>
  </si>
  <si>
    <t>53366 XIV 188</t>
  </si>
  <si>
    <t>14/188</t>
  </si>
  <si>
    <t>J2-4287</t>
  </si>
  <si>
    <t>L7-4009</t>
  </si>
  <si>
    <t>L2-4225</t>
  </si>
  <si>
    <t>Uroš Cvelbar</t>
  </si>
  <si>
    <t>L7-4035</t>
  </si>
  <si>
    <t>Alenka Vesel</t>
  </si>
  <si>
    <t xml:space="preserve">Masni spektrometer visoke ločljivosti s tekočinskim kromatografom, z API in MALDI ionizacijami in Q-Tof masnima analizatorjema </t>
  </si>
  <si>
    <t>High resolution mass spectrometer coupled with LC, API and MALDI ionisation, Q-Tof mass analysers</t>
  </si>
  <si>
    <t xml:space="preserve">Masnospektrometrične analize organskih spojin, proteinov in drugih biomolekul z direktnim uvajanjem vzorca ali preko LC oz. nano LC. Določitev elementne sestave z HRMS analizo. Določitev strukture ionov z MS-MS meritvami. </t>
  </si>
  <si>
    <t>Analysis of organic compounds, proteins and other bimolecules by mass spectrometry. HRMS analysis for elemental composition. MS-MS measurements for structure elucidation.</t>
  </si>
  <si>
    <t>12/114</t>
  </si>
  <si>
    <t>PR-00132</t>
  </si>
  <si>
    <t>PR-00506</t>
  </si>
  <si>
    <t>J3-9470</t>
  </si>
  <si>
    <t>Joško Osredkar</t>
  </si>
  <si>
    <t>PR-01084</t>
  </si>
  <si>
    <t>Radmila Milačič</t>
  </si>
  <si>
    <t>Masni spektrometer z induktivno sklopljeno plazmo ICP-MS</t>
  </si>
  <si>
    <t>Inductively coupled plasma mass spectrometer ICP-MS</t>
  </si>
  <si>
    <t>Dostop dovoljen po predhodnem dogovoru. Kontaktna oseba je izr.prof.dr. Radmila Milačič e-mail:radmila.milacic@ijs.si, Tel: +3861 4773560</t>
  </si>
  <si>
    <t>Access is allowed after privious agreement. The contact person is Assoc.prof.dr.  Radmila Milačič e-mail:radmila.milacic@ijs.si, Tel: +3861 4773560</t>
  </si>
  <si>
    <t>Določanje celotnih koncentracij elementov in njihovih kemijskih zvrsti v vzorcih iz okolja in v bioloških vzorcih.</t>
  </si>
  <si>
    <t>Determination of totel element concentration and their species in the environmental and biological samples.</t>
  </si>
  <si>
    <t>49127 XIV 202</t>
  </si>
  <si>
    <t>14/202</t>
  </si>
  <si>
    <t>Marko Mikuž</t>
  </si>
  <si>
    <t>Merilna oprema za izvrednotenje prototipov detektorjev</t>
  </si>
  <si>
    <t xml:space="preserve">Detector evaluation equippment </t>
  </si>
  <si>
    <t>Ni dostopna</t>
  </si>
  <si>
    <t>None</t>
  </si>
  <si>
    <t>Modularna elektronika je vgrajena v več eksperimentalnih postavitev</t>
  </si>
  <si>
    <t>Modular electronics is built into various experimental set-ups</t>
  </si>
  <si>
    <t>12/146</t>
  </si>
  <si>
    <t>P1-0031</t>
  </si>
  <si>
    <t>Danilo Zavrtanik</t>
  </si>
  <si>
    <t>Merilni sistem za nevtronsko aktivacijsko analizo in gama spektrometrijo</t>
  </si>
  <si>
    <t>HPGe detector (45%), hardware and software for MCA emulator</t>
  </si>
  <si>
    <t>po dogovoru; materialni stroški + ure operaterja</t>
  </si>
  <si>
    <t>pon agreement; material  + personnel costs</t>
  </si>
  <si>
    <t>Uporablja se za določanje naravnih in umetnih radionuklidov v različnih vzorcih iz okolja (okoljski, biološki vzorci, sedimenti, tla…)</t>
  </si>
  <si>
    <t>It is used for determination of natural and artificial radionuclides in different samples (environmental, biological, sediment, soil …)</t>
  </si>
  <si>
    <t>11/285</t>
  </si>
  <si>
    <t>PR-01800</t>
  </si>
  <si>
    <t>PR-02178-1           PR-00786-4</t>
  </si>
  <si>
    <t>PR-00549</t>
  </si>
  <si>
    <t xml:space="preserve">Merilnik mikrotrdote </t>
  </si>
  <si>
    <t>Microhardness tester</t>
  </si>
  <si>
    <t>Zunanjim uporabnikom zaračunavamo delo operaterja (28.2 €/uro)</t>
  </si>
  <si>
    <t>Only operator cost is charged (28,2 €/h)</t>
  </si>
  <si>
    <t>Merjenje mikrotrdote  in modula indentacije z metodo odtiskovanja z diamantno konico. Obtežitev konice je od 40 mg do 100 g.</t>
  </si>
  <si>
    <t>Microhardness in indentation modul measurements using a diamond tip. The load range is from 40 mg to 100 g.</t>
  </si>
  <si>
    <t>41239,41239 01</t>
  </si>
  <si>
    <t>12/120</t>
  </si>
  <si>
    <t>L2-0388</t>
  </si>
  <si>
    <t>Jože Flašker</t>
  </si>
  <si>
    <t>Mikro LC sistem za zbiranje in nanašanje frakcij</t>
  </si>
  <si>
    <t>Micro LC system for collection and application of fraction</t>
  </si>
  <si>
    <t>According to agreement</t>
  </si>
  <si>
    <t>Sistem za tekočinsko kromatorgrafijo, namenjen separaciji bioloških molekul na osnovi razlik molekul po masi, električnem naboju, biološki afiniteti in adsorbcijskih lastnostih pri višjem tlaku (FPLC/HPLC). Fotometrična detekcija, avtomatsko zbiranje frakcij</t>
  </si>
  <si>
    <t>Liquid chromatography system for separation of biological molecules on the basis of their difference in molecular mass, electric charge, biological affinity and adsorption characteristics at higher pressure (FPLC/HPLC). Photometric detection, automatic fraction collexction</t>
  </si>
  <si>
    <t xml:space="preserve">
48324,46879,46853,47552,47553,47428,46659,48203,47586,47712,46285,48112 XIV_217</t>
  </si>
  <si>
    <t>14/217</t>
  </si>
  <si>
    <t>J3-0389</t>
  </si>
  <si>
    <t>J3-0386</t>
  </si>
  <si>
    <t>Jože Pungerčar</t>
  </si>
  <si>
    <t>J7-2230</t>
  </si>
  <si>
    <t>Marija Nika Lovšin</t>
  </si>
  <si>
    <t>Mikroskop na atomsko silo</t>
  </si>
  <si>
    <t>Atomic Force Microscope</t>
  </si>
  <si>
    <t>Opremo uporabljajo šolani operaterji, ki lahko analize izvajajo tudi za druge raziskovalne organizacije. Cena je odvisna od zahtevnosti analiz.</t>
  </si>
  <si>
    <t>Specific training is required to operate the equipment. Trained operaters can perform analyses for users from other research institutions. Price is dependent on a complexity of analyses.</t>
  </si>
  <si>
    <t>Oprema je namenjena za merjenje lokalnih lastnosti materialov,  kot sta morfologija ali magnetno polje, s pomočjo sonde, ki se nahaja zelo blizu površine. Omogoča  kvalitativno in kvantitativno analizo.</t>
  </si>
  <si>
    <t xml:space="preserve">Dedicated for measurements of local magnetic fields and morphology by applying a probe very close to the investigated surface. Qualitative and quantitavie types of analysis are possible. </t>
  </si>
  <si>
    <t>44551,44551-1,44551-2,44551-01 XIII_221</t>
  </si>
  <si>
    <t>13/221</t>
  </si>
  <si>
    <t>J2-6705</t>
  </si>
  <si>
    <t>Miran Čeh</t>
  </si>
  <si>
    <t>J2-7432</t>
  </si>
  <si>
    <t>Aleksander Rečnik</t>
  </si>
  <si>
    <t>J2-7133</t>
  </si>
  <si>
    <t>Johannes Teun Van Elteren</t>
  </si>
  <si>
    <t>Mikroskop na atomsko silo AFM</t>
  </si>
  <si>
    <t>Atomic force microscope AFM</t>
  </si>
  <si>
    <t>Uporaba je možna za zunanje uporabnike. Kontaktirati dr. Janeza Kovača.</t>
  </si>
  <si>
    <t>Application for external users is possible, contact person dr. Janez Kovač</t>
  </si>
  <si>
    <t>AFM mikroskop je namenjen preiskavi topografije površine trdnih vzorcev z visoko ločljivostjo. Možna je preiskava področij velikosti do 50 mikronov z natančnostjo 0,1 nm. Možna je analiza hrapavosti, porazdelitev magnetnega in električnega polja, litografija in meritev interakcijskih sil med iglo in podlago.</t>
  </si>
  <si>
    <t>AFM microscope provides information on topography on solid surfaces with very high spatial resolution. Analyses can be done over a region of 50 microns with accuracy of 0.1 nm. It is possible to measure the surface roughness, distribution of magnetic and electric fields and interaction forces between tip and substrate.</t>
  </si>
  <si>
    <t>12/117</t>
  </si>
  <si>
    <t>Mikrovalovni sistem za razklope in ekstrakcije</t>
  </si>
  <si>
    <t>Advanced Microwave Digestion System ETHOS 1</t>
  </si>
  <si>
    <t>Mikrovalovni sistem je namenjen za razkroj in ekstrakcije večjega števila tako anorganskih kot organskih vzorcev.</t>
  </si>
  <si>
    <t>Microwave system is suitable for the digestion and extraction of inorganic and organic sampples</t>
  </si>
  <si>
    <t>48311 XIV_223</t>
  </si>
  <si>
    <t>14/223</t>
  </si>
  <si>
    <t>Modularna elektronika</t>
  </si>
  <si>
    <t>Modular Electronics</t>
  </si>
  <si>
    <t>11/255</t>
  </si>
  <si>
    <t>MultiPROBE II HT Digestion Station</t>
  </si>
  <si>
    <t>equipment is used for high throughput trypsin degradation of protein samples. Trypsin degradation is a standard procedure for the protein sample preparation for proteomic analysis.</t>
  </si>
  <si>
    <t>Oprema se uporablja za visokopretočno razgradnjo proteinskih vzorcev s tripsinom. Tripsinska razgradnja je standarden način priprave proteinskih vzorcev za proteomsko analizo.</t>
  </si>
  <si>
    <t>12/133</t>
  </si>
  <si>
    <t>Nadgradnja dvobarvne laserske pincete</t>
  </si>
  <si>
    <t>Two-color laser tweezers</t>
  </si>
  <si>
    <t>Kontaktirati prof. I.Muševiča, igor.musevic@ijs.si. Potrebno je opraviti plačljivo usposabljanje za samostojno upravljanje s pinceto.</t>
  </si>
  <si>
    <t>Contact Prof. I.Musevic for details, igor.musevic@ijs.si. A payable course is obligatory if you want to use the equipment by yourself.</t>
  </si>
  <si>
    <t>Uporaba za optično manipuliranje koloidnih delcev.</t>
  </si>
  <si>
    <t>For optical manipulation of colloids.</t>
  </si>
  <si>
    <t>46464 01-04, 49085.50427 XIV 183</t>
  </si>
  <si>
    <t>14/183</t>
  </si>
  <si>
    <t>Andrej Filipčič</t>
  </si>
  <si>
    <t>Nadgradnja grid vozlišča SiGNET</t>
  </si>
  <si>
    <t>Upgrade of SiGNET grid center</t>
  </si>
  <si>
    <t>Oprema je vključena v grid vozlišče SIGNET in dostopna preko infrastrukture EGI/NGI. Uporaba je omogočena z uporabo vmesne programske opreme gLite in ARC.</t>
  </si>
  <si>
    <t>The equipment is integrated into SiGNET grid site and provides the access through  EGI/NGI infrastructure. The access is provided by using the gLite and ARC grid middleware.</t>
  </si>
  <si>
    <t>Oprema je namenjena izvajanju računskih nalog in shranjevanju podatkov pri mednarodnih eksperimentih ATLAS, Pierre Auger in Belle. Po dogovoru je na voljo tudi slovenskim raziskovalnim in akademskim ustanovam.</t>
  </si>
  <si>
    <t>The purpose of the equipment is to provide the computing and storage resources to international experiments ATLAS, Pierre Auger and Belle. The access is also provided to slovenian research and academic institutions.</t>
  </si>
  <si>
    <t>49932-49951 XIV 195</t>
  </si>
  <si>
    <t>14/195</t>
  </si>
  <si>
    <t>Igor Sega</t>
  </si>
  <si>
    <t>Nadgradnja heterogene računalniške gruče</t>
  </si>
  <si>
    <t>HPC cluster upgrade</t>
  </si>
  <si>
    <t>Oprema bo vključena v slovenski grid in dostopna na podlagi recipročnosti (kontaktna oseba: dr. Rok Žitko)</t>
  </si>
  <si>
    <t>Equipment will be accessible as a part of the Slovenian national grid on a reciprocity basis (contact person: Dr. Rok Žitko)</t>
  </si>
  <si>
    <t>Oprema se uporablja za numerične izračune na področju fizike kondenzirane snovi, biofizike in fizike osnovnih delcev in polj</t>
  </si>
  <si>
    <t>Equipment is used for numerical calculations in the fields of condensed matter physics, biophysics and particle physics</t>
  </si>
  <si>
    <t>53681,53682 XIV 192</t>
  </si>
  <si>
    <t>14/192</t>
  </si>
  <si>
    <t xml:space="preserve">P1-0035 </t>
  </si>
  <si>
    <t xml:space="preserve">P1-0044 </t>
  </si>
  <si>
    <t xml:space="preserve">P1-0055 </t>
  </si>
  <si>
    <t>Nadgradnja identifikacije delcev v detektorju Belle</t>
  </si>
  <si>
    <t>Belle particle identification detector upgrade</t>
  </si>
  <si>
    <t>Oprema vgrajena v detektor Belle v KEK, Tsukuba, Japonska</t>
  </si>
  <si>
    <t>Part of the Belle detector at KEK in Tsukuba, Japan</t>
  </si>
  <si>
    <t>OS25616</t>
  </si>
  <si>
    <t>13/214</t>
  </si>
  <si>
    <t>Nadradnja TIER-1 demonstratorja</t>
  </si>
  <si>
    <t>TIER-2 Demonstrator Upgrade</t>
  </si>
  <si>
    <t>Računalniška oprema ni več v uporabi</t>
  </si>
  <si>
    <t>Obsolete</t>
  </si>
  <si>
    <t>Oprema vključena v slovensko Grid vozlišče SiGNET</t>
  </si>
  <si>
    <t>Part of Slovenian Grid node SiGNET</t>
  </si>
  <si>
    <t>12/145</t>
  </si>
  <si>
    <t>18274</t>
  </si>
  <si>
    <t>Nanoreaktor</t>
  </si>
  <si>
    <t>Nanoreactor</t>
  </si>
  <si>
    <t>Kemijske reakcije na molekularnem nivoju</t>
  </si>
  <si>
    <t>Chemical reactions at the molecular level</t>
  </si>
  <si>
    <t>11/281</t>
  </si>
  <si>
    <t>Naprava za funkcionalizacijo površin novih materialov</t>
  </si>
  <si>
    <t>Instrument for functionalization of surfaces of modern materials</t>
  </si>
  <si>
    <t>Naprava omogoča pripravo tankih večkomponentnih anorganskih in organskih plasti z naparevanjem v vakuumu z namenom študija osnovnih procesov med rastjo tankih plasti in interakcijo s podlago, kakor tudi funkcionalizacijo površin. Omogočena je toplotna obdelava tankih plasti, obdelava z ionskimi curki in funkcionalizacija površin s plazmo. Naprava je direktno povezana z XPS spektrometrom za karakterizacijo obdelanih površin in nanesenih tankih plasti brez izpostave zračni atmosferi.</t>
  </si>
  <si>
    <t>Instrument can be used for preparation of thin, multicomponent inorganic and organic films as well as for functionalization of solid surfaces. It is possible to perform heat treatment, ion bombardment and plasma functionalization of surfaces. Instrument is directly connected with XPS spectrometer for characterization of treated surfaces and deposited films without exposure to air atmosphere.</t>
  </si>
  <si>
    <t>45942 XIV 202</t>
  </si>
  <si>
    <t>13/202</t>
  </si>
  <si>
    <t>Naprava za nanos PVD prevlek</t>
  </si>
  <si>
    <t>Deposition system for preparation of PVD coatings</t>
  </si>
  <si>
    <t>Depozicija 3 µm debele trde prevleke na podlage, ki zasedajo volumen 400 mm v premeru in 400 mm v višino stane okrog 500 € (cena vključuje izrabo tarč, porabo električne energije in delovnih plinov, mehansko predpripravo in čiščenje podlag, saržiranje in delo dveh operaterjev). Postopek nanašanja 3 µm debele prevleke traja okrog 8ur.</t>
  </si>
  <si>
    <t>Nanos trdih PVD prevlek za zaščito orodij in strojnih delov</t>
  </si>
  <si>
    <t>Deposition of PVD hard coatings for protection of tools and components</t>
  </si>
  <si>
    <t>39000,39000 01</t>
  </si>
  <si>
    <t>11/262</t>
  </si>
  <si>
    <t>Nizko-energijska ionska erozija materialov</t>
  </si>
  <si>
    <t>Low-energy ion-miller for TEM specimen preparation (Technoorg Linda, Gentle Mill)</t>
  </si>
  <si>
    <t xml:space="preserve">Opremo uporabljajo šolani operaterji, ki lahko analize izvajajo tudi za druge raziskovalne organizacije. Cena je odvisna od zahtevnosti analiz. </t>
  </si>
  <si>
    <t>Oprema je namenjena pripravi vzorcev za presevno elektronsko mikroskopijo (TEM). Nizka energija ionskega jedkanja omogoča pripravo vzorcev brez amorfne plasti na površini vzorca.</t>
  </si>
  <si>
    <t>The equipment is dedicated for specimen preparation for TEM observations. Low-energy ion-milling enables preparation of specimens without amorphous thin film on the specimen surface.</t>
  </si>
  <si>
    <t>11/278</t>
  </si>
  <si>
    <t>Z2-6621</t>
  </si>
  <si>
    <t>Z1-6493</t>
  </si>
  <si>
    <t>Tadej Dolenec</t>
  </si>
  <si>
    <t>Pavel Cevc</t>
  </si>
  <si>
    <t>01106</t>
  </si>
  <si>
    <t>Obnovitev 9,6 GHz spektrometra za elektronsko paramagnetno resonanco</t>
  </si>
  <si>
    <t>Refurbishing of 9,6 GHz electron paramagnetic resonance spectrometer</t>
  </si>
  <si>
    <t>12/130</t>
  </si>
  <si>
    <t>P2-0103</t>
  </si>
  <si>
    <t>Igor Mozetič</t>
  </si>
  <si>
    <t>Oprema za analitiko podatkov in tekstov</t>
  </si>
  <si>
    <t>Data and text analytics equipment</t>
  </si>
  <si>
    <t>Po predhodnem dogovoru z dr. Igorjem Mozetičem je možen dostop do opreme (igor.mozetic@ijs.si)</t>
  </si>
  <si>
    <t>Acces for equipment is possible by arrangement with Dr. Igor Mozetič (email: igor.mozetic@ijs.si)</t>
  </si>
  <si>
    <t>Oprema služi raziskovalnem delu, ki obsega razvoj in testiranje novih metod za analiziranje velikih količin podatkov in tekstov in njihovega spreminjanja skozi čas</t>
  </si>
  <si>
    <t>The equipment serves the research work, which includes the development and testing of new methods for analyzing large amounts of data, texts and their variations over time</t>
  </si>
  <si>
    <t>50696,50563,50590,50591,.......... XIV_190</t>
  </si>
  <si>
    <t>14/190</t>
  </si>
  <si>
    <t>Oprema za visokozmogljivostno subcelularno vizualizacijo</t>
  </si>
  <si>
    <t>Equipment for high-performance subcellular visualization</t>
  </si>
  <si>
    <t>Za delo na sistemu za visokozmogljivostno subcelularno vizualizacijo se je potrebno predhodno najaviti in dogovoriti pri doc. dr. Toniju Petanu (01 477 3713).</t>
  </si>
  <si>
    <t>To work on the high-performance subcellular visualization system previous appointment at Assist. Prof. Dr. Toni Petan (01 477 3713) is obligatory.</t>
  </si>
  <si>
    <t>Oprema je namenjena visokozmogljivostni subcelularni vizualizaciji fluorescenčno označenih molekul.</t>
  </si>
  <si>
    <t>The equipment is devoted to the high-performance subcellular visualization of fluorescently labelled molecules.</t>
  </si>
  <si>
    <t>53794,50284,51173, 50930, 50929, 50932, 50723, 50689, 46931, 50281 XIV 173</t>
  </si>
  <si>
    <t>14/173</t>
  </si>
  <si>
    <t>Nada Lavrač</t>
  </si>
  <si>
    <t>Oprema za zajemanja in semantično analizo multimedijskih podatkov</t>
  </si>
  <si>
    <t>Equipment for recording and semantic analysis of multimedia data</t>
  </si>
  <si>
    <t>Storitve delno ali v celoti producirane, ali delujoče na opremi iz paketa so prosto dosegljive preko http://www.videolectures.net (video predavanja), http://isambard.ijs.si/triplet/semgraph/ (avtomatska analiza in izdelava povzetkov dokumentov), http://historyviz.ijs.si (predstavitev zgodovinskega pogleda na osebe in dogodke opisane v wikipedia.com)</t>
  </si>
  <si>
    <t>Services partialy or completely produced or running on the equipment can be acessed on http://www.videolectures.net (video lectures), http://isambard.ijs.si/triplet/semgraph/ ( automatic analysis and summarization of documents), http://historyviz.ijs.si (different entities from wikipedia data described and put in historical perspective)</t>
  </si>
  <si>
    <t>Zajemanje, shranjevanje, obdelava in semantični analiza velikih količin podatkov. Poudarek je na multimedijskih vsebinah (analiza slik in videa), tekstovnih in spletnih vsebinah in zbirkah strukturiranih podatkov.</t>
  </si>
  <si>
    <t>Recording, storage, processing and semantic analysis of large amounts of data. The focus is on multimedia content (image and video analysis), text and web content and structured data collections.</t>
  </si>
  <si>
    <t xml:space="preserve">45525
45813
45814
46012
46817
45874
45874  01
47093
46815
46956
46955
47204
47144
47262
47263
47495
48017
48018
48019
48027
48034
47797 XIII_206
</t>
  </si>
  <si>
    <t>13/206</t>
  </si>
  <si>
    <t>IST WORLD FP6-015823</t>
  </si>
  <si>
    <t xml:space="preserve">VoiceTRAN II M2-0132 </t>
  </si>
  <si>
    <t xml:space="preserve">IQ FP6-516169 </t>
  </si>
  <si>
    <t>medinet+</t>
  </si>
  <si>
    <t>Optični merilni sistem za analizo gibanja</t>
  </si>
  <si>
    <t>Human motion optical measurement system</t>
  </si>
  <si>
    <t>Po predhodnem dogovoru je možen najem opreme. Oprema je fiksno nameščena v laboratoriju na IJS in je pravilome ne prenašamo, razen v izjemnih primerih. Nudimo tudi tehnično pomoč pri uporabi opreme. Delo se zaračunava po ceniku IJS.</t>
  </si>
  <si>
    <t xml:space="preserve">We can arrange all kinds of kinematic and force measurement of human motion providing that measurements take place in our laboratory. The price is according to the JSI personnel price list. </t>
  </si>
  <si>
    <t>3D merjenje gibanja pri človeku z natančnostjo pod 1 mm s šestimi kamerami, volumen merjenja do 10 m3, frekvenca meritve do 100 Hz. Meritev se izvaja s pomočjo odsevnikov )markerjev=, ki jih nalepimo na točko, ki jo želimo opazovati.</t>
  </si>
  <si>
    <t xml:space="preserve">Equipement enables 3D motion measurement by using passive markers attached to measiring points.  The position accuracy of measurements is under 1mm. The measuring rate is up to 100Hz and  the measuring volume is up to 10m3. </t>
  </si>
  <si>
    <t>11/276</t>
  </si>
  <si>
    <t>7.OP CONFIDENCE</t>
  </si>
  <si>
    <t>Ester Heath</t>
  </si>
  <si>
    <t>Plinski kromatograf z masnoselektivnim detektorjem MS/MS načinom delovanja</t>
  </si>
  <si>
    <t>Gas Chromatograph with mass selective detection in MS/MS mode</t>
  </si>
  <si>
    <t>Po predhodni najavi dr. ester Heath (ester.heath@ijs.si, 01 477 3584)</t>
  </si>
  <si>
    <t>According to arrangement with dr. Ester Heath (ester.heath@ijs.si, +386 1 477 3584)</t>
  </si>
  <si>
    <t>Analiza organskih onesnažil v okoljskih vzorcih</t>
  </si>
  <si>
    <t>Analysis of organic pollutants in environmental smaples</t>
  </si>
  <si>
    <t>51078 XIV 197</t>
  </si>
  <si>
    <t>14/197</t>
  </si>
  <si>
    <t>Posodobitev profilometra</t>
  </si>
  <si>
    <t>Upgrade of stylus profilometer</t>
  </si>
  <si>
    <t>only operator cost is charged (28,2 €/h)</t>
  </si>
  <si>
    <t>Analiza topografije površine podlag pred in po nanosu prevlek. Merjenje debeline tankih plasti.</t>
  </si>
  <si>
    <t>Study of substrate topography before and after deposition. Thin film thickness measurement.</t>
  </si>
  <si>
    <t>41239,45284 XIII 218</t>
  </si>
  <si>
    <t>13/218</t>
  </si>
  <si>
    <t>L2-2150</t>
  </si>
  <si>
    <t>Marta Klanjšek-Gunde</t>
  </si>
  <si>
    <t>P2-0091</t>
  </si>
  <si>
    <t>Danilo Suvorov</t>
  </si>
  <si>
    <t>Praškovni rentgenski difraktometer</t>
  </si>
  <si>
    <t>Powder X-ray diffraction, Bruker D4</t>
  </si>
  <si>
    <t>24 ur, tel. 4773708, dr. S. Škapin</t>
  </si>
  <si>
    <t>24 hours, Phone: +386 1 477 3708</t>
  </si>
  <si>
    <t>Praškovna rentgenska analiza</t>
  </si>
  <si>
    <t>Powder X-ray diffraction</t>
  </si>
  <si>
    <t>11/295</t>
  </si>
  <si>
    <t>L2-2410</t>
  </si>
  <si>
    <t>Monika Jenko</t>
  </si>
  <si>
    <t>L2-2185</t>
  </si>
  <si>
    <t>L2-2373</t>
  </si>
  <si>
    <t>Preparativna centrifuga</t>
  </si>
  <si>
    <t>Preparative centrifuge</t>
  </si>
  <si>
    <t>Uporaba in cena cena po dogovoru, za uporabo kontaktirati dr. Iztoka Dolenca (iztok.dolenc@ijs.si)</t>
  </si>
  <si>
    <t>Centrifugation of liquid samples; separation of liquid and solid phase, primarily biological material</t>
  </si>
  <si>
    <t>Separacija vzorcev s centrifugiranjem; ločevanje trdne in tekoče faze, pretežno za biološke vzorce</t>
  </si>
  <si>
    <t>11/267</t>
  </si>
  <si>
    <t>J1-0711</t>
  </si>
  <si>
    <t>J1-0185</t>
  </si>
  <si>
    <t xml:space="preserve">Pretočni citometer FACSCalibur (argonski laser 488 nm), Becton Dickinson  </t>
  </si>
  <si>
    <t>Flow Cytometer FACSCalibur (Argon Laser 488 nm), Becton Dickinson</t>
  </si>
  <si>
    <t>Uporaba in cena cena po dogovoru, za uporabo kontaktirati dr. Urško Repnik (urska.repnik@ijs.si)</t>
  </si>
  <si>
    <t xml:space="preserve">expression of surface or intracellular molecules - antibody binding; Lysotracker / Mitotracker staining; apoptosis analysis - annexin V &amp; PI; cell cycle analysis; analysis of cell proliferation - CFSE staining; further services by agreement </t>
  </si>
  <si>
    <t>Pretočna citometrija omogoča semikvantitativno in celo kvantitativno analizo fluorescence posameznih celic v suspenziji. Z uporabo protiteles, konjugiranih s fluorokromi, lahko spremljamo izražanje oz. prisotnost posameznih molekul na / v celicah. Z barvili, katerih fluorescenca se spreminja v odvisnosti od pH, oksidativnega stanja, koncentracije določenih ionov,... lahko spremljamo fiziološko stanje celic (mitohondrijski membranski potencial, mikrobicidni potencial nevtrofilcev, prenos signala s površinskih receptorjev). Z barvili, ki se vežejo v DNA, je mogoče analizirati celični ciklus in živost celic. Med pogostejše uporabe sodijo še analiza apoptotskih celic, vrednotenje uspešnosti transfekcije celic s fluorescenčnimi konstrukti in sledenje proliferaciji celic, obarvanih z barvilom CFSE. Najpomembnejše prednosti pretočne citometrije so: hitra priprava vzorcev, hitra analiza velikega števila celic, preučevanje medsebojne povezanosti več lastnosti in možnost statistične obdelave, tako v smislu deleža celic kot intenzitete parametrov.</t>
  </si>
  <si>
    <t>Argon laser (488 nm)</t>
  </si>
  <si>
    <t>11/294</t>
  </si>
  <si>
    <t>Računalniška in merilna oprema za upravljanje in diagnosticiranje kompleksnih sistemov</t>
  </si>
  <si>
    <t>Measurement and control modules for the laboratory of fault diagnosis systems</t>
  </si>
  <si>
    <t>Meritve akustičnih signalov in vibracij; računalniški zajem in analiza električnih signalov</t>
  </si>
  <si>
    <t>Measurement of acoustic signals and vibration; computer acquisition and analysis of electrical signals</t>
  </si>
  <si>
    <t>12/143</t>
  </si>
  <si>
    <t xml:space="preserve">L2-3504 </t>
  </si>
  <si>
    <t>Mina Žele</t>
  </si>
  <si>
    <t xml:space="preserve">L2-6554 </t>
  </si>
  <si>
    <t xml:space="preserve">L2-7537 </t>
  </si>
  <si>
    <t>Računalniška in merilno-regulacijska oprema laboratorija za tehnologijo vodenja sistemov</t>
  </si>
  <si>
    <t>Process and control modules for the laboratory of control systems technology</t>
  </si>
  <si>
    <t>Meritve EM emisij in analiza EM združljivosti naprav v procesnem okolju; preizkušanje metod vodenja na procesni opremi</t>
  </si>
  <si>
    <t xml:space="preserve">Measurement of EM emissions of electronic equipment and analysis of EM compatibility in the process environment </t>
  </si>
  <si>
    <t>38499.38500,38518,38519,38520,38521,38616,38897,38560,38597,38598,38531,38532,38594,38595,38596,38615,</t>
  </si>
  <si>
    <t>11/274</t>
  </si>
  <si>
    <t>P0-0536</t>
  </si>
  <si>
    <t>L2-4221</t>
  </si>
  <si>
    <t>P2-0209</t>
  </si>
  <si>
    <t>Matjaž Gams</t>
  </si>
  <si>
    <t>Računalniška oprema za raziskave ambientalne inteligence</t>
  </si>
  <si>
    <t>Computer equipment for research in ambient intelligence</t>
  </si>
  <si>
    <t>Oprema je dostopna po predhodnem dogovoru. Kontakt preko e-pošte na naslovu matjaz.gams@ijs.si</t>
  </si>
  <si>
    <t>Equipment is available on demand. Please contact matjaz.gams@ijs.si</t>
  </si>
  <si>
    <t>Oprema je namenjena zajemanju lokacije, orientacije in pospeškov nosljivih značk z namenom rekonstrukcije človeške poze. Na voljo so tudi procesni strežniki za procesiranje zajetih podatkov.</t>
  </si>
  <si>
    <t>Equipment is used for acquireing location, orientation and acceleration of wearable tags with aim to recunstruct persons gait. Servers for processing acuired data are also available.</t>
  </si>
  <si>
    <t xml:space="preserve">50043,49705,51514-19,51584-89,49881...XIV_186 </t>
  </si>
  <si>
    <t>14/186</t>
  </si>
  <si>
    <t>PR-03610</t>
  </si>
  <si>
    <t>Mitja Luštrek</t>
  </si>
  <si>
    <t>PR-04275</t>
  </si>
  <si>
    <t>Domen Marinčič</t>
  </si>
  <si>
    <t>PR-02778</t>
  </si>
  <si>
    <t>Aleš Tavčar</t>
  </si>
  <si>
    <t>Ivan Bratko</t>
  </si>
  <si>
    <t>Računalniška oprema za razvoj inteligentnih internetnih storitev</t>
  </si>
  <si>
    <t>Computer equipment for development of intelligent Internet services</t>
  </si>
  <si>
    <t>Oprema ni več v uporabi (je amortizirana in odpisana).</t>
  </si>
  <si>
    <t>The equipment is no more in use.</t>
  </si>
  <si>
    <t>Oprema je obsegala v mrežo povezane strežnike, namizne in prenosne računalnike, periferne in mobilne naprave ter pripadajočo programsko opremo. Namenjena je bila raziskavam in razvoju metod za podporo inteligentnih internetnih storitev, ki so računsko in pomnilniško zahtevne. Uporabljena je bila za dostopanje do informacij na globalnem omrežju, iskanje zakonitosti v velikih porazdeljenih zbirkah podatkov in podpori govornih komunikacij.</t>
  </si>
  <si>
    <t>The equipment consisted of a network of servers, desktop and laptop computers, peripheral and mobile devices, and related software. It was meant for research and development of methods for intelligent internet services that require high computational and storage capacities. It was used in accessing information on global network, knowledge discovery in large distributed databases, and speech communication support.</t>
  </si>
  <si>
    <t>11/270</t>
  </si>
  <si>
    <t>L2-5373</t>
  </si>
  <si>
    <t>V2-0893</t>
  </si>
  <si>
    <t>Tomaž Šef</t>
  </si>
  <si>
    <t>V2-0894</t>
  </si>
  <si>
    <t>Računalniška oprema za razvoj porazdeljenih inteligentnih sistemov</t>
  </si>
  <si>
    <t>Computer equipment for development of distributed intelligent systems</t>
  </si>
  <si>
    <t>Oprema je obsegala v mrežo povezane strežnike, namizne in prenosne računalnike, periferne in mobilne naprave ter pripadajočo programsko opremo. Namenjena je bila raziskavam in razvoju metod porazdeljenih inteligentnih sistemov. Z njo smo izvajali raziskovalne in razvojne projekte na področjih strojnega učenja, odkrivanja zakonitosti v podatkih, večagentnih sistemov, semantičnega spleta, evolucijskega računanja in jezikovnih tehnologij.</t>
  </si>
  <si>
    <t>The equipment consisted of a network of servers, desktop and laptop computers, peripheral and mobile devices, and related software. It was meant for research and development of methods of distributed intelligent systems. It was exploited in research and development projects in the fields of machine learning, data mining, multiagent systems, semantic web, evolutionary computing and language technologies.</t>
  </si>
  <si>
    <t>12/113</t>
  </si>
  <si>
    <t>L2-6234</t>
  </si>
  <si>
    <t>M2-0156</t>
  </si>
  <si>
    <t>V2-0130</t>
  </si>
  <si>
    <t>Računalniška oprema za semantične informacijske storitve</t>
  </si>
  <si>
    <t>Computer equipment for the semantic information services</t>
  </si>
  <si>
    <t>Storitve delno ali v celoti producirane na opremi iz paketa so prosto dosegljive preko http://www.videolectures.net (video predavanja), http://nl2.ijs.si/ (storitve za označevanje naravnega jezika in korpusi)</t>
  </si>
  <si>
    <t>Services partialy or completely produced or running on the equipment can be acessed on http://www.videolectures.net (video lectures), http://nl2.ijs.si/ (natural language tagging and corpora)</t>
  </si>
  <si>
    <t>Razvoj novih računalniških programov in metod za semantično analizo velikih podatkovnih in tekstovnih zbirk.</t>
  </si>
  <si>
    <t>Development of new computer programs and methods for semantic analysis of large data and text collections.</t>
  </si>
  <si>
    <t>12/150</t>
  </si>
  <si>
    <t>SEKT EU IST IP 2003-506826</t>
  </si>
  <si>
    <t>L6-6373</t>
  </si>
  <si>
    <t>Matija Ogrin</t>
  </si>
  <si>
    <t>ECOGEN QLRT-2001-01666</t>
  </si>
  <si>
    <t xml:space="preserve">MEDINET </t>
  </si>
  <si>
    <t>P2-0026</t>
  </si>
  <si>
    <t>Igor Simonovski</t>
  </si>
  <si>
    <t>Računska računalniška gruča</t>
  </si>
  <si>
    <t>High Performance Compute Cluster Mangrt</t>
  </si>
  <si>
    <t>Proste kapacitete so na voljo ostalim odsekom Instituta Jožef Stefan. Prošnja za dostop do prostih kapacitet se pošlje na naslov Dr. Igor Simonovski, Odsek za reaktorsko tehniko, ali na elektronski naslov Igor.Simonovski@ijs.si. Prošnja naj navede število potrebnih vozlišč oz. procesorjev, spomina in prostega diska ter predviden čas uporabe. Cena uporabe enega vozlišča z dvema Intel Xeon 5160 procesorjema in 8GB spomina je 10€ za uro uporabe (brez DDV-ja). Dostop do gruče je omogočen preko SSH povezave.</t>
  </si>
  <si>
    <t>Free capacities are available to other Jožef Stefan Institute departments. The request should be addressed to  Dr. Igor Simonovski, Reactor Engineering Division, Jožef Stefan Institute, Jamova cesta 39, Ljubljana or to e-mail address Igor.Simonovski@ijs.si. The request should state the number of required compute nodes and/or processors, memory, disk space and estimated time of usage. 10€ per hour (without VAT) is charged for one compute node with 2 Intel Xeon 5160 processors and 8 GB of memory. SSH connection is used for connecting to the cluster.</t>
  </si>
  <si>
    <t>Računalniška gruča za izvajanje znanstvenih simulacij. Nadzorno vozlišče ter 18 računskih vozlišč, dva dvo- oz. štiri-jedrna Intel Xeon procesorja na vozlišče, 3GHz, od 8 do 32GB spomina na vozlišče. Gigabitna povezava med vozlišči. 64-bitni Red Hat Enterprise Linux 4 WS, Update 4. Torque čakalni sistem.</t>
  </si>
  <si>
    <t>High performance compute cluster for performing scientific simulations. Master and 18 compute nodes, two dual- and quad-core Intel Xeon processors per node, 3GHz, from 8 to 32GB of memory per node. Gigabit interconnect. 64-bit Red Hat Enterprise Linux 4 WS, Update 4. Torque queuing system.</t>
  </si>
  <si>
    <t>45700,45700 01 XIII_225</t>
  </si>
  <si>
    <t>13/225</t>
  </si>
  <si>
    <t>PR-00691</t>
  </si>
  <si>
    <t>PR-01857</t>
  </si>
  <si>
    <t>PR-02538</t>
  </si>
  <si>
    <t>J2-9168</t>
  </si>
  <si>
    <t>Iztok Tiselj</t>
  </si>
  <si>
    <t>Cluster</t>
  </si>
  <si>
    <t>Računalniška gruča je ob oddobritvi vodij odsekov R4 ali F8, oz. mentorjev z obeh odsekov, dostopna vsem raziskovalcem in študentom omenjenih odsekov.</t>
  </si>
  <si>
    <t>Cluster is available to all members and students of  R4 and F8 departments after approval of department heads or senior researchers.</t>
  </si>
  <si>
    <t>Oprema se uporablja za simulacije na področjih računalniške fizike (predvsem Monte-Carlo simulacije), jedrske termohidravlike (simulacije v mehaniki tekočin, prenosu toplote in snovi z metodami končnih razlik, končnih volumnov oz. spektralnimi shemami) ter na področju strukturnih analiz (simulacije trdnosti struktur - predvsem z metodami končnih enlementov).</t>
  </si>
  <si>
    <t>Cluster is being used mainly for simulations in the field of reactor physics (Monte-Carlo simulations), nuclear thermal-hydraulics simulations (finite differences/volumes and pseudospectral methods used for computational fluid dynamics, heat and mass transfer simulations), and structural mechanics (finite element methods).</t>
  </si>
  <si>
    <t>51430,51430-1 XIV 177</t>
  </si>
  <si>
    <t>14/177</t>
  </si>
  <si>
    <t>Ramanski spektrometer</t>
  </si>
  <si>
    <t>Raman microscope Labram HR</t>
  </si>
  <si>
    <t>Čas dostopa do opreme vsak delovni dan od 8:00 do 16:00 po predhodnem dogovoru s skrbnikom. Kontakt preko el. Pošte na naslovu melita.tramsek@ijs.si</t>
  </si>
  <si>
    <t>Acces is posible every working day from 8:00 to 16:00 after agreement on terms of use. Contact  on email melita.tramsek@ijs.si</t>
  </si>
  <si>
    <t xml:space="preserve">Oprema je v prvi vrsti namenjena karakterizaciji in identifikaciji spojin in materialov in omogoča nedestruktivno analizo praktično brez priprave vzorca. </t>
  </si>
  <si>
    <t>The equipment is primarily used for the characterization and identification of compounds and materials and allows for the nondestructive analyses with practically no additional sample processing.</t>
  </si>
  <si>
    <t>50651 xiv 198</t>
  </si>
  <si>
    <t>14/198</t>
  </si>
  <si>
    <t>P2-0095</t>
  </si>
  <si>
    <t>Roman Trobec</t>
  </si>
  <si>
    <t>Raziskovalni vzporedni računalnik</t>
  </si>
  <si>
    <t>Parallel computer (34 CPU - toroidal 6-mesh)</t>
  </si>
  <si>
    <t xml:space="preserve">Glavni uporabniki vzporednega računalnika so raziskovalci programske skupine P2-0095. Oprema je ob predhodnem dogovoru prosto dostopna za raziskovalne namene. Preostali čas je na voljo tudi dodiplomskim in podiplomskim študentom. Uporaba računalnika je brezplačna.  </t>
  </si>
  <si>
    <t>Main users of the parallel computer are researchers from the Program Group P2-0095. The equipment is available also for research purposes after mutual agreement. The remaining CPU time is available for graduate and postgraduate students. No financial refund requested for the usage.</t>
  </si>
  <si>
    <t>Vzporedni računalnik je namenjen razvoju in izvajanju računsko zahtevnih programov, študiju zahtevnosti računanja in proučevanju povezovalnih omrežji.</t>
  </si>
  <si>
    <t>Parallel computer is intended for developing and running of the computationally demanding applications, for studying the computational complexity and for investigating the interconnection networks.</t>
  </si>
  <si>
    <t>12/149</t>
  </si>
  <si>
    <t xml:space="preserve">V2-0127 </t>
  </si>
  <si>
    <t>Boštjan Vilfan</t>
  </si>
  <si>
    <t xml:space="preserve">COST IC0805, </t>
  </si>
  <si>
    <t>BI-UA/09-10-001</t>
  </si>
  <si>
    <t xml:space="preserve">(CRP) Računske Grid tehnologije za učinkovitejo uporabo uporabo računalniških virov v podjetjih </t>
  </si>
  <si>
    <t>Rentgenski praškovni difraktometer</t>
  </si>
  <si>
    <t>X-ray powder diffractometer</t>
  </si>
  <si>
    <t>Dostop do opreme je možen. Delo na opremi je možno le z ustreznim izpitom iz varstva pred sevanji. Pogoji dostopa in cena: po dogovoru. Kontakt: T. Skapin</t>
  </si>
  <si>
    <t>Access to the equipment is possible. Work is possible only with a valid radiation safety certificate. Access conditions and prices:  individually appointed. Contact: T. Skapin</t>
  </si>
  <si>
    <t>Praškovni difraktometer za delo z občutljivimi vzorci, snemanje v kapilari.</t>
  </si>
  <si>
    <t>Powder diffractometer for sensitive samples, work in capillaries.</t>
  </si>
  <si>
    <t>46660 XIV_226</t>
  </si>
  <si>
    <t>14/226</t>
  </si>
  <si>
    <t>P2-0087</t>
  </si>
  <si>
    <t>Aleš Dakskobler</t>
  </si>
  <si>
    <t>Reometer (Physica MCR301 Modular Compact)</t>
  </si>
  <si>
    <t>Physica MCR301 Modular Compact Rheometer, Anton Paar</t>
  </si>
  <si>
    <t>Oprema je na voljo na Institutu Jožef Stefan, na Odseku za inženirsko keramiko</t>
  </si>
  <si>
    <t>Rotational and oscilation measurement of rheological properties of  liquids, suspensions and pastes.</t>
  </si>
  <si>
    <t>Oprema je namenjena merjenju reoloških lastnosti tekočin, suspenzij in past. Meritve je mogoče opravljati v rotacijskem in oscilacijskem načinu. Omogoča tudi merjenje reoloških lastnosti v magnetnem polju.</t>
  </si>
  <si>
    <t>The equipment is designed for the measurement of rheological properties of liquids, suspensions and pastes. The measurements can be conducted in rotational or oscilation modes. The measurement of rheologival properties can also be conducted in magnetic field.</t>
  </si>
  <si>
    <t>42727,42727 1,42727-1</t>
  </si>
  <si>
    <t>12/128</t>
  </si>
  <si>
    <t>Tomaž Kosmač</t>
  </si>
  <si>
    <t>L2-9360</t>
  </si>
  <si>
    <t>Kristoffer Krnel</t>
  </si>
  <si>
    <t>Sistem za čiščenje substratov</t>
  </si>
  <si>
    <t>System for substrate cleaning</t>
  </si>
  <si>
    <t>Oprema omogoča pripravo ultračistih površin za nanos tankih prevlek mehkih in trdnih snovi, predvsem tekočih kristalov.</t>
  </si>
  <si>
    <t>The equipment provides for preparation of ultra-clean surfaces for deposition of thin films of soft and solid matter, in particular liquid crystals.</t>
  </si>
  <si>
    <t>45692,46018,45735,45304,39948,46567,44552,45691,45875,46019,46051 XIII_210</t>
  </si>
  <si>
    <t>13/210</t>
  </si>
  <si>
    <t xml:space="preserve">P1-0040 </t>
  </si>
  <si>
    <t xml:space="preserve">Dragan Mihailović </t>
  </si>
  <si>
    <t>04540</t>
  </si>
  <si>
    <t>Sistem za ekscitacijsko spektroskopijo neravnovesnih pojavov</t>
  </si>
  <si>
    <t>Excitation spectroscopy system for study of non-equilibrium phenomena</t>
  </si>
  <si>
    <t xml:space="preserve">Oprema je dosegljiva po dogovoru s skrbnikom. Dodatni podatki o skrbnikih opreme na razpolago na RO </t>
  </si>
  <si>
    <t>Razširitev območja dosegljivih experimentalnih parametrov pri ekscitacijski spektroskopiji neravnovesnih pojavov in uvedba novih metod za analizo neravnovesnih sprememb elektronskih stanj in strukture z izboljšano površinsko občutljivostjo.</t>
  </si>
  <si>
    <t>Broadening the area of achieved experimental parameters at excitation spectroscopy of noequilibrium phenomenas.Introduction of new methods for analizing nonequilibrium changes of electronic states and structure, with improved surface sensitivity.</t>
  </si>
  <si>
    <t>46875.46727.47453.46923.47804.48250.48251.48238.47342.47448.46788.47940.  XIII_227</t>
  </si>
  <si>
    <t>13/228</t>
  </si>
  <si>
    <t>Janez Štrancar</t>
  </si>
  <si>
    <t>18273</t>
  </si>
  <si>
    <t>Sistem za fluorescenčno mikrospektroskopijo</t>
  </si>
  <si>
    <t>System for fluorescence microspectroscopy</t>
  </si>
  <si>
    <t>Možnost meritev po ceniku IJS, možnost brezplačne uporabe v primeru izvajanja skupnih RR projektov</t>
  </si>
  <si>
    <t>Oprema je namenjena raziskovanju celic in interakcij v bioloških sistemih s pomočjo fluorescenčne konfokalne mikrospektroskopije in omogoča zajem fluorescenčnega emisijskega spektra (spektralna ločljivost nekaj nm) znotraj posameznih slikovnih elementov 3D slike ločljivosti 180 nm x 180 nm x 450 nm s časovno ločljivostjo 10 ms. Za raziskave ni potrebna fiksacija biološkega materiala, ker sistem omogoča tudi in-vitro poskuse na vitalnih celičnih linijah direktno v gojilnih posodah z ultra-tankim dnom.</t>
  </si>
  <si>
    <t>System is devoted for exploration of cells and interactions in biological systems with the usage of fluorescence confocal microspectroscopy and enables detection of fluorescence emmision spectra (spectral resolution of few nm) within individual pixels of 3D picture with the resolution of 180 nm x 180 nm x 450 nm with time resolution of 10 ms. Fixation of biological material is not needed as the system allows in-vitro experimentation on vital cell-lines directly in ultra-thin-bottom flasks in which cell can grow.</t>
  </si>
  <si>
    <t>45811 XIV 211</t>
  </si>
  <si>
    <t>14/211 ALI 13 preveri</t>
  </si>
  <si>
    <t>P1-0060</t>
  </si>
  <si>
    <t>V4-0522</t>
  </si>
  <si>
    <t>J3-2270</t>
  </si>
  <si>
    <t>Milan Petelin</t>
  </si>
  <si>
    <t>J7-0337</t>
  </si>
  <si>
    <t>Marjeta Šentjurc</t>
  </si>
  <si>
    <t>Sistem za karakterizacijo radioaktivnih aerosolov velikosti od 2 do 400 nm</t>
  </si>
  <si>
    <t>System for characterization radioactivity aerosol size from 2 to 400 nm</t>
  </si>
  <si>
    <t>Uporablja se za karakterizacijo radioaktivnih aerosolov velikosti od 2 do 400 nm v vzorcih zraka</t>
  </si>
  <si>
    <t>It is used for characterization radioactivity aerosol size from 2 to 400 nm in air samples</t>
  </si>
  <si>
    <t>46078,46662 XIII_224</t>
  </si>
  <si>
    <t>13/224</t>
  </si>
  <si>
    <t>J1-0745</t>
  </si>
  <si>
    <t>Janja Vaupotič</t>
  </si>
  <si>
    <t>Sistem za lasersko mikrostrukturiranje in analizo tankoplastnih struktur</t>
  </si>
  <si>
    <t>System for laser microstructuring and thin layer structure analysis</t>
  </si>
  <si>
    <t xml:space="preserve">Hitra prototipna izdelava natančnih mikrostrukur s pomočjo direktne laserske fotolitografije. Karakterizacija tankoplastnih struktur. </t>
  </si>
  <si>
    <t xml:space="preserve">Rapid prototypintg of precision microstructures with direct laser photolitography. Characterization of thin layer structures. </t>
  </si>
  <si>
    <t>50652, 51353, 52280 01, 53361 XIV 203</t>
  </si>
  <si>
    <t>14/203</t>
  </si>
  <si>
    <t>Sistem za manipulacijo mikrobnih površin</t>
  </si>
  <si>
    <t>System for microbial surface manipulation</t>
  </si>
  <si>
    <t>Oprema je namenjena gojenju nenevarnih mikrobov za študij interakcije z nanomateriali s pomočjo magnetnih resonanc in mikrospektroskopij; še posebej za tiste namene, kjer mora biti kraj gojenja v neposredni bližini navedene eksperimentalne opreme. Oprema je specializirana za gojenje bakterij v tekočih gojiščih in zadošča osnovnim varnostnim standardom.</t>
  </si>
  <si>
    <t>The system is devoted for bacterial culture production to explore the microbes interacting with nanomaterials via magnetnic resonance methods and microspectroscopies; especially it is useful for those experiments where the growth place must be very close to the mentioned experimental equipment. Equipment is specialized for growing bacteria in liquid media and fulfill basic safety standards (class A).</t>
  </si>
  <si>
    <t>45125,44927,44928,44926,44789,45172,45811,45126,45132,45354 XIII_213</t>
  </si>
  <si>
    <t>13/213</t>
  </si>
  <si>
    <t>Tomaž Mertelj</t>
  </si>
  <si>
    <t>Sistem za optično femtosekundno spektroskopijo z ultravisoko časovno  ločljivostjo</t>
  </si>
  <si>
    <t>System for optical time resolved spectroscopy with ultrahigh time resolution</t>
  </si>
  <si>
    <t>Elektronsko sporočilo na tomaz.mertelj@ijs.si ali klic na 477 33 88 za dogovor.</t>
  </si>
  <si>
    <t>E-mail to tomaz.mertelj@ijs.si or call to 477 33 88 to make further arangement.</t>
  </si>
  <si>
    <t>Časovno ločljiva optična spektroskopija kondenzirane snovi.</t>
  </si>
  <si>
    <t>Time resolved optical spectroscopy of condensed matter.</t>
  </si>
  <si>
    <t>51442 XIV 201</t>
  </si>
  <si>
    <t>14/201</t>
  </si>
  <si>
    <t>Sistem za proizvodnjo rekombinantnih proteinov</t>
  </si>
  <si>
    <t>System for production of recombinant proteins</t>
  </si>
  <si>
    <t>Expression of recombinant proteins</t>
  </si>
  <si>
    <t>Sistem predstavlja infrastrukturno osnovo za pridobivanje rekombinantnih proteinov v bakteriji, kvasovki in insektnih celicah.</t>
  </si>
  <si>
    <t>The system represents an infrastructure platform for the production of recombinant proteins in bacteria, yeasts and insect cells.</t>
  </si>
  <si>
    <t xml:space="preserve">47438,47452,47974,47431,47439,47536,746892,46584,46293,46972,47441,47440,47382,47922,47936,                                 XIII_216
</t>
  </si>
  <si>
    <t>13/216</t>
  </si>
  <si>
    <t>Vid Bobnar</t>
  </si>
  <si>
    <t>Sistem za visokotemperaturno dielektrično karakterizacijo</t>
  </si>
  <si>
    <t>System for high-temperature dielectric characterization</t>
  </si>
  <si>
    <t>Oprema je namenjena za meritve dielektričnih lastnosti snovi pri visokih temperaturah, do 1000K</t>
  </si>
  <si>
    <t>The euipment is used for measurements of dielektric propertiers of matter at hight temperatures, up to 1000K.</t>
  </si>
  <si>
    <t>45321,44934, XIII_201</t>
  </si>
  <si>
    <t>13/201</t>
  </si>
  <si>
    <t>J1-9534</t>
  </si>
  <si>
    <t>J1-2015</t>
  </si>
  <si>
    <t>Zdravko Kutnjak</t>
  </si>
  <si>
    <t xml:space="preserve">Sistem za vizualizacijo gelov in drugih vzorcev </t>
  </si>
  <si>
    <t>System for visualization of SDS-PAGE gels and other fluorescently labeled samples</t>
  </si>
  <si>
    <t>Uporaba in cena po dogovoru, za uporabo kontaktirati Dr. Dejana Cagliča (dejan.caglic@ijs.si)</t>
  </si>
  <si>
    <t>Detection of storage phosphor, fluorescence and chemiluminescence on gels, blots and microarrays</t>
  </si>
  <si>
    <t>Sistem za vizualizacijo se uporablja za detekcijo radiaktivno označenih (3H, 14C, 125I, 32P, 33P, 35S) in z najrazličnejšimi fluorofori označenih vzorcev tako v poliakrilamidnih, agaroznih gelih, membranah in mikromrežah. S kombinacijo različnih laserjev lahko spremljamo prisotnosti enega, dveh ali več označevalcev hkrati. Sistem je do 20x bolj občutljiv od konkurenčnih sistemov in nekaj velikostnih redov občutljivejši od drugih tehnik za detekcijo.</t>
  </si>
  <si>
    <t>12/136</t>
  </si>
  <si>
    <t>Peter Križan</t>
  </si>
  <si>
    <t>Sledilni sistem za SuperBelle</t>
  </si>
  <si>
    <t>Tracking System for SuperBelle</t>
  </si>
  <si>
    <t>Oprema je dostopna 24 ur na dan po predhodnem dogovoru z prof. dr. Petrom Križanom preko e-maila peter.krizan@ijs.si. Oprema se nahaja v institutu KEK v Tsukubi na Japonskem, dostop je omejen na člane mednarodne raziskovalne skupine Belle.</t>
  </si>
  <si>
    <t xml:space="preserve">The equipment is avaliable 24/7, contact person Prof. Dr. Peter Križan; e-mail: peter.krizan@ijs.si. Equipment is avaliable on the institut KEK,Tsukuba,Japan. Access is restricted to the members of the international Belle collaboration.  </t>
  </si>
  <si>
    <t xml:space="preserve">Oprema je namenjena meritvi sledi nabitih delcev v magnetnem spektometru Belle.  </t>
  </si>
  <si>
    <t xml:space="preserve">The equipment is dedicated to the measurement of particle tracks in the Belle spectrometer. </t>
  </si>
  <si>
    <t>51962 XIV 204</t>
  </si>
  <si>
    <t>14/204</t>
  </si>
  <si>
    <t>TIER-2 demonstrator</t>
  </si>
  <si>
    <t>TIER-2 Demonstrator</t>
  </si>
  <si>
    <t>11/256</t>
  </si>
  <si>
    <t>TIER-2 grid vozlišče</t>
  </si>
  <si>
    <t>TIER-2 Grid Node</t>
  </si>
  <si>
    <t>Dostop iz Grid platform LCG in Nordugrid za imetnike akreditiranih virtualnih organizacij</t>
  </si>
  <si>
    <t>Access for acredited Virtual Organizations of LCG and Nordugrid platforms</t>
  </si>
  <si>
    <t>46964 XIV 215</t>
  </si>
  <si>
    <t>13/215</t>
  </si>
  <si>
    <t xml:space="preserve">Tipalni mikroskop in risalnik s spremljajočo opremo </t>
  </si>
  <si>
    <t>Atomic force microscope and lithography system with acompanying equipment</t>
  </si>
  <si>
    <t>Slikanje topografije površine in manipulacije nanostruktur ter sistem za risanje vezij s pomočjo elektronske litografije.</t>
  </si>
  <si>
    <t>Surface topography imaging and nanostructure manipulation. Electron litography for drawing circuits.</t>
  </si>
  <si>
    <t>12/139</t>
  </si>
  <si>
    <t>Večnamenski raziskovalni robot</t>
  </si>
  <si>
    <t>Universal research robot</t>
  </si>
  <si>
    <t>Robota zaradi kompleksnosti upravljanja in s tem povezane nevarnosti poškodb opreme ne posojamo. Po predhodnem dogovoru se lahko pri nas izvajajo eksperimenti, ki jih sami pripravimo. Delo se zaračunava po ceniku IJS.</t>
  </si>
  <si>
    <t xml:space="preserve">Univerzalni robot, 7 stopenj, nosilnost 10 Kg, frekvenca trajektorije do 700 Hz, regulacija sile na vrhu robota, integriran na mobilni ploščadi. </t>
  </si>
  <si>
    <t xml:space="preserve">The robot has 7DOF and 10kg payload. The controller is open and enables sampling rate up to 700Hz. The user can control end-effector forces by using the force/torque sensor. The robot can be mounted on a mobile platform. </t>
  </si>
  <si>
    <t>11/275</t>
  </si>
  <si>
    <t xml:space="preserve">5.OP EUROSHOE </t>
  </si>
  <si>
    <t>6.OP PACO+</t>
  </si>
  <si>
    <t>L2-6562</t>
  </si>
  <si>
    <t>Aleš Ude</t>
  </si>
  <si>
    <t>L2-6629</t>
  </si>
  <si>
    <t>Darja Lisjak</t>
  </si>
  <si>
    <t>Vektorski mrežni analizator</t>
  </si>
  <si>
    <t>Vector network analyzer</t>
  </si>
  <si>
    <t>Oprema je dostopna vsem raziskovalcem na osnovi znanstvene sodelave z RS 42.</t>
  </si>
  <si>
    <t>The VNA is available to all researchers in the frame of scientific collaboration with RS 42.</t>
  </si>
  <si>
    <t>Elektromagnetne meritve pri 0.04-40 GHz</t>
  </si>
  <si>
    <t>Electromagnetic measurements at 0.04-40 GHz</t>
  </si>
  <si>
    <t>11/289</t>
  </si>
  <si>
    <t>Mihael Drofenik</t>
  </si>
  <si>
    <t>L2-9151</t>
  </si>
  <si>
    <t>E!3451</t>
  </si>
  <si>
    <t>MATERA ERA-NET, 4302-31/2006/26</t>
  </si>
  <si>
    <t>Boštjan Zalar</t>
  </si>
  <si>
    <t>07527</t>
  </si>
  <si>
    <t xml:space="preserve">Visokoločljivi 500  MHz spectrometer na magnetno resonanco za trdno snov </t>
  </si>
  <si>
    <t>High-resolution 500 MHz magnetic resonance spectrometer for solid state</t>
  </si>
  <si>
    <t>Digitalni visokoločljivi spektrometer omogoča eno- in večddimenzionalne magnetoresonančne meritve lokalnih statičnih in dinamičnih lastnosti na molekularni in atomski skali v mehkih in trdnih snoveh, merjenje difuzijske konstante ter mikroslikanje z magnetno resonanco.</t>
  </si>
  <si>
    <t>Digital high-resolution spectrometer for one- and multidimensional magnetic resonance measurements of local static and dynamic properties on the molecular and atomic scale in soft and solid matter, measurements of diffusion coefficients as well as magnetic resonance microimaging.</t>
  </si>
  <si>
    <t>50097 XIV 212</t>
  </si>
  <si>
    <t>14/212</t>
  </si>
  <si>
    <t>Visokoločljivi metalografski in polarizacijski optični mikroskop z zajemom slike in dodatki</t>
  </si>
  <si>
    <t>High resolution polarised light optical micros</t>
  </si>
  <si>
    <t>Optični mikroskop je namenjen opazovanju in slikanju vzorcev s pomočjo vidne</t>
  </si>
  <si>
    <t>Optical microscope is used for observation and imaging of samples using</t>
  </si>
  <si>
    <t>46323 XIII_228</t>
  </si>
  <si>
    <t>L2-9175</t>
  </si>
  <si>
    <t>Slavko Bernik</t>
  </si>
  <si>
    <t>Vrstični elektronski mikroskop s FEG izvorom elektronov (FEG SEM)</t>
  </si>
  <si>
    <t>Scanning electron microscope with field emission gun (FEG) electron source (Jeol JEM-7600F)</t>
  </si>
  <si>
    <t>Oprema je namenjena mikrostrukturni karakterizaciji materialov. Gre za vrhunsko aparaturo, ki omogoča slikovne ločljivosti nekaj nm, kvalitativno in kvantitativno kemijsko analizo z mikronskega področja z metodama EDXS in WDXS ter elektronsko litografijo.</t>
  </si>
  <si>
    <t>The FEG-SEM is state-of-art scanning electron microscope that enables complete microstructural characterization of materials: image resolution of few nm, qualitative and quantitative chemical analysis on micron scale and electron litography.</t>
  </si>
  <si>
    <t>50259
50259 02
50259 04
50259 06
50259 08
50259 10
50259 12
50259 14
50259 16
50259 18
47615 01 XIII_220</t>
  </si>
  <si>
    <t>13/220</t>
  </si>
  <si>
    <t>Maja Remškar</t>
  </si>
  <si>
    <t>07560</t>
  </si>
  <si>
    <t>Vrstični tunelski mikroskop</t>
  </si>
  <si>
    <t>Scanning tunneling microscope</t>
  </si>
  <si>
    <t>Fizika površin</t>
  </si>
  <si>
    <t>Surface physics</t>
  </si>
  <si>
    <t>12/129</t>
  </si>
  <si>
    <t>EU projekt Nanosafe</t>
  </si>
  <si>
    <t>EU projekt Foremeost</t>
  </si>
  <si>
    <t>EU projekt Impart</t>
  </si>
  <si>
    <t>XPS spektrometer</t>
  </si>
  <si>
    <t>XPS spectrometer</t>
  </si>
  <si>
    <t>Paket 9</t>
  </si>
  <si>
    <t>Preiskava površin in tankih plasti z rentgensko fotoelektronsko spektroskopijo - XPS (ESCA). Spektrometer XPS omogoča kvantitativno analizo sestave površine in določitev valenčnega stanja, oziroma tipa kemijske vezi v plasti debeline 3 - 5 nm. Vzorci so lahko kovinski, oksidni, kompozitni, praškasti, keramični, polimerni...  Možna je preiskava porazdelitve elementov po globini vzorca v smeri od površine proti notranjosti do globine okoli 200 nm.</t>
  </si>
  <si>
    <t>Characterization of surfaces and thin films with X-Ray photoelectron spectroscopy – XPS (ESCA). XPS spectrometer provides quantitative data on surface composition and type of chemical bonds of elements in the thin surface layer of thickness of 3 – 5 nm. Analysed samples can be metals, oxides, composites, powders, ceramics, polymers… By ion sputtering it is possible to analyse depth distribution of elements in subsurface region and in thin films up to depth of about 200 nm.</t>
  </si>
  <si>
    <t>paket 8 in 9</t>
  </si>
  <si>
    <t>Zeta meter</t>
  </si>
  <si>
    <t>ZETAPals, Zeta potential Analyser, Brookhaven Instruments Corporation</t>
  </si>
  <si>
    <t>Measurement of zeta potential of particles in aqueous and non-aqueous media.</t>
  </si>
  <si>
    <t>Oprema je namenjena merjenju zeta potenciala delcev v vodnih in nevodnih medijih v ombočju pH vrednosti od 1-14.</t>
  </si>
  <si>
    <t>The equipment is designed for the measurement of the zeta potential of the particles in aqueous and non-aqueous media in the pH range from 1-14.</t>
  </si>
  <si>
    <t>367626,37626 01</t>
  </si>
  <si>
    <t>10/235,28</t>
  </si>
  <si>
    <t>DOC. DR. LUKA SNOJ</t>
  </si>
  <si>
    <t xml:space="preserve">NADGRADNJA GRUČE RAČUNALNIŠKI SISTEM HPC </t>
  </si>
  <si>
    <t>Upgrade of the HPC computer cluster</t>
  </si>
  <si>
    <t xml:space="preserve">   PAKET  16</t>
  </si>
  <si>
    <t>Oprema je na voljo na reaktorskem centru Instituta Jožef Stefan, na Odseku za reaktorsko fiziko. Uporaba je možna za zunanje uporabnike. Kontaktirati dr. Luko Snoja.</t>
  </si>
  <si>
    <t>Cluster is available at  reactor center of  Jožef Stefan Institute. Application for external users is possible, contact person dr. Luka Snoj.</t>
  </si>
  <si>
    <t xml:space="preserve">Oprema je namenjena numerično intenzivnim računom. Oprema vsebuje računska vozlišča, vsako ima 2 procesorja, vsak s 14 jedri in 256GB spomina. </t>
  </si>
  <si>
    <t>Cluster is intended for numerical intensive calculations. Equipment consists of compute nodes, with 2 socket processors each, with 14 cores and 256GB of memory.</t>
  </si>
  <si>
    <t>56866 02,04</t>
  </si>
  <si>
    <t>0.05 Eur/cpu hour</t>
  </si>
  <si>
    <t>0.03 Eur/cpu hour</t>
  </si>
  <si>
    <t>0.01 Eur/cpu hour</t>
  </si>
  <si>
    <t>P2-0073</t>
  </si>
  <si>
    <t>Luka Snoj, raziskovalci odseka F-8</t>
  </si>
  <si>
    <t>PR-05877 (JET3)</t>
  </si>
  <si>
    <t>Luka Snoj</t>
  </si>
  <si>
    <t>J2-6752</t>
  </si>
  <si>
    <t>J2-6756</t>
  </si>
  <si>
    <t>Igor Lengar</t>
  </si>
  <si>
    <t>PR-06286 (CEA)</t>
  </si>
  <si>
    <t>Gašper Žerovnik</t>
  </si>
  <si>
    <t>SANDI CIMERMAN, DIPL. INŽ. FIZ.</t>
  </si>
  <si>
    <t>UPGRADE OF HIGH PERFORMANCE COMPUTE CLUSTER</t>
  </si>
  <si>
    <t xml:space="preserve">    PAKET  16</t>
  </si>
  <si>
    <t>Oprema je na voljo glede na proste kapacitete in ob predhodnem dogovoru preko naslova r4@ijs.si.</t>
  </si>
  <si>
    <t>The equipment is available for usage during free resource times and upon previous arrangement at r4@ijs.si.</t>
  </si>
  <si>
    <t>Računalniška gruča za izvajanje znanstvenih računskih simulacij. Hitra mrežna komunikacija med računskimi vozlišči omogoča dobro skaliranje večprocesnih izračunov. Oprema vsebuje 10 računskih vozlišč po 2 procesorja, vsak z 14 jedri in 256GB spomina.</t>
  </si>
  <si>
    <t>Compute cluster for fast scientific calculations. Fast interconnect enables a good calculation scalability of multinode multicore jobs. Equipment consists of 10 compute nodes with 2 socket processors. each with 14 cores and 256GB of memory.</t>
  </si>
  <si>
    <t>56866 03,05</t>
  </si>
  <si>
    <t>0.05/jedro</t>
  </si>
  <si>
    <t>0.03 EUR/jedro/ura</t>
  </si>
  <si>
    <t>0.01 EUR/jedro/ura</t>
  </si>
  <si>
    <t>0.05 EUR/jedro/ura</t>
  </si>
  <si>
    <t>https://www.ijs.si/ijsw/Objave</t>
  </si>
  <si>
    <t>Leon Cizelj</t>
  </si>
  <si>
    <t>PR-06291</t>
  </si>
  <si>
    <t>Matjaž Leskovar</t>
  </si>
  <si>
    <t>PR-06292</t>
  </si>
  <si>
    <t>Samir El Shawish</t>
  </si>
  <si>
    <t>56866 06,07</t>
  </si>
  <si>
    <t>DOC. DR. MIHA ČEKADA</t>
  </si>
  <si>
    <t>VISOKOTEMPERATURNI TRIBOMETER</t>
  </si>
  <si>
    <t>high-temperature tribometer</t>
  </si>
  <si>
    <t>PAKET 16</t>
  </si>
  <si>
    <t>Po predhodnem dogovoru na naslov miha.cekada@ijs.si. Zaradi dolgotrajnih meritev je treba računati z zamikom enega tedna</t>
  </si>
  <si>
    <t>Advance contact to the address miha.cekada@ijs.si. Due to long-term measurements a waiting time of one week is anticipated.</t>
  </si>
  <si>
    <t>Instrument omogoča meritev koeficienta trenja pri visokih temperaturah (do 1000 °C). Geometrijske zahteve za vzorce so ozko zastavljene, za detajle se obrnite na kontaktni naslov.</t>
  </si>
  <si>
    <t>The instrument enables the measurement of friction coefficient at elavated temperatures (up to 1000 °C). The geometrical constrains for the samples are very narrow; for details please ask the contact address.</t>
  </si>
  <si>
    <t>60700 01</t>
  </si>
  <si>
    <t>P2-0082-1</t>
  </si>
  <si>
    <t>Miha Čekada</t>
  </si>
  <si>
    <t>PR-05012</t>
  </si>
  <si>
    <t>Aljaž Drnovšek</t>
  </si>
  <si>
    <t>DIGITALNI MIKROSKOP SMARTZOOM</t>
  </si>
  <si>
    <t>digital microscope</t>
  </si>
  <si>
    <t>Po predhodnem dogovoru na naslov miha.cekada@ijs.si. Brez posebnih časovnih omejitev</t>
  </si>
  <si>
    <t>Advance contact to the address miha.cekada@ijs.si. No specific time constrains.</t>
  </si>
  <si>
    <t>Namenjen je opazovanju in slikanju velikih vzorcev kompliciranih geometrij pri srednje veliki povečavi (35x-350x). Največja višina vzorca je 120 mm, največja masa pa 4 kg.</t>
  </si>
  <si>
    <t>The instruement is dedicated to observation and imaging of large samples with complicated geometry in medium range of magnification (35x-350x). Maximum sample height is 120 mm, maximum mass is 4 kg.</t>
  </si>
  <si>
    <t>60492 01</t>
  </si>
  <si>
    <t>L2-5470</t>
  </si>
  <si>
    <t>L2-6770</t>
  </si>
  <si>
    <t>DR. MIHA BUTINAR</t>
  </si>
  <si>
    <t>RENTGENSKI OBSEVALNIK ARRS</t>
  </si>
  <si>
    <t>microCT scanner</t>
  </si>
  <si>
    <t>po predhodnem dogovoru na naslov miha.butinar@ijs.si. Zaradi narave poskusov je potrebno računati na 1 teden zamika.</t>
  </si>
  <si>
    <t>Advance contact to the address miha.butinar@ijs.si. Due to the nature of the experiment, waiting time of one week is expected.</t>
  </si>
  <si>
    <t>Namenjen je računalniško vodenem tomografskemu 3D rentegenskem slikanju miši in podgan (CT slikanje). Omogoča longitudinalne študije zaradi nizkih energijskih vrednosti rentgenskih žarkov.</t>
  </si>
  <si>
    <t>The instrument enables computed tomographic 3D X-ray scanning of rodents (CT scan). Enables long term experiments, due to the low energy of the X-ray beam.</t>
  </si>
  <si>
    <t>60664 01</t>
  </si>
  <si>
    <t>Miha Butinar</t>
  </si>
  <si>
    <t>J1-6739</t>
  </si>
  <si>
    <t>Bojan Podgornik</t>
  </si>
  <si>
    <t>15269</t>
  </si>
  <si>
    <t>INSTRON- STATIČNI 500KN</t>
  </si>
  <si>
    <t>Renovation and upgrade of static-dynamic test device INSTRON 1255 (500 kN)</t>
  </si>
  <si>
    <t>Obnovljena in nadgrajena naprava je namenjena statičnim mehanskim preskusom kovinskih materialov z obremenitvijo do 500 kN. Po predhodnem dogovoru so možne storitve tudi za zunanje naročnike.</t>
  </si>
  <si>
    <t>Renewed and upgraded device enables static mechanical tests of metallic materials with loads up to 500 kN. External services are possible after previous appointment of interested customers.</t>
  </si>
  <si>
    <t>Oprema omogoča raziskovalno delo kot tudi storitve za zunanje zainteresirane uporabnike pri statičnem preskušanju kovinskih materialov s tlačno in natezno obremenitvijo do 500 kN.</t>
  </si>
  <si>
    <t>Equipment enables research work as well as services for external interested customers for tests in static mode with tensile or compression loads up to 500 kN.</t>
  </si>
  <si>
    <t>625</t>
  </si>
  <si>
    <t>http://www.imt.si/fileadmin/dokumenti/IMT/RaziskovalnaOprema_-_ResearchEquipment.pdf</t>
  </si>
  <si>
    <t>P2-0050</t>
  </si>
  <si>
    <t>Matjaž Godec</t>
  </si>
  <si>
    <t>MICROLAB 310 F</t>
  </si>
  <si>
    <t>AES and AXP spectrometer</t>
  </si>
  <si>
    <t>Izvajanje storitev po dogovoru</t>
  </si>
  <si>
    <t xml:space="preserve">Performing service by agreement </t>
  </si>
  <si>
    <t>oprema se uporablja za določevanje kemijske sestave materialov na površini</t>
  </si>
  <si>
    <t>Equipment is used for chemichal analysis for surface of the materials</t>
  </si>
  <si>
    <t>2234</t>
  </si>
  <si>
    <t>P2-0132</t>
  </si>
  <si>
    <t>10842</t>
  </si>
  <si>
    <t xml:space="preserve">MIKROSKOP JEOL JSM 6500 F - vrstični elektronski mikroskop z EDS/WDS/EBSD </t>
  </si>
  <si>
    <t>Electron microanalyzer JOEL JSM 6500 F with EDS/WDS/EBSD</t>
  </si>
  <si>
    <t>Sodobna raziskovalna oprema Analitski elektronski mikroskop s Schotkyjevim izvorom elektronov (FE)opremljen z EDS in WDS analitskima tehnikama, HKL -EBSD in BSE za raziskave materialov</t>
  </si>
  <si>
    <t>Advanced research equipment -analytical electron microscope with Schotky electron source (FE) equiped with EDS and WDS analytical techniques and HKL-EBSD and BSE for materials investigations</t>
  </si>
  <si>
    <t>4014</t>
  </si>
  <si>
    <t>raziskave materialov</t>
  </si>
  <si>
    <t>Slovenska industrija</t>
  </si>
  <si>
    <t>Janez Šetina</t>
  </si>
  <si>
    <t>VAKUUMSKI SISTEM ZA KALIBRACIJE IN MER</t>
  </si>
  <si>
    <t>Vacuum system for calibration and metrology research in UHV and XHV range</t>
  </si>
  <si>
    <t>Možnost izvajanja zunanjih storitev po predhodnem dogovoru.</t>
  </si>
  <si>
    <t>External service is posible after previous appointment of vacuum systems.</t>
  </si>
  <si>
    <t>Oprema se uporablja za kalibracije vakuumskih merilnikov po metodi neposredne primerjave z referenčnimi etaloni v območju tlakov od 1E-10 mbar do 1E-3 mbar in kot primarni etalon po metodi statične ekspanzije v območju tlakov od 1E-7 mbar do 1 mbar. Kalibracije se izvajajo tako za uporabnike v industriji za zagotavljanje sledljivosti kot za raziskave meroslovnih lastnosti izbranih vakuumskih merilnikov.</t>
  </si>
  <si>
    <t>Equipment is used for calibration of vacuum gauges by means of the reference gauge comparison method in the pressure range from 1E-10 mbar to 1E-3 mbar, and as a primary standard based in the static expansion method in pressure range from 1E-7 mbar to 1 mbar. Calibration are performed for both users in industry to assure the measurement tracebility and research of metrological properties of selected vacuum gauges.</t>
  </si>
  <si>
    <t>4036</t>
  </si>
  <si>
    <t>P2-0058</t>
  </si>
  <si>
    <t>PRAVICA DO UPORABE RAZISKOVALNE OPREME</t>
  </si>
  <si>
    <t>TEGRAPOL 21, DICSOTOM 6</t>
  </si>
  <si>
    <t>Uporaba za razrez vzorcev, brušenje in poliranje</t>
  </si>
  <si>
    <t>Equipment is used for cutting, grinding and polishing</t>
  </si>
  <si>
    <t>4056</t>
  </si>
  <si>
    <t>raziskave materialov za industrijo</t>
  </si>
  <si>
    <t xml:space="preserve">MASNI SPEKTOMETER HIDEN HAL/3F RC 301 </t>
  </si>
  <si>
    <t>Oprema se uporabja za analiziranje kemijske sestave plinov</t>
  </si>
  <si>
    <t>Equipment is used for gas chemical analysis</t>
  </si>
  <si>
    <t>4058</t>
  </si>
  <si>
    <t>GATAN PECS 682 (IONSKI NAPRAŠEVALNIK)</t>
  </si>
  <si>
    <t>GATAN PECS 682 (ion sputtering)</t>
  </si>
  <si>
    <t>Izvajanje storitev po dogovoru.</t>
  </si>
  <si>
    <t xml:space="preserve"> Performing service by agreement.</t>
  </si>
  <si>
    <t>Naprava za nanos tankih plasti C, Au, itd za potrebe raziskav vzorcev na FE-SEM eletronski analitski mikroskop</t>
  </si>
  <si>
    <t>Device for C or AU etc. Thin films deposition for the sample preparation for use of FE-SEM electron analytical microscope</t>
  </si>
  <si>
    <t>4062</t>
  </si>
  <si>
    <t>4254</t>
  </si>
  <si>
    <t>MERILNIK  TLAKA RPM 4</t>
  </si>
  <si>
    <t>Working ethalon</t>
  </si>
  <si>
    <t>Uporaba za namene kalibracije</t>
  </si>
  <si>
    <t>Using for calibrations</t>
  </si>
  <si>
    <t>4110</t>
  </si>
  <si>
    <t>JEOL CROSS SECTION POLISHER</t>
  </si>
  <si>
    <t>Uporaba za pripravo vzorcev</t>
  </si>
  <si>
    <t>Using for sample preparation</t>
  </si>
  <si>
    <t>4123</t>
  </si>
  <si>
    <t>JEOL ION SLICER</t>
  </si>
  <si>
    <t>4124</t>
  </si>
  <si>
    <t>INSTRON-DINAMIČNI 250 KN</t>
  </si>
  <si>
    <t>Dynamic testing machine +/- 250 kN load, with high temperature furnace, extensiometer and software.</t>
  </si>
  <si>
    <t>Oprema je namenjena dinamičnemu preskušanju materialov pri sobni in povišani temperaturi (do 1250 oC). Možnost izvajanja zunanjih storitev po predhodnem dogovoru.</t>
  </si>
  <si>
    <t>Equipment is for dynamic testing of materials at room and elevated temperatures (up to 1250 oC). External service is posible after previous appointment.</t>
  </si>
  <si>
    <t>Raziskovalna oprema je najsodobnejša in omogoča kvalitetno raziskovalno delo na področju dinamičnih obremenitev kovinskih materialov in tehnologij .</t>
  </si>
  <si>
    <t>Equipment is modern and enables quality research work in the field of dynamic loads of metallic materials as well as services for external customers.</t>
  </si>
  <si>
    <t>4125</t>
  </si>
  <si>
    <t>15270</t>
  </si>
  <si>
    <t>MERILNIK TRDOTE VICKERS</t>
  </si>
  <si>
    <t>Vickers micro-hardness</t>
  </si>
  <si>
    <t>Oprema je namenjena merjenju mikrotrdo</t>
  </si>
  <si>
    <t>Equipment is used for Vickers micro-hardness</t>
  </si>
  <si>
    <t>4126</t>
  </si>
  <si>
    <t>PROGRAMSKA OPREMA MICROLAB 310F</t>
  </si>
  <si>
    <t>software for MICROLAB 310F</t>
  </si>
  <si>
    <t>Programska oprema je podpora delovanju MICROLAB 310F</t>
  </si>
  <si>
    <t>Software is used for operation sistem for MICROLAB 310 F</t>
  </si>
  <si>
    <t>4291</t>
  </si>
  <si>
    <t>Matjaž Torkar</t>
  </si>
  <si>
    <t>5438</t>
  </si>
  <si>
    <t>PROGRAMSKA OPREMA THERMO-CALC</t>
  </si>
  <si>
    <t xml:space="preserve"> THERMO-CALC</t>
  </si>
  <si>
    <t>Program se uporablja za simulacijo napovedi faznih diagramov</t>
  </si>
  <si>
    <t>Program is used for simulation of phase diagrams</t>
  </si>
  <si>
    <t>4293</t>
  </si>
  <si>
    <t>SPEKTROMETER PRISMA PLUS MASNI</t>
  </si>
  <si>
    <t xml:space="preserve">PRISMA PLUS MASS SPEKTROMETER </t>
  </si>
  <si>
    <t xml:space="preserve">Spektrometer se uporablja za določevanje kemijske sestave </t>
  </si>
  <si>
    <t>Spectrometer is used for kemichal analysis</t>
  </si>
  <si>
    <t>4296</t>
  </si>
  <si>
    <t>SISTEM ZA KARAKTERIZACIJO GETROV</t>
  </si>
  <si>
    <t>Ultrahigh vacuum system for characterizing getter materials</t>
  </si>
  <si>
    <t>Oprema je namenjena za določanje sorpcijksih lastnosti nenaparljivih getrov (NEG) na osnovi Ti- in Zr-zlitin. NEG se uporabljajo v majhnih statičnih vakuumskih napravah za vzdrževanje UVV do EVV pogojev. Oprema je osnova na IMT razvite statične sorpcijske metode za karakterizacijo NEG.</t>
  </si>
  <si>
    <t>Equipment is used for determining sorption properies of non-evaporable getters (NEGs) based on Ti- and Zr- alloys. NEGs are applied in small-volume static vacuums devices to maintain UHV to XHV conditions. Equipment represents the base of a static gas-sorption method (developed at IMT) for NEG characterization.</t>
  </si>
  <si>
    <t>4297</t>
  </si>
  <si>
    <t>MIKROSKOP JEOL JEM 2100 HR</t>
  </si>
  <si>
    <t xml:space="preserve">Jeol JEM  2100 HR with STEM and EDS unit </t>
  </si>
  <si>
    <t>Performing service by agreement.</t>
  </si>
  <si>
    <t>Raziskovalna oprema je najsodobnejša in omogoča kvalitetno raziskovalno delo na področju kovinskih materialov in tehnologij kot tudi na področju naprednih materialov.</t>
  </si>
  <si>
    <t xml:space="preserve">Sophisticated research equipment enables the quality resarch work in the field of metallic materials and technoogy  as well as  advanced materials </t>
  </si>
  <si>
    <t>4298</t>
  </si>
  <si>
    <t>GATAN NOSILEC ZA GRETJE VZORCEV</t>
  </si>
  <si>
    <t>GATAN for sample heating</t>
  </si>
  <si>
    <t>Nosilec se uporablja za in-situ analize</t>
  </si>
  <si>
    <t>Heating stage is used for in-situ analysis</t>
  </si>
  <si>
    <t>4299</t>
  </si>
  <si>
    <t>Aleksandra Kocijan</t>
  </si>
  <si>
    <t>18475</t>
  </si>
  <si>
    <t>ANALIZATOR ZLITIN XL3T 980S HE GOLDD +</t>
  </si>
  <si>
    <t>portable XRF analyser</t>
  </si>
  <si>
    <t>Naprava se uporablje za deločitev kemijske swestave materiala</t>
  </si>
  <si>
    <t>Equipoment for kemichal analysis for materials</t>
  </si>
  <si>
    <t>4595</t>
  </si>
  <si>
    <t>Vojteh Leskovšek</t>
  </si>
  <si>
    <t>ELEKTRIČNA LABORATORIJSKA PEČ ZA IONSKO NITRIRANJE</t>
  </si>
  <si>
    <t>Naprava se uporablja za nitriranje površin orodij</t>
  </si>
  <si>
    <t>Equipment for plasma nitriding</t>
  </si>
  <si>
    <t>VAKUUMSKA PEČ ZA TOPLOTNO OBDELAVO IPSEN VTTC-324R Z HOLOGENIM OHLAJANJEM POD VISOKIM PRITISKOM DUŠIKA</t>
  </si>
  <si>
    <t>Naprava se uporablja za toplotno obdelavo zlitin</t>
  </si>
  <si>
    <t>Equipment for heat treatment of tool steel</t>
  </si>
  <si>
    <t>Tuja industrija</t>
  </si>
  <si>
    <t>TRIBOLOŠKO PREIZKUŠEVALIŠČE ZA IZMENIČNO DRSENJE</t>
  </si>
  <si>
    <t>Naprava se uporablja za tribološke preiskave</t>
  </si>
  <si>
    <t>Equipment fo tribological evaluation</t>
  </si>
  <si>
    <t xml:space="preserve">DEFORMACIJSKI DILATOMETER </t>
  </si>
  <si>
    <t>Strain dilatometer</t>
  </si>
  <si>
    <t xml:space="preserve">Naprava je namenjena študiju termo-mehanskih fizikalnih lastnosti materialov </t>
  </si>
  <si>
    <t>Equipment for thermo-mechanical studies</t>
  </si>
  <si>
    <t>AGILENT 720 ICP-OES SPEKTROMETER</t>
  </si>
  <si>
    <t>AGILENT 720 ICP-OES SPECTROMETER</t>
  </si>
  <si>
    <t>Naprava je namenjena kemijski analizi</t>
  </si>
  <si>
    <t>Equipment for chemical analysis</t>
  </si>
  <si>
    <t>Konfokalni  mikroskop</t>
  </si>
  <si>
    <t>Confocal  microscope</t>
  </si>
  <si>
    <t>Naprava je namenjena raziskavam materialov</t>
  </si>
  <si>
    <t>Equipment for materials research</t>
  </si>
  <si>
    <t>0215-003</t>
  </si>
  <si>
    <t>P1-0011</t>
  </si>
  <si>
    <t>dr. Jure Atanackov</t>
  </si>
  <si>
    <t>16309</t>
  </si>
  <si>
    <t>Oprema za izvajanje visokoresolucijskih refleksijskih seizmičnih raziskav</t>
  </si>
  <si>
    <t>Equipment for high resolution seismic surveying</t>
  </si>
  <si>
    <t xml:space="preserve">Oprema je na voljo zunanjim uporabnikom, vendar je za njeno uporabo potrebna izurjena ekipa operaterjev in terenskih sodelavcev. Kadar oprema ni v uporabi, je dostop mogoč takoj na sedežu GeoZS. Cena se prilagaja glede na tip projekta, zahtevnost raziskave in terenske razmere. </t>
  </si>
  <si>
    <t>Equipment is available for use to users outside GeoZS. However, the operation requires a trained team of operators and field assistants. Immediate access to equipment is possible at GeoZS when equipment is not in use. Price varies according to type of project, complexity of research, and field conditions.</t>
  </si>
  <si>
    <t>Raziskave plitve do srednje globoke podpovšinske geološke strukture, ugotavljanje prisotnosi strukturnih elementov (prelomov, gub, ...), geometrije plasti oz. sedimentov ter vodonosnikov. Uporaba za namene strukturno-geološke interpretacije, ugotavljanje strktur vodonosnikov v hidrogeologiji in inženirsko-geološke aplikacije.</t>
  </si>
  <si>
    <t>Determination of shallow to moderately deep subsurface geological structures, determination of presence of structural elements (faults, folds, ...), orientation of bedding and structure of aquifers. Determination of shallow to moderately deep subsurface geological structures, determination of presence of structural elements (faults, folds, ...), orientation of bedding and structure of aquifers. Application for structural interpretation in structural geology, determination of aquifer geometry and engineering geological purposes.</t>
  </si>
  <si>
    <t>1598915990, 15991, 15992, 15993, 15994, 15995, 15996, 15997, 15998, 15999, 16000, 16001,16002</t>
  </si>
  <si>
    <t>www.geo-zs.si</t>
  </si>
  <si>
    <t>P1-0011, P1-0020, P1-0025</t>
  </si>
  <si>
    <t>GeoZS</t>
  </si>
  <si>
    <t>Trg</t>
  </si>
  <si>
    <t>L1-5452</t>
  </si>
  <si>
    <t>0215-006</t>
  </si>
  <si>
    <t>P1-0020</t>
  </si>
  <si>
    <t>mag. Andrej Lapanje</t>
  </si>
  <si>
    <t>17541</t>
  </si>
  <si>
    <t>Oprema za karotažne meritve Robertson, Elektro umeritvena naprava za karotažo, Kaliper in odklon sonda z opremo za karotažo in Oprema z rač. za karotažo</t>
  </si>
  <si>
    <t>Geophysical borehole logging equipment</t>
  </si>
  <si>
    <t>Gre za specifično terensko opremo za meritve v vrtinah, ki je nameščena na tovorno vozilo. Uporaba je možna samo z operativno ekipo. Cena terenskega dne vključuje 8 ur z uporabo do dveh merilnih sond, vsaka naslednja meritev z dodatnimi sondami se obračuna po ceni ure. Dostop do opreme po dogovoru z operaterjem.</t>
  </si>
  <si>
    <t>Well logging is specific field research equipment, mounted on the field vehicle, used for performing well measurements. The usage of the equipment is possible only with operative experts. The costs of call-up for field day with performing measurements includes 8 hours with two probes, each next measurement with other probe is calculated per hourly rate. Access to equipment via contact person.</t>
  </si>
  <si>
    <t>Karotažna oprema se uporablja za meritve parametrov v vrtinah, ki so zanimivi za hidrogeologijo: temperatura (°C), električna prevodnost (mS/cm), naravni gama (API), kratka in dolga normalna upornost, lastni potencial, točkovna upornost. Z opremo je mogoče meriti določene spremembe v kanalu vrtine (dotoke vode, kaverne, spremembe litološke sestave ipd). S pridobivanjem izkušenj in glede na potrebe naročnikov sta bili z lastnimi sredstvi kupljeni še sondi za merjenje premera, odklona in azimuta vrtin in sonda za merjenje dotokov vode v vrtino. Kot zelo uporabna pa se je izkazala tudi video kamera, ki ob ustreznih pogojih - vidljivosti, prikaže najbolj verodostojno »sliko« dogajanj v posamezni vrtini: poškodbe cevitev, kaverne...</t>
  </si>
  <si>
    <t>Well logging equipment is used for performing well measurements important for hydrogeology: fluid temperature and el. conductivity, gamma activity, short and long normal resistivity, spatial potential and single point resistivity. With well logging equipment the changes in borehole could be measured (water flow, lithological changes, caverns). With our own founds the caliper probe, flowmeter, probe for borehole geometry measurements (inclination and azimuth) and submersible video camera were bought. Submersible video camera for borehole inspection shows realistic picture of well condition: harms, casing, caverns…</t>
  </si>
  <si>
    <t>15474, 15537, 15554, 15592, 15592</t>
  </si>
  <si>
    <t>1, 3, 4, 5</t>
  </si>
  <si>
    <t>0215-001</t>
  </si>
  <si>
    <t>P1-0025</t>
  </si>
  <si>
    <t>Mirka Trajanova</t>
  </si>
  <si>
    <t>Sistem za izdelavo geoloških zbruskov in poliranih preparatov (Logitech)</t>
  </si>
  <si>
    <t>Trimming, lapping and polishing system, Logitech</t>
  </si>
  <si>
    <t>Dostop do opreme po dogovoru s skrbnikom.</t>
  </si>
  <si>
    <t>Access to equipment via contact person.</t>
  </si>
  <si>
    <t>Oprema služi za razrez, fino brušenje in poliranje vseh vrst geoloških materialov, od vezanih do nevezanih. Izdelujemo standardne preparate za petrografske, sedimentološke in paleontološke raziskave, kakor tudi polirane preparate za raziskave z optičnim in elektronskim mikroskopom.</t>
  </si>
  <si>
    <t>The system is used for trimming, fine grinding and polishing of all kinds of geological materials, also unbounded. Standard specimens are produced for petrographic, sedimentologic and paleontologic investigations, as well as polished specimens for investigations with optical and electron microscopes.</t>
  </si>
  <si>
    <t>Janko Urbanc</t>
  </si>
  <si>
    <t>Picarro laserski analizator izotopske sestave vode</t>
  </si>
  <si>
    <t>Picarro isotope water laser analyzer</t>
  </si>
  <si>
    <t>Picarro L2130-i ultra precizni laserski izotopski analizator je namenjen meritvam izotopske sestave δ18O/δD v vzorcih vod. Laserski izotopski analizatorji uporabljajo tehnologijo CRDS (Cavity Ring-Down Spectroscopy), ki meri razlike v rotacijsko-vibracijski energiji molekul z različno izotopsko sestavo. Na Geološkem zavodu Slovenije uporabljamo laserski izotopski Picarro L2130-i večinoma za meritve izotopske sestave kisika in vodika v vzorcih padavin in podzemnih vod.</t>
  </si>
  <si>
    <t>Picarro L2130-i ultra high-precision laser isotopic analyzer is intended for measurement δ18O/δD water isotope composition. Laser spectroscopic systems use CRDS technology (Cavity Ring-Down Spectroscopy)for measurement the difference in rotational-vibrational energy level structure of the different isotopic molecules. On Geological Survey of Slovenia laser isotopic analyzer Picarro L2130-i is mostly used for measurements of precipitation and groundwater samples isotope composition.</t>
  </si>
  <si>
    <t>Srdjan Novaković</t>
  </si>
  <si>
    <t>SEKVENTOR DRUGE GENERACIJE-MISEQDX-ILLUMINA</t>
  </si>
  <si>
    <t>NGS – next generation sequenator</t>
  </si>
  <si>
    <t>Oprema se uporablja samo za potrebe Onkološkega inštituta Ljubljana. Cena za uporabo opreme je zgolj informativne narave in je ne zaračunavamo zunanjim inštitucijami.</t>
  </si>
  <si>
    <t>The equipment is used only for the needs of the Institute of Oncology Ljubljana. The price for the use of the equipment is only for the informative use.</t>
  </si>
  <si>
    <t>Sekvenciranje. Napravo uporabljamo za  rutinsko diagnostiko in raziskovalne namene.</t>
  </si>
  <si>
    <t>Sequencing. The device is used for routine diagnostic and research purposes.</t>
  </si>
  <si>
    <t xml:space="preserve">37981 SEKVENTOR DRUGE GENERACIJE-MISEQDX-ILLUMINA
38256 RAČ. THINK STATION P900TWR MT (ZA SEKVENTOR INV. 3
38257 RAČ.LENOVO THINKCENTRE M93p (ZA SEKVENTOR INV. 379
38258 MONITOR DELL P2815Q 28" (ZA SEKVENTOR INV. 37981)
38259 MONITOR DELL P2815Q 28" (ZA SEKVENTOR INV. 37981)
38260 UPS SMC1500I- APC SMART8ZA SEKVENTOR INV. 37981)
</t>
  </si>
  <si>
    <t>http://www.onko-i.si/dejavnosti/raziskovalna_in_izobrazevalna_dejavnost/raziskovalna oprema</t>
  </si>
  <si>
    <t>P3-0352</t>
  </si>
  <si>
    <t>Vida Stegel</t>
  </si>
  <si>
    <t>P3-0321</t>
  </si>
  <si>
    <t>Gregor Serša</t>
  </si>
  <si>
    <t>APARAT X-RAY GULMAY MOD. D3225</t>
  </si>
  <si>
    <t>X-RAY MACHINE GULMAY</t>
  </si>
  <si>
    <t>Za izvajanje ionizirajočega obsevanja celic, tkiv in celotnega organizma laboratorijskih miši</t>
  </si>
  <si>
    <t>For ionizing iradiation of cells, tissues and whole laboratory mice.</t>
  </si>
  <si>
    <t>P3-0003</t>
  </si>
  <si>
    <t xml:space="preserve">Vesna Todorović, Simona Kranjc, Urška Kamešek, Tanja Dolinšek, Maša Bošnjak, Martina Žakelj, Katja Uršič </t>
  </si>
  <si>
    <t>J3-6793</t>
  </si>
  <si>
    <t xml:space="preserve">Kos Špela, Urša T. Lampreht, Bošnjak Maša, Andreja Brožič, Tanja Dolinšek, Urška Kamenšek, Simona Kranjc, Vesna Todorović </t>
  </si>
  <si>
    <t>prof. dr. Zlatko Matjačić</t>
  </si>
  <si>
    <t>14038</t>
  </si>
  <si>
    <t>Večkanalni telemetrični EMG sistem</t>
  </si>
  <si>
    <t>Multichannel telemetry EMG system</t>
  </si>
  <si>
    <t xml:space="preserve">Oprema je načelno lahko dostopna za druge raziskovalne organizacije vsak teden od ponedeljka do četrtka med 13.00 in 15.00 pod pogojem da z njo rokuje ustrezno usposobljena oseba z URI-Soča. Cena se oblikuje glede na urno postavko sodelujočega zaposlenega na URI-Soča ter glede na stopnjo amortizacije opreme.  </t>
  </si>
  <si>
    <t>Equipment may be available for other research organisations every week from Monday to Thursday between 13:00 and 15.00 under the condition that an appropriate person from URI-Soča handles it. The price for using the equipment will depend.</t>
  </si>
  <si>
    <t>Večkanalni telemetrični EMG sistem je namenjen merjenju električne aktivnosti skeletnih mišic med gibanjem.</t>
  </si>
  <si>
    <t>Multichannel telemetry EMG system is intended for measure ments of electrical activity of muscles during movement.</t>
  </si>
  <si>
    <t>P2-0228</t>
  </si>
  <si>
    <t>P3-0371</t>
  </si>
  <si>
    <t>Elvira Maličev</t>
  </si>
  <si>
    <t>Celični sorter za ločevanje celic</t>
  </si>
  <si>
    <t>BD FACSAria Cell Sorter</t>
  </si>
  <si>
    <t xml:space="preserve">Aparaturo lahko uporabljajo usposobljeni zaposleni iz ZTM in NIB. Aparatura je na voljo tudi raziskovalcem iz drugih ustanov, seveda po predhodnem dogovoru. O terminu uporabe se predhodno dogovorijo s skrbnico, ki tudi izvaja vse preiskave na aparatu. </t>
  </si>
  <si>
    <t xml:space="preserve">The equipment is regularely used by researchers of the Blodd Transfusion Centrte of Slovenia and the National Institute of Biology.  It can also be accessed by researchers from other institutions, following a precedent agreement and appointment with the person in charge who is responsible for the operative use of the apparatus.   </t>
  </si>
  <si>
    <t>Aparatura je namenjena detekciji in sortiranju tarčnih vrst celic v okviru raziskovalne in rutinske dejavnosti ter kot rezervni pretočni citometer za diagnostične storitve v primeru okvare hišnega aparata BD FACSCalibur.</t>
  </si>
  <si>
    <t xml:space="preserve">The equipment is used for detection and selection (sorting) of target cell types, supporting research and routine work; it also represents a backup system for the existing blood bank's flow cytometer  BD FACSCalibur. </t>
  </si>
  <si>
    <t>http://www.ztm.si/sl/</t>
  </si>
  <si>
    <t>P3-0371 Človeške matične celice-napredno zdravljenje s celicami</t>
  </si>
  <si>
    <t>Laboratorij za pretočno citometrijo, ZTM</t>
  </si>
  <si>
    <t>J3-5508</t>
  </si>
  <si>
    <t>Preiskave in testi za potrebe ZTM in zunanjih naročnikov</t>
  </si>
  <si>
    <t>Tadeja Dovč Drnovšek</t>
  </si>
  <si>
    <t>Sistem za sekvenčno detekcijo in kvantitativni multipleksni PCR v realnem času z modulom za delo</t>
  </si>
  <si>
    <t>ABI PRISM 7900HT Sequence Detection System</t>
  </si>
  <si>
    <t>Oprema je na voljo podpisnikom pogodbe o sofinanciranju (Zavod RS za transfuzijsko medicino, Biotehniška fakulteta - Oddelek za zootehniko, Onkološki inštitut - Oddelek za tumorsko biologijo, Medicinska fakulteta - Inštitut za patologijo). Urnik uporabe je dogovorjen, možen je tudi sprotni dogovor (ponavadi za obdobje 7-14 dni). Oprema je na voljo tudi podpisniku sporazuma o medsebojni uporabi aparata (Zavod RS za transfuzijsko medicino in Nacionalni inštitut za biologijo) po vnaprejšnjem dogovoru. Ostali interesenti se za uporabo aparata lahko dogovorijo le s podpisniki pogodbe o sofinanciranju in sicer za čas, ki jim pripada po urniku in pod njihovim nadzorom.</t>
  </si>
  <si>
    <t>Equipment is available to the members of consortium (Blood Transfusion Centre of Slovenia, Biotechnical Faculty - Department of Animal Science, Institute of Oncology - Department of Tumor Biology, Faculty of Medicine - Institute of Pathology). The schedule is arranged under agreement. It is possible to change the schedule (for 7-14 days in advance). The equipment is also available to the signatory of the agreement about joint use (Blood Transfusion Centre of Slovenia and National Institute of Biology) - ahead agreement. The other users can use the equipment only under supervision of one of the members of consortium.</t>
  </si>
  <si>
    <t>Oprema se uporablja za izvedbo verižne reakcije s polimerazo v realnem času (real-time PCR), s katero pomnožujemo in hkrati kavntificiramo tarčno molekulo DNA. Z metodo lahko detektiramo in kvantificiramo specifično zaporedje DNA v vzorcu. Metoda se v medicinskih in bioloških laboratorijih uporablja v različne namene, kot npr. določanje genotipa, genska ekspresija, odkrivanje bolezni, identifikacija bolezenskih značilnosti, identifikacija povzročiteljev bolezni.</t>
  </si>
  <si>
    <t>The equipment is used for real-time PCR (polymerase chain reaction), which is used to amplify and simultaneously quantify target DNA . It enables both detection and quantification of a specific sequence in a given DNA sample. In medical and biological labs it is used for a variety of tasks, such as genotype determination, gene expression, detection of disease, identification of disease characteristics, identification of the cause of the disease.</t>
  </si>
  <si>
    <t>GENODICS Collaborative Project (Ec Grant Agreement No. 201626)</t>
  </si>
  <si>
    <t>Educell.do.o.</t>
  </si>
  <si>
    <t xml:space="preserve">P3-0371 </t>
  </si>
  <si>
    <t>Primož Rožman</t>
  </si>
  <si>
    <t xml:space="preserve">P3-0054 </t>
  </si>
  <si>
    <t>Institut za patologijo (nosilec Gale Nina)</t>
  </si>
  <si>
    <t>rutinska diagnostika</t>
  </si>
  <si>
    <t>Zavod RS za transfuzijsko medicino</t>
  </si>
  <si>
    <t>P4-0220</t>
  </si>
  <si>
    <t>Nadja Kokalj Vokač</t>
  </si>
  <si>
    <t>Aparat za avotmatizirano sekvenciranje PSQ 96, System SQA Pyrosequencing</t>
  </si>
  <si>
    <t>Beckman Coulter sekvenator 285501 CEQ 8000 Genetic analysis system</t>
  </si>
  <si>
    <t>Oprema je dostopna zunanjim uporabnikom po dogovoru z vodjem procesa za molekularno genetiko, Borisom Zagradišnikom v času obratovanja Laboratorija za medicinsko genetiko, UKC-MB.</t>
  </si>
  <si>
    <t>Equipment is available according to agreement with process leader for molecular genetic diagnostics Boris Zagradišnik in working time of the Laboratory of medical genetics, UKC-MB.</t>
  </si>
  <si>
    <t>Omogoča ločevanje fragmentov enovijačnih DNA verig z najvećjo natančnostjo (1bp). Zato se uporablja za natančno meritev velikosti alelov pri analizi polimorfnih ponavaljajočih se zaporedij nukleotidov. Zelo senzitivna fluorescetna detekcija omogoča kvantifikacijo jakosti signalov in uporabo pri določanju števila lokusov (kvantitativna analiza). V kombinaciji z Sangerjevo metodo omogoča določanje zaporedja nukleotidov (sekveniranje) in zato mutacijsko analizo.</t>
  </si>
  <si>
    <t>Beckman Coulter CEQ8000 is a machine for  capillary  electrophoresis with fluorescent detection which is capable of separating single stranded DNA fragments with 1 bp difference. This allows precise measurement of allele lengths of polymophic fragments. Highly sensitive fluorescent detection enables quantitative analysis and copy number analysis of loci of interest. In combination with the Sanger chemistry sequencing and mutation analysis is also available.</t>
  </si>
  <si>
    <t>60-80</t>
  </si>
  <si>
    <t>http://www.ukc-mb.si</t>
  </si>
  <si>
    <t>Laboratorij za medicinsko genetiko</t>
  </si>
  <si>
    <t>Molekularno - genetska diagnostika</t>
  </si>
  <si>
    <t>Iztok Takač</t>
  </si>
  <si>
    <t>3D/4D digitalni diagnostični ultrazvočni aparat za aplikacije v ginekologiji Accuvix-xq prestige</t>
  </si>
  <si>
    <t>3D/4D digital diagnostic ultrasound machine for applications in gynecology Accuvix-xq prestige</t>
  </si>
  <si>
    <t xml:space="preserve">Po dogovoru z vodstvom Klinike za ginekologijo in perinatologijo, 16.00-19.00, od ponedeljka do petka. Po ceniku storitev. </t>
  </si>
  <si>
    <t>Upon the agreement with the Head of the University Clinical Department of Gynecology and Perinatology, 16.00-19.00, from Monday to Friday. Charged on the basis of the price list of services.</t>
  </si>
  <si>
    <t>Ultrazvočni pregledi v ginekologiji. Abdominalni in vaginalni pregledi.</t>
  </si>
  <si>
    <t>Ultrasonics examinations in gynecology. Abdominal and vaginal examinations.</t>
  </si>
  <si>
    <t>Klinika za ginekol. in perinatol.</t>
  </si>
  <si>
    <t xml:space="preserve">Diagnostika in drugi raziskovalni nameni
</t>
  </si>
  <si>
    <t>Raziskovalni fluorescenčni mikroskop z računalniško opremo za analizo slike</t>
  </si>
  <si>
    <t xml:space="preserve">Research light microscope with computer software for image analysis </t>
  </si>
  <si>
    <t>Oprema je dostopna zunanjim uporabnikom po dogovoru z vodjem procesa za medicinsko citogenetiko Andrejo Zagorac v času obratovanja laboratorija.</t>
  </si>
  <si>
    <t>Equipment is available according to agreement with process leader for cytogenetic diagnostics Andreja Zagorac in working time of the Laboratory of medical genetics, UKC-MB.</t>
  </si>
  <si>
    <t xml:space="preserve">Fluorescenčni raziskovalni mikroskop omogoča svetlobno mikroskopijo in analizo fluorescenčne slike do 1000X povečave, predvsem za potrebe molekularne citogenetske analize: FISH, CGH. Pripadajoča kamera in računalniška oprema služi za zajemanje, analizo in arhiviranje slike. Omogočena je kariotipizacija, FISH, M-FISH in CGH analiza. </t>
  </si>
  <si>
    <t xml:space="preserve">Fluorescent research microscope is used for bright field and fluorescent microscopy with 1000X magnification, mostly used for the needs of molecular cytogenetics analysis: FISH, CGH. Belonging camera and computer equipment is used for image capture, image analysis and archiving, enabling karyotypization, FISH, M-FISH and CGH. </t>
  </si>
  <si>
    <t>90-100</t>
  </si>
  <si>
    <t>P4-220</t>
  </si>
  <si>
    <t>Molekularno-citogenetska diagnostika</t>
  </si>
  <si>
    <t>P3-0335</t>
  </si>
  <si>
    <t>Eldar Gadžijev/Vojko Flis</t>
  </si>
  <si>
    <t>7791/5328</t>
  </si>
  <si>
    <t>Ultrazvočni diagnostični aparat</t>
  </si>
  <si>
    <t xml:space="preserve">Diagnostic ultrasound machine </t>
  </si>
  <si>
    <t>Oprema je dostopna zunanjim uporabnikom po dogovoru z vodjo ulrazvočne diagnostike dr.Mirajno Bervar v času obratovanja laboratorija.</t>
  </si>
  <si>
    <t>Equipment is available according to agreement with head of ultrasound diagnostics dr.Mirjana Bervar in working time of ultrasound laboratory .</t>
  </si>
  <si>
    <t>Ultrazvočni pregledi v abdominalni urgenci. Abdominalni in vaskularni pregledi.</t>
  </si>
  <si>
    <t>Ultrasound examinations of acute abdomen. Abdominal and vascular examinations.</t>
  </si>
  <si>
    <t>Diagnostika in druge raziskovalne namene</t>
  </si>
  <si>
    <t>UKC MB</t>
  </si>
  <si>
    <t>Visokoresolucijski čitalec za mikromreže</t>
  </si>
  <si>
    <t>Microarray scanner</t>
  </si>
  <si>
    <t>Oprema je dostopna zunanjim uporabnikom po dogovoru z vodjo Laboratorija za medicinskoo genetiko Nadjo Kokalj Vokač v času obratovanja laboratorija.</t>
  </si>
  <si>
    <t>Equipment is available according to agreement with head  of Laboratiory of Medical Genetics Nadja Kokalj Vokač  in working time of the Laboratory of medical genetics, UKC-MB.</t>
  </si>
  <si>
    <t xml:space="preserve">Čitalec omogoča analizo mikromrež, kar se uporablja za določanje števila kopij strukturnih genetskih variabilnosti, analizo izražanja genov, določanje enobaznih polimorfizmov pri analizi vezave dedovanja. Aparat meri jakost fluorescence označenega vzorca DNA ali RNA v primerjavi s kontrolno označeno DNA ali RNA. </t>
  </si>
  <si>
    <t>The scanner analyses microarray slides  for the detection of copy number variations, gene expression, single nucletide polymorphisms.</t>
  </si>
  <si>
    <t>Predvidoma 50-80</t>
  </si>
  <si>
    <t>P2-0046</t>
  </si>
  <si>
    <t>Artur Pahor/Andreja Sinkovič</t>
  </si>
  <si>
    <t>15750/18987</t>
  </si>
  <si>
    <t>Digitalni ultrazvočni aparat ALOKA Alpha 10 z LCD monitorjem</t>
  </si>
  <si>
    <t xml:space="preserve">Ultrasound machine ALOKA Alpha 10 with monitor </t>
  </si>
  <si>
    <t>Oprema je dostopna po dogovoru z vodjo Odd. za interno intenzivno medicino</t>
  </si>
  <si>
    <t xml:space="preserve">Equipment is available according to agreement with head of the Department of internal deseases. </t>
  </si>
  <si>
    <t>Ultrazvok srca in ožilja</t>
  </si>
  <si>
    <t>Cardiac and vascular ultrasound</t>
  </si>
  <si>
    <t>Željko Knez</t>
  </si>
  <si>
    <t>Zdravstvene in druge raziskovalne namene</t>
  </si>
  <si>
    <t>UKC Maribor</t>
  </si>
  <si>
    <t>P3-0327</t>
  </si>
  <si>
    <t>Borut Kovačič</t>
  </si>
  <si>
    <t>Sistem video za morfodinamiko zarodkov</t>
  </si>
  <si>
    <t>Time lapsse system</t>
  </si>
  <si>
    <t>Oprema je dostopna po dogovoru z vodjo Laboratorija za OBMP</t>
  </si>
  <si>
    <t>Equipment is available according to agreement with head of IVF laboratory</t>
  </si>
  <si>
    <t>Video sistem služi za spremljanje razvoja in morfodinamike predimplantacijskih zarodkov in vitro in za ugotavljanje nepravilnosti v delitvah njihovih celic.</t>
  </si>
  <si>
    <t>Time lapse system is used for continuous monitoring of preimplantation embryo development and morphodinamic in vitro and for identification  of cleavage irregularities.</t>
  </si>
  <si>
    <t>Laboratorij za OBMP</t>
  </si>
  <si>
    <t>Radovan Komel, Damjana Rozman</t>
  </si>
  <si>
    <t>6135,       6013</t>
  </si>
  <si>
    <t>Oprema za pripravo in analizo bio-čipov</t>
  </si>
  <si>
    <t>Equipment for preparing and analysing bio-chips</t>
  </si>
  <si>
    <t>Možnost dostopa v Center za funkcijsko genomiko in bio-čipe ( CFGBC)   glede na dogovor z vodstvom in zaposlenimi v  CFGBC ali preko elektronske pošte: CFGBC @mf.uni-lj.si</t>
  </si>
  <si>
    <t>Consulting,  preparing and analysing bio-chips; access to the Centre for functional genomics and bio-chips is possible by agreement with management and workers CFGBC or by reservation on CFGBC @mf.uni-lj.si</t>
  </si>
  <si>
    <t>Sklop A: sklop aparatur za pripravo in analizo bio-čipov nizke
    gostote, ki omogoča pripravo lastnih čipov in mikromrež ter
    njihovo analizo:
    - sistem za pripravo biočipov s programsko in računalniško opremo
    ( nanašalec, ang.spotter), računalniško vodeni nanašalni robot
    velike preciznosti.
    - UV/VIS spektofotometer za mikrotitrske ploščice, ki odčitava
    absorbnost vzorcev.
    - barvni laserski čitalec    ( scanner) za detekcijo različnih barvil
    s programsko in računalniško opremo.
    - vakuumska centrifuga za centrifugiranje mikrotitrske ploščice in čipe, ki  omogoče
    centrifugiranje mikrotitrskih ploščic in hitro sušenje čipov pod
    vakuumom.
    - UV aparat za vezavo DNA na trdno podlogo čipa ( UV
    crosslinker).</t>
  </si>
  <si>
    <t>Assembly A:  aparatures for preparing and analysis bio-chips of low density which allows to preparation of own bio-chips and microarays and their anaysis: - system for preparation bio-chips  with softwer and coputer equipment ( spotter), computer guided robot of high precision.     -UV/VIS spectrophotometer for microarrays slide, which reads absorbtion of samples.     - color laser  reader  ( scanner) for detection of different dyes with softwer and computer equiment.  -  vacuum centrifuge for centrifuging microarrays slides and bio-chips which allows to cenrifuge microarrays slides and fast drying of bio-chips under vacuum.  -  UV equipmet for bindind DNA on hard base of the cbip ( UV crosslinker).</t>
  </si>
  <si>
    <t xml:space="preserve">
1863-računalnik k čitalcu biočipov (32.867,63)
 1870-čitalec biočipov (38.390,92),  
</t>
  </si>
  <si>
    <t>a) 16,50 € ( brez DDV)  / uro skeniranja                      ( partnerji Konzorcija za bio-čipe);                      b) 26,40 € ( brez DDV) / uro skeniranja; akademski ne-člani  Konzorcija za bio-čipe;                      c) 33,00 € ( brez DDV)  / uro skeniranja                      ( ne- akademski ne-člani Konzorcija za bio-čipe)</t>
  </si>
  <si>
    <t>b) oprema je amortizirana, se še vedno redno uporablja                c) oprema je amortizirana, se še vedno redno uporablja</t>
  </si>
  <si>
    <t>http://cfgbc.mf.uni-lj.si/</t>
  </si>
  <si>
    <t>glede na izvajalca; različni profili opreaterjev</t>
  </si>
  <si>
    <t>5 let</t>
  </si>
  <si>
    <t>projekti in program v okviru prog.skupine         P1-0104;                             partnerske inštitucije Konzorcija za bio-čipe ( http://cfgbc.mf.uni-lj.si/)</t>
  </si>
  <si>
    <t>člani konzorcija in člani programske skupine</t>
  </si>
  <si>
    <t>1902- UV pečica za mreženje DNA (977,32)</t>
  </si>
  <si>
    <t>a) 3,00 € ( brez DDV)  / uro                     ( partnerji Konzorcija za bio-čipe);                      b) 8,00 € ( brez DDV) / uro ; akademski ne-člani  Konzorcija za bio-čipe;                      c) 11,00 € ( brez DDV)  / uro                     ( ne- akademski ne-člani Konzorcija za bio-čipe)</t>
  </si>
  <si>
    <t>1869-centrifuga vakuumska (11.287,06)</t>
  </si>
  <si>
    <t>a) 10 € ( brez DDV)  / uro                     ( partnerji Konzorcija za bio-čipe);                      b) 14,00 € ( brez DDV) / uro ; akademski ne-člani  Konzorcija za bio-čipe;                      c) 18,00 € ( brez DDV)  / uro                     ( ne- akademski ne-člani Konzorcija za bio-čipe)</t>
  </si>
  <si>
    <t>glede na izvajalca; različni profili opreaterjev?</t>
  </si>
  <si>
    <t>1871-robot za čitalec biočipov (30.221EUR), spektrofotometer</t>
  </si>
  <si>
    <t>a) 27,02 € ( 96 well) ali 71,91 € ( 384 well) ( brez DDV)             ( partnerji Konzorcija za bio-čipe);                      b) 86,77 € ( 96 well) ali 107,87 € ( 384 well) ( brez DDV) ; akademski ne-člani  Konzorcija za bio-čipe;                      c) 115,69 € ( 96 well) ali 143,83 € ( 384 well)  ( brez DDV)               ( ne- akademski ne-člani Konzorcija za bio-čipe)</t>
  </si>
  <si>
    <t>Robert Zorec</t>
  </si>
  <si>
    <t>Sklop raziskovalne opreme za celično inženirstvo</t>
  </si>
  <si>
    <t>2002,
2004</t>
  </si>
  <si>
    <t>Research equipment for cell engineering</t>
  </si>
  <si>
    <t xml:space="preserve">Oprema je amortizirana. Še v uporabi. Najava pri skrbniku opreme najmanj 60 dni pred želenim terminom uporabe. Določen termin v skladu z razpoložljivostjo. Terminska souporaba zaradi karantene v 30-dnevnih sklopih. </t>
  </si>
  <si>
    <t xml:space="preserve">The equipment is depriciated. In use. Reservation with the equipment coordinator at least 60 days in advance. The booking in accordance to availability. Term use in 30-days time period. </t>
  </si>
  <si>
    <t>Priprava, shranjevanje celic</t>
  </si>
  <si>
    <t>Preparation and storage of cells</t>
  </si>
  <si>
    <t>21,00 €/uro</t>
  </si>
  <si>
    <t>http://lnmcp.mf.uni-lj.si/Neuroendo/Oprema.html</t>
  </si>
  <si>
    <t>25,00 €/uro</t>
  </si>
  <si>
    <t>P3 310</t>
  </si>
  <si>
    <t>Tomaž Marš</t>
  </si>
  <si>
    <t>Raziskovalna oprema za kvantitativno analizo slik bioloških vzorcev označenih z radioizotopi</t>
  </si>
  <si>
    <t>Equipment for quantitative analysis of autoradiograms and microscopic images</t>
  </si>
  <si>
    <t>Po dogovoru s skrbnikom in predstojnikom Inštituta za patološko fiziologijo MF</t>
  </si>
  <si>
    <t>After prior agreement with the curator and head of the Institute of Pathophysiology</t>
  </si>
  <si>
    <t>Invertni mikroskop z računalniško analizo mikroskopskih in avtoradiografskih slik</t>
  </si>
  <si>
    <t>Invert microscope with computerized analysis of microscopic and autoradiographic images</t>
  </si>
  <si>
    <t>2874-mikroskop (52.203,66)</t>
  </si>
  <si>
    <t>75,00 €/uro</t>
  </si>
  <si>
    <t xml:space="preserve">http://www.pafi.si/Base/first.php </t>
  </si>
  <si>
    <t>4 Oprema za analizo / Analitical facilites</t>
  </si>
  <si>
    <t>glede na izvajalca; različni profili operaterjev</t>
  </si>
  <si>
    <t>5let</t>
  </si>
  <si>
    <t>P3-0171</t>
  </si>
  <si>
    <t>Samo Ribarič</t>
  </si>
  <si>
    <t>P3-0043</t>
  </si>
  <si>
    <t>Matej Podbregar</t>
  </si>
  <si>
    <t>P3-0019</t>
  </si>
  <si>
    <t>Dušan Šuput</t>
  </si>
  <si>
    <t>Damjan Glavač</t>
  </si>
  <si>
    <t>Transgenomic Wave DHPLC sistem za analizo DNA in odkrivanje mutacij</t>
  </si>
  <si>
    <t>2002, 2003</t>
  </si>
  <si>
    <t>Transgenomic Wave DHPLC System for Nucleic Acid Fragment Analysis and Mutation Detection</t>
  </si>
  <si>
    <t>Druge raziskovalne organizacije lahko koristijo opremo do 16 ur tedensko. Oprema je na voljo na Inštitutu za patologijo, Oddelek za molekularno genetiko, Zaloška 4.</t>
  </si>
  <si>
    <t>Other institution can use system up to 16 hours per week. Equipment is available at Institut for Pathology, Department for Molecular Genetics, Zaloška 4.</t>
  </si>
  <si>
    <t>Raziskovalna oprema se uporablja za detekcijo znanih in neznanih mutacij v nukleotidnem zaporedju DNA.</t>
  </si>
  <si>
    <t>Equipment is used for detection of known and unknown mutations in nucleotide DNA sequence.</t>
  </si>
  <si>
    <t>3291-aparat DHPLC sistem za analizo DNA (85.028)</t>
  </si>
  <si>
    <t>15€/uro</t>
  </si>
  <si>
    <t>10,00 €/uro</t>
  </si>
  <si>
    <t>25,00 €/eur</t>
  </si>
  <si>
    <t>spletna stran ne obstaja</t>
  </si>
  <si>
    <t>ni neizučenih uporabnikov</t>
  </si>
  <si>
    <t>L3-6021</t>
  </si>
  <si>
    <t>P3-0054</t>
  </si>
  <si>
    <t>Nina Gale</t>
  </si>
  <si>
    <t>Tatjana Avšič</t>
  </si>
  <si>
    <t>Zaščitna mikrobiološka komora - III. Stopnje varnosti (izolator)</t>
  </si>
  <si>
    <t>Biosafety cabinet (BSL 3) - glowbox</t>
  </si>
  <si>
    <t>Oprema dostopna po dogovoru - potrebno znanje dela z visoko nevarnimi MO</t>
  </si>
  <si>
    <t>Service offered only highly qualified lab. personnel</t>
  </si>
  <si>
    <t>Izolator se uporablja za delo z mikroorganizmi, ki sodijo v 3. in 4. stopnjo biološke nevarnosti</t>
  </si>
  <si>
    <t xml:space="preserve">Biosafety cabinet (BSL 3) -glowbox is used when work with pathogens of BSL-3 level are performed. </t>
  </si>
  <si>
    <t>nima inv.št. - zaščitna mikrobiološka komora 3.varnostne stopnje-izolator</t>
  </si>
  <si>
    <t xml:space="preserve"> 500,00 €/uporabo</t>
  </si>
  <si>
    <t>http://www.imi.si/raziskovalna-dejavnost/raziskovalna-oprema</t>
  </si>
  <si>
    <t>P3-0083</t>
  </si>
  <si>
    <t>člani programske skupine</t>
  </si>
  <si>
    <t>Potočnik Nejka, Cankar Ksenija</t>
  </si>
  <si>
    <t>5201, 15243</t>
  </si>
  <si>
    <t>Sistem za mikrodializo, volumski kateter</t>
  </si>
  <si>
    <t>System for cardiovascular pharmacologycal testing</t>
  </si>
  <si>
    <t xml:space="preserve">Oprema je namenjena izključno za raziskovalne namene. Uporaba zahteva prisotnost skrbnika opreme, prav tako je potrebna posebna priprava opreme za uporabo, ki je odvisna od tega ali ima srrbnik v željenem terminu dovolj časa na razpolaga. Ta postopek lahko traja 2 ali več mesecev. Zato je treba pravočasno načrtati poskus, v katerem se bo uporabljala oprema, ki vključuje preiskovance ali živali. </t>
  </si>
  <si>
    <t>Only for bilateral research projects. Equipment can be used under tutorship of the possessor and may take 2 months or more time for preparation of the experiment in which the quipment is tended to be used. .</t>
  </si>
  <si>
    <t>Sistem za mikrodializo je namenjen za oceno delovanja učinkovin na mikrocirkulacijo pri človeku. Enkratna meritev z sistetemom za mikrodializo je 200 EUR. Sistem z volumskim katetrom je namenjen studiju delovanja ucinkovin na odprtem prsnem kosu pri budri ali podgani in zahteva pripravo poskusa z malimi zivalmi. Namenjen je izkljucno za raziskovalne namene obeh sodelujocih projektnih skupin.</t>
  </si>
  <si>
    <t>System for microdialisys can be used to assess effects of drugs on the microcirculation. Sistem for ventricular volume plethismography can be used to assess effects of cardiac drugs on the mechanical properties of the open chest the left ventricle in rats and in guinea'pigs.</t>
  </si>
  <si>
    <t>2106- sistem za mikrodializo (5.173,76)</t>
  </si>
  <si>
    <t>834,00 €/uporabo</t>
  </si>
  <si>
    <t>Inštitut za fiziologijo</t>
  </si>
  <si>
    <t>Peter Jevnikar</t>
  </si>
  <si>
    <t>Sistem za ciklično obremenjevnje trdih zobnih tkiv in dentalnih materialov</t>
  </si>
  <si>
    <t>servo-hydraulic fatigue testing instrument INSTRON 8871</t>
  </si>
  <si>
    <t xml:space="preserve">laboratorijsko ponazarjanje mehanskih obremenitev zob in dentalnih materialov v ustni votlini </t>
  </si>
  <si>
    <t>simulation of hard dental tissues and dental materials fatigue</t>
  </si>
  <si>
    <t>1199 - aparat dinamični aksialni testni (72.727)</t>
  </si>
  <si>
    <t>Gorazd Drevenšek</t>
  </si>
  <si>
    <t>Aparat za izolirane organe - dopolnitev in elektrofiziološka nadgradnja</t>
  </si>
  <si>
    <t>Apparatus for isolated cardivascular tissues and organs; measurements of CVS parameters "in vivo" and "in situ"</t>
  </si>
  <si>
    <t xml:space="preserve">Za delo na aparatih za izolirane organe se je potrebno dogovoriti vsaj 2 meseca pred pričetkom izvedbe poskusov. Stroški potrebni za izvedbo poskusov obsegajo pripravo raztopin izbranih učinkovin, nabavo in umerjanje merilnih sond (npr. tlačno-pretočne sonde ipd.) in stroški povezani z vzrejo laboratorijskih živali. Za izvedbo poskusov na laboratorijskih živalih je potrebno predhodno pridobiti ustrezno dovoljenje iz strani VURS-a. Opremo lahko ponudimo le v sodelovanju, saj je za delo pri raziskavi potrebno imeti  veljavno licenco za delo s poskusnimi živalmi oz. izkušnje za delo z napravami (v primeru humanega materiala), saj vpeljevanje v delo traja najmanj 3 mesece. </t>
  </si>
  <si>
    <t>Apparatus for isolated heart allows measurements of left ventricular contractility, coronary flow, heart rate and electrophysiological measurements (ECG). Apparatus for isolated blood vessels enables recording of isometric contraction and relaxation of the vascular rings, the cardiac atrial preparations or other internal organs.</t>
  </si>
  <si>
    <t xml:space="preserve">Oprema za delo na izoliranih organih se uporablja za študije farmakološkega delovanja preizkušanih učinkovin na srčno-žilni sistem. Z opremo za izolirano srce je moč spremljati zaščitno proti-ishemično delovanje zdravilnih učinkovin po indukciji ishemične okvare ali potencialno direktno toksično delovanje preučevanih zdravil, toksinov itd. na srčno mišičnino. Z aparatom za izolirane žile pa se preučujejo direktni sprostitveni učinki (vazodilatacija) ali potencialni toksični učinki izbranih učinkovin.  </t>
  </si>
  <si>
    <t>Equipment for the isolated organs is used to study the pharmacological activity of studied drugs on the cardiovascular system. The apparatus for isolated heart can be used to study the protective anti-ischemic activity of active substances by prior induction of ischemic damage or potential toxic activity of the studied toxins on myocardium. The apparatus for isolated blood vessels can be used to examine vasorelaxation (vasodilation) or potential toxic effects of studied substances.</t>
  </si>
  <si>
    <t xml:space="preserve">Raziskovalna oprema je na voljo le po dnevih, saj postopki običajno trajajo več kot 8 ur na poskus.   Stroški dela so lahko ocenjeni z obsegom ur, še raje pa v obliki vsebinskega sodelovanja. Po dosedanji praksi je za sklop raziskav polno sodeloval po  en raziskovalec in en tehnik vsaj 3 mesece!
</t>
  </si>
  <si>
    <t xml:space="preserve">oprema je amortizirana, se še vedno redno uporablja. Na voljo do 50 % časa po predhodnem dogovoru in izpolnitvi kadrovskih pogojev.                </t>
  </si>
  <si>
    <t xml:space="preserve">Letni stroški vzdrževanja opreme so povezani na uporabo (izrabo) in znesejo od 3-4 € ob polni zasedenosti (zamenjava posameznih merilnih elementov in obrabljenih delov). </t>
  </si>
  <si>
    <t>Stroški dela so lahko ocenjeni z obsegom ur, še raje pa v obliki vsebinskega sodelovanja. Po dosedanji praksi je za sklop raziskav polno sodeloval po  en raziskovalec in en tehnik vsaj 3 mesece!</t>
  </si>
  <si>
    <t>Običajno 1 FT raziskovalca in tehnika na 3 mesece za študijo vrednotenja zdravila</t>
  </si>
  <si>
    <t>J3-9432</t>
  </si>
  <si>
    <t>Borut Geršak</t>
  </si>
  <si>
    <t>J3-0024</t>
  </si>
  <si>
    <t>Ana Plemenitaš</t>
  </si>
  <si>
    <t>Oprema za pripravo subceluarnih frakcij mikroorganizmov</t>
  </si>
  <si>
    <t>System for preparation of subcellular fractions: shaker, high speed vacum centrifuge</t>
  </si>
  <si>
    <t>Opremo uporabljamo sodelavci Inštituta za biokemijo in sodelavci iz drugih inštitucij s katerimi preko projektov sodelujemo pri raziskovalnem delu</t>
  </si>
  <si>
    <t>Equipment available for the researchers of the  Institute of Biochemistry and their collaborators</t>
  </si>
  <si>
    <t>Oprema obsega: stresalni inkubator s hlajenjem, ki omogoča gojenje mikroorganizmov (glive in bakterije), ki so naši modelni raziskovalni organizmi in hlajeno vakumsko centrifugo, ki omogoča pripravo večjih količin subcelularnih frakcij organizmov, pa tudi vseh drugih bioloških materialov.</t>
  </si>
  <si>
    <t>Equipment has two components: shaker for growth for microorganisms and high speed vacuum centrifuge for preparation for subcellular fractions</t>
  </si>
  <si>
    <t>1754 - stresalnik inkubatorski (11.944,98) 1752 - centrifuga hlajena (24.901,04)</t>
  </si>
  <si>
    <t>http://ibk.mf.uni-lj.si/equipment</t>
  </si>
  <si>
    <t>N/A</t>
  </si>
  <si>
    <t>J4-1019</t>
  </si>
  <si>
    <t>N.Gunde Cimerman v sodelovanju z A.Plemenitaš</t>
  </si>
  <si>
    <t>J4-2022,</t>
  </si>
  <si>
    <t>Uporaba v lastne namene ali v okviru sodelovanja z inštituti MF</t>
  </si>
  <si>
    <t>Bojan Božič</t>
  </si>
  <si>
    <t>Sistem za analizo optično mikroskopske slike</t>
  </si>
  <si>
    <t>Fluorescence microscope w/ cooled CCD B/W camera, Nikon Diaphot 200</t>
  </si>
  <si>
    <t>Po individualnem dogovoru</t>
  </si>
  <si>
    <t>Use of equipment by individual agreement</t>
  </si>
  <si>
    <t>Fluorescentna mikroskopija (Hg obločna luč)</t>
  </si>
  <si>
    <t>Fluorescence microscopy (Hg-arc lamp)</t>
  </si>
  <si>
    <t>15,79 €/uro</t>
  </si>
  <si>
    <t>1,40 €/uro</t>
  </si>
  <si>
    <t>14,39 €/uro</t>
  </si>
  <si>
    <t>http://www.mf.uni-lj.si/ibf/raziskovalna-dejavnost</t>
  </si>
  <si>
    <t>Janja Majhenc</t>
  </si>
  <si>
    <t>J3-2268</t>
  </si>
  <si>
    <t>Mally</t>
  </si>
  <si>
    <t>Damjana Rozman</t>
  </si>
  <si>
    <t>Oprema za pripravo in analizo bio-čipov - sklop II</t>
  </si>
  <si>
    <t xml:space="preserve">Equipment for preparing and analysing bio-chips </t>
  </si>
  <si>
    <t>Aparatura za avtomatsko  hibridizacijo in spiranje DNA čipov</t>
  </si>
  <si>
    <t>Equipment for automatic hibridization and washing  chips</t>
  </si>
  <si>
    <t>2031- sistem za pripravo in analizo biočipov (86.653)</t>
  </si>
  <si>
    <t>a) 40,00 € ( brez DDV)   cena za storitev hibridizacije in spiranja             ( partnerji Konzorcija za bio-čipe);                      b) 60,00 € ( brez DDV)  ; akademski ne-člani  Konzorcija za bio-čipe;                      c) 80,00 € ( brez DDV)                    ( ne- akademski ne-člani Konzorcija za bio-čipe)</t>
  </si>
  <si>
    <t>Sistem za lasersko mikrodisekcijo</t>
  </si>
  <si>
    <t>System for Laser Microdissection</t>
  </si>
  <si>
    <t>Raziskovalna oprema se uporablja za lasersko mikrodisekcijo tkiva.</t>
  </si>
  <si>
    <t>Equipment is used for tissue laser microdisection.</t>
  </si>
  <si>
    <t>3649 - sistem za lasersko mikrodisekcijo (101.483)
3662 - sistem za lasersko mikrodisekcijo (31.555)</t>
  </si>
  <si>
    <t>60€/uro</t>
  </si>
  <si>
    <t>40€/uro</t>
  </si>
  <si>
    <t>20€/uro</t>
  </si>
  <si>
    <t>Marko Kreft</t>
  </si>
  <si>
    <t>Oprema za večkanalno mikroskopsko dinamično slikanje</t>
  </si>
  <si>
    <t>Equipment for multichannel dynamic microscopy imaging</t>
  </si>
  <si>
    <t xml:space="preserve">Najava pri skrbniku opreme najmanj 15 dni pred želenim terminom uporabe. Določen termin v skladu z razpoložljivostjo. Terminska souporaba v 24-urnih sklopih. </t>
  </si>
  <si>
    <t xml:space="preserve">Reservation with the equipment coordinator at least 15 days in advance. The booking in accordance to availability. Term use in 24-hour time period. </t>
  </si>
  <si>
    <t>Slikanje živih in fiksiranih celic v 5D, shranjevanje in analiza slik</t>
  </si>
  <si>
    <t>Imaging live and fixed cell in 5D, storage and analysis of images</t>
  </si>
  <si>
    <t>3082 - mikroskop konfokalni (110.544)</t>
  </si>
  <si>
    <t>14,60 €/uro</t>
  </si>
  <si>
    <t>10-Sistemi za biomedicinsko slikanje</t>
  </si>
  <si>
    <t>25 EUR/uro</t>
  </si>
  <si>
    <t>J3-0031</t>
  </si>
  <si>
    <t>Sistem za mikroskopijo TIRF ("total internal reflection fluorescence")</t>
  </si>
  <si>
    <t>112.669 + 122.575,81 = 235.244,81</t>
  </si>
  <si>
    <t>Fluorescentna mikroskopija (Ar-laser, 488 nm) v adsorbirani plasti debeline do 200 nm</t>
  </si>
  <si>
    <t>Fluorescence microscopy (Ar-laser, 488 nm) in the adsorbed layer, thickness up to 200 nm</t>
  </si>
  <si>
    <t>1569 - mikroskop invertni (112.669) z 1651 modul konfokalni  (122.575,81 = 235.244,81 EUR</t>
  </si>
  <si>
    <t>34,42 €/uro</t>
  </si>
  <si>
    <t xml:space="preserve">10,00 €/uro </t>
  </si>
  <si>
    <t>http://biofiz.mf.uni-lj.si/raziskovanje/raziskovanje.html</t>
  </si>
  <si>
    <t xml:space="preserve">Janja Majhenc </t>
  </si>
  <si>
    <t>Peter Veranič</t>
  </si>
  <si>
    <t xml:space="preserve">Mikroskop Axio Imager z dodatkom ApoTome </t>
  </si>
  <si>
    <t xml:space="preserve">Microscope Axio Imager Z1with ApoTome attachment </t>
  </si>
  <si>
    <t>Za člane konzorcija je po pogodbi določena prosta uporaba mikroskopa po 4 ure tedensko za začetni vložek 1000000 sit (4000EUR) oziroma sorazmerno deležu prispevka pri nakupu.</t>
  </si>
  <si>
    <t>Members of the consortium have, by the contract, a free access to the microscope for 4 hours per week as for the initial participation of 1000000 SIT ( 4000 EUR) or proportionally
 to the participation value.</t>
  </si>
  <si>
    <t>Mikroskop z dodatkom ApoTome je namenjen za analizo fluorescenčno označenih celic (tkiva) po x,y,z osi preparata. Omogoča optično rezanje in 3D rekonstrukcijo slike preparata.</t>
  </si>
  <si>
    <t>The microscope with the ApoTome attachment is used for the analysis of  fluorescently labelled cells (tissue) in x, y and z axis. The system enables optical sectioning and a 3D reconstruction of the speciment.</t>
  </si>
  <si>
    <t>1315 - mikroskop apotome (101.110)</t>
  </si>
  <si>
    <t xml:space="preserve">80,00 €/uro z raziskovalcem; 30,00 €/uro samostojno </t>
  </si>
  <si>
    <t>30,00 €/uro</t>
  </si>
  <si>
    <t xml:space="preserve">50,00 €/uro </t>
  </si>
  <si>
    <t>spletna stran v delu</t>
  </si>
  <si>
    <t>P3-108</t>
  </si>
  <si>
    <t>Sklop raziskovalne opreme za detekcijo, analizo in uničevanje visoko nevarnih patogenov</t>
  </si>
  <si>
    <t>2004, 2005</t>
  </si>
  <si>
    <t>System for detection, analysis and decontamination of highly pathogenic microorganisms</t>
  </si>
  <si>
    <t>Oprema dostopna po dogovoru - potrebno znanje dela z nevarnimi MO</t>
  </si>
  <si>
    <t xml:space="preserve">Nikon-ECLIPSE 80i - mikroskop s fluorescenčnim sistemom ter sistemom za digitalno detekcijo, ki preko računalniškega sistema omogoča projekcijo slike tudi v prostor izven laboratorija 3. stopnje biološke varnosti (P 3), kjer se bo mikroskop sicer uporabljal.  </t>
  </si>
  <si>
    <t xml:space="preserve">Nikon-ECLIPSE 80i – fluorescent microscope with digital detection system and computer projection of picture outside of the BSL3 laboratory.
</t>
  </si>
  <si>
    <t>4431- mikroskop flourescentni (29.472)</t>
  </si>
  <si>
    <t>15,00 €/uporabo</t>
  </si>
  <si>
    <t>15,00 €/uro</t>
  </si>
  <si>
    <t>20,00 €/uro</t>
  </si>
  <si>
    <t xml:space="preserve">Parni sterilizator (avtoklav) v dvostenski izvedbi je namenjen za dekontaminacijo visoko nevarnih mikrorooganizmov v vseh materialih, tekočinah in gojiščih.
 </t>
  </si>
  <si>
    <t>Autoclave – doubleside version designed for decontamination of highly patgogenic microorganisms in all kinds of material, liquid and media.</t>
  </si>
  <si>
    <t>4546 - parni sterilizator (avtoklav)</t>
  </si>
  <si>
    <t>25,00 €/uporabo</t>
  </si>
  <si>
    <t>Marko Živin</t>
  </si>
  <si>
    <t>Oprema za meritve izražanja genov v živčevju in mišicah</t>
  </si>
  <si>
    <t>2004,
2005</t>
  </si>
  <si>
    <t>Equipment for measuring gene expression in excitable and other tissues</t>
  </si>
  <si>
    <t>Po dogovoru s skrbnikom in vodjo programa P3-0171</t>
  </si>
  <si>
    <t>Prior agreement with the curator and principal investigator of the program</t>
  </si>
  <si>
    <t>Scintilacijski števec, luminometer, slikovna analiza gelov</t>
  </si>
  <si>
    <t>Scintillation counter, luminometer, image analysis of gels</t>
  </si>
  <si>
    <t>2994,334,2993</t>
  </si>
  <si>
    <t>5, /</t>
  </si>
  <si>
    <t>P0-0043</t>
  </si>
  <si>
    <t>Oprema za analizo proteinov</t>
  </si>
  <si>
    <t>System for protein analisys</t>
  </si>
  <si>
    <t>Oprema vključuje 2D elektroforezni sistem, ki omogoča kvalitetno ločitev zmesi proteinov, sistem za dokumentacijo in analizo gelov pa hitro pripravo visokokavostnih slik in njihovo (kvantitativno) analizo ter primerjavo več gelov med sabo in spektrofluorimeter, ki omogoča merjenje fluoriscence, fosforiscence in luminiscence bioloških in nebioloških materialov pri termostatiranih pogojih.</t>
  </si>
  <si>
    <t xml:space="preserve">System consist of two 2D protein electophoresis for protein separation and system for the documentation and analysis of gels </t>
  </si>
  <si>
    <t xml:space="preserve">2028 - sistem za slikanje gelov (7.959), 1969- spektrofluorometer </t>
  </si>
  <si>
    <t>J4-2022</t>
  </si>
  <si>
    <t>Emil Hudomalj</t>
  </si>
  <si>
    <t>Strežniška raziskovalna osrednja oprema na MF</t>
  </si>
  <si>
    <t>2005, 2006</t>
  </si>
  <si>
    <t>Central servers for research on Faculty of Medicine</t>
  </si>
  <si>
    <t>Oprema je vgrajena v računalniško omrežje in služi vsem uporabnikom, ki dostopajo do storitev na Medicinski fakulteti.</t>
  </si>
  <si>
    <t>The equipment is integrated into the computer network and serves all users who access services offered by Faculty of Medicine.</t>
  </si>
  <si>
    <t>Oprema zagotavlja osrednjo strežniško podporo omrežnim storitvam Medicinske fakultete.</t>
  </si>
  <si>
    <t>The equipment is a basis for network services of Faculty of Medicine.</t>
  </si>
  <si>
    <t xml:space="preserve">601-klima naprava (3.271) 602-klima naprava (3.271) 603-sistem UPS (4.287) 607-strežnik (8.117) 608-strežnik (8.117) 641-diskovno polje (14.673) 643- računalnik prenosni (1.583) </t>
  </si>
  <si>
    <t>http://www.mf.uni-lj.si/ris/oprema</t>
  </si>
  <si>
    <t>2-5let</t>
  </si>
  <si>
    <t>večina projektov na MF</t>
  </si>
  <si>
    <t>Sistem za analizo ekspresije proteinov s pomočjo dvodimenzionalne elektroforeze</t>
  </si>
  <si>
    <t>Two-dimensional Electrophoresis for Protein Expression Analysis</t>
  </si>
  <si>
    <t xml:space="preserve">Raziskovalna oprema se uporablja za analizo izražanja proteinov s pomočjo dvo-dimenzionalne elektroforeze. </t>
  </si>
  <si>
    <t>Equipment is used for two-dimensional electophoretic analysis of protein expression.</t>
  </si>
  <si>
    <t>3836 - sistem za dvodimenz.elektroforezo (33.123)</t>
  </si>
  <si>
    <t>45,00 €/uro</t>
  </si>
  <si>
    <t>Elektroforeza</t>
  </si>
  <si>
    <t>Jure Dimec</t>
  </si>
  <si>
    <t>Sistem za zajemanje in analizo bibliografskih podatkov v medecini za Slovenijo</t>
  </si>
  <si>
    <t>System for data input and analysis of bibliographic data in Slovenian biomedicine</t>
  </si>
  <si>
    <t>The equipment is integrated into the computer network and serves all users who access the bibliographic services offered by Faculty of Medicine.</t>
  </si>
  <si>
    <t>Oprema zagotavlja strežniško in omrežno podporo bibliografskim aplikacijam.</t>
  </si>
  <si>
    <t>The equipment is a basis for server and network services used by bibliographic applications.</t>
  </si>
  <si>
    <t>605-mrežno stikalo (7.431) 609-tračna enota (11.049) 633-ohišje USB (646,00) 634-klima naprava (4.139) 640-mrežno stikalo (12.237)</t>
  </si>
  <si>
    <t>14, 19</t>
  </si>
  <si>
    <t>4leta</t>
  </si>
  <si>
    <t>J3-2155</t>
  </si>
  <si>
    <t>Janez Stare</t>
  </si>
  <si>
    <t>Laboratorij za mikrospektrofluorimetrijo</t>
  </si>
  <si>
    <t>2005,
2006</t>
  </si>
  <si>
    <t>Laboratory for microspectrofluorimetry</t>
  </si>
  <si>
    <t>Oprema je na voljo drugim raziskovalcem do 8 ur tedensko. Cena se oblikuje glede na materialne stroške, večinoma pa gre za sodelovanje.</t>
  </si>
  <si>
    <t>Te equipment is available to other institutions up to 8 hr weekly. The price is set according to the actual material costs, but so far most of the use was done in collaboration and joint publications.</t>
  </si>
  <si>
    <t>Oprema je namenjena predvsem meritvam intracelularne koncentracije ionov, predvsem Ca2+ in H+ ter za namen epifluorescenčne mikroskopije</t>
  </si>
  <si>
    <t>The equipment is mostly used for measurements of intenal calcium and hydrogen ion concentrations</t>
  </si>
  <si>
    <t>http://www.mf.uni-lj.si/CKF</t>
  </si>
  <si>
    <t>10,11,70</t>
  </si>
  <si>
    <t>27580,10779,18825,28326</t>
  </si>
  <si>
    <t>J3-2317</t>
  </si>
  <si>
    <t>J3-0029</t>
  </si>
  <si>
    <t>24927,15667,10779</t>
  </si>
  <si>
    <t>Raziskovalna osrednja oprema na MF</t>
  </si>
  <si>
    <t>Central equipment for research on Faculty of Medicine</t>
  </si>
  <si>
    <t>Oprema zagotavlja zaščito omrežja Medicinske fakultete ter nadzor delovanja in nudi diskovni prostor osrednjim omrežnim storitvam na Medicinski fakulteti.</t>
  </si>
  <si>
    <t>The equipment is a basis for security services and for the control of the network of Faculty of Medicine. It serves also as a disk storage for central network services of Faculty of Medicine.</t>
  </si>
  <si>
    <t>604-požarna pregrada (18.151) 610- diskovno polje (27.407) + računalniški program</t>
  </si>
  <si>
    <t>Sistem za statistično analizo podatkov v medicini</t>
  </si>
  <si>
    <t>Sytem for statistical analysis of medical data</t>
  </si>
  <si>
    <t>The equipment is integrated into the computer network and serves all users who access statistical services offered by Faculty of Medicine.</t>
  </si>
  <si>
    <t>Oprema zagotavlja strežniško in omrežno podporo statističnim obdelavam.</t>
  </si>
  <si>
    <t>The equipment is a basis for server and network services used for statistical processing.</t>
  </si>
  <si>
    <t>603-sistem UPS (4.287) 606-mrežno stikalo (335,00) 611-stikalo mrežno (3.719) 630-preklopnik (14.027) 642-strežnik (13.409) 638-zunanji disk (162,00)</t>
  </si>
  <si>
    <t>P3-0154</t>
  </si>
  <si>
    <t>Žarko Finderle</t>
  </si>
  <si>
    <t>Sistem za ocenjevanje oksidativnega stresa</t>
  </si>
  <si>
    <t>DNA injury assement with "Comet test"</t>
  </si>
  <si>
    <t>Oprema je namenjena izključno za raziskovalne namene. Metoda za oceno poškodb DNA izoliranih celic s kometnim testom. Cena ene meritve je 620 EUR za 10 vzorcev.</t>
  </si>
  <si>
    <t>Only for bilateral research projects.</t>
  </si>
  <si>
    <t>2173 - sistem za ocenjevanje oksidativnega stresa (41.108)</t>
  </si>
  <si>
    <t>60,00 €/uporabo</t>
  </si>
  <si>
    <t>Oprema za študij izražanja genov. Sklop 1. - Oprema za kvantitaivni PCR in post PCR analizo</t>
  </si>
  <si>
    <t>Real-time PCR system
 7500, with PC tower</t>
  </si>
  <si>
    <t>Oprema omogoča proučevanje izražanje genov, pa tudi alelno diskriminacijo enonukleotidnih polimorfizmov (SNP).</t>
  </si>
  <si>
    <t>Real-time PCR system 7500, with PC tower</t>
  </si>
  <si>
    <t>2364 - sistem PCR real time (42.928)</t>
  </si>
  <si>
    <t>L3-3648</t>
  </si>
  <si>
    <t>V.Dolžan</t>
  </si>
  <si>
    <t>P1-0170</t>
  </si>
  <si>
    <t>Oprema za študij izražanja genov. Sklop 2.- Oprema za vakumsko koncentriranje vzorcev</t>
  </si>
  <si>
    <t>Vacuum SpeedVac 
Concentrator</t>
  </si>
  <si>
    <t>Oprema omogoča pripravo vzorcev za kvantitativni RT-PCR analizo ter pripravo vzorcev proteinov in lipidov</t>
  </si>
  <si>
    <t xml:space="preserve"> can be used for concentration  of samples for RT-PCR analysis as well as samples of proteins and lipids</t>
  </si>
  <si>
    <t>2405- aparat za koncentracijo vzorcev (25.196)</t>
  </si>
  <si>
    <t>P1-170-35</t>
  </si>
  <si>
    <t>Sistem za biofizikalno karakterizacijo na podlago pritrjenih celic                                      Nadgradnja sistema za biofizikalno karakterizacijo na podlago pritrjenih celic</t>
  </si>
  <si>
    <t>Optical tweezers</t>
  </si>
  <si>
    <t>132,114,14     +30.903,94</t>
  </si>
  <si>
    <t>Paket 13                          +Paket 16</t>
  </si>
  <si>
    <t>po individualnem dogovoru</t>
  </si>
  <si>
    <t>use of equipment by individual agreement</t>
  </si>
  <si>
    <t>brezkontaktna manipulacija (IR laser, 1064 nm) dielektričnih delcev v vidnem polju mikroskopa</t>
  </si>
  <si>
    <t>contactless manipulation (IR laser, 1064 nm) of dielectric particles within the microscope field of view</t>
  </si>
  <si>
    <t>1615 - sistem za biof.  karakterizacijo celic (100.800);                            povečanje vrednosti osnovnega sredstva (Paket 16)</t>
  </si>
  <si>
    <t xml:space="preserve">http://www.mf.uni-lj.si/ibf/raziskovalna-dejavnost </t>
  </si>
  <si>
    <t>Jure Derganc</t>
  </si>
  <si>
    <t>Srečko Koren</t>
  </si>
  <si>
    <t>Detekcijski in dokumentacijski mini center za raziskovanje značilnosti manj pogostih patogenih mikrobov</t>
  </si>
  <si>
    <t>2007, 2008</t>
  </si>
  <si>
    <t xml:space="preserve"> Mini center for detection
 and documentation of characteristics of rare pathogens.</t>
  </si>
  <si>
    <t>Pomnoževalnik DNK, LightCycler 2.0 – pomnoževanje NK</t>
  </si>
  <si>
    <t>LightCycler 2.0 – Nucleic acid amplification</t>
  </si>
  <si>
    <t>5236 - analizator genetski (93.062)</t>
  </si>
  <si>
    <t>5066 - sistem analitski (67.632)</t>
  </si>
  <si>
    <t>Oprema za mikrofluorimetrijo</t>
  </si>
  <si>
    <t>2006,
2007</t>
  </si>
  <si>
    <t>Equipment for 
microfluorimetry</t>
  </si>
  <si>
    <t>Slikanje živih in fiksiranih celic, shranjevanje in analiza slik</t>
  </si>
  <si>
    <t>Imaging live and fixed cells, storage and analysis of images</t>
  </si>
  <si>
    <t>22,00 €/uro</t>
  </si>
  <si>
    <t>Oprema za povišanje hitrosti in razpoložljivosti osrednjega dela omrežja Medicinske fakultete</t>
  </si>
  <si>
    <t>Equipment for increasing throughput and availability of the core network of Faculty of Medicine</t>
  </si>
  <si>
    <t>Oprema zagotavlja ustrezno razpoložljivost, zanesljivost, zmogljivost in nadgradljivost osrednjega dela omrežja Medicinske fakultete.</t>
  </si>
  <si>
    <t>The equipment is a foundation for the high availability, reliability, throughput and upgradability of the core network of Faculty of Medicine</t>
  </si>
  <si>
    <t>659-omara komunikacijska  (327,00), 660-omara komunikacijska (566,00), 655-omara komunikacijska (2.410), 656 omara komunikacijska (2.411), 2337- agregat diesel (42.118), aktivna omrežna oprema</t>
  </si>
  <si>
    <t>www.mf.uni-lj.si</t>
  </si>
  <si>
    <t>Cankar Ksenija</t>
  </si>
  <si>
    <t>Sklop za neinvazivno spremljanje in ocenjevanje delovanja srčno-žilnega sistema pri človeku</t>
  </si>
  <si>
    <t>System for 
noninvasive 
cardiovascular
 testing</t>
  </si>
  <si>
    <t>Oprema je namenjena neinvazivnemu spremljanju in ocenjevanju delovanja srčno-žilnega sistema pri človeku. Cena ene meritve je 280 EUR za eno meritev.</t>
  </si>
  <si>
    <t>2298 - aparat EKG (1.270)
2263 - aparat za spremljanje oksigenacije v tkivu (46,800)
2106 -sistem za mikrodializo (5.173,76)</t>
  </si>
  <si>
    <t>210,00 €/uporabo</t>
  </si>
  <si>
    <t>Barokomora</t>
  </si>
  <si>
    <t>2000,
2001</t>
  </si>
  <si>
    <t>Hyperbaric 
chamber</t>
  </si>
  <si>
    <t>Barokomora je namenjena za zdravljenje določenih obolenj. Cena enega standardnega potopa (15m 90 minut O2) 113 EUR.</t>
  </si>
  <si>
    <t>Treatment
 available 
24 hours 
a day.</t>
  </si>
  <si>
    <t>2101 - komora 
hiperbarična (114.113)</t>
  </si>
  <si>
    <t>113,00 €/uporabo</t>
  </si>
  <si>
    <t>Sistem za visokotlačno tekočinsko kromatografijo</t>
  </si>
  <si>
    <t>HPLC System</t>
  </si>
  <si>
    <t>Oprema je na razpolago raziskovalcem Inštituta za biokemijo in njihovim sodelvcem</t>
  </si>
  <si>
    <t>HPLC omogoča ločevanje 
komponent z nizko molekulsko 
maso na koloni z ustreznim 
nosilcem s pomočjo topila 
(mobilne faze), ki pod visokim 
pritiskom potuje skozi kolono.  
Omogoča tudi analizo radioaktivno 
označenih vzorcev.</t>
  </si>
  <si>
    <t>HPLC is used for separation 
of low molecular weight 
molecules</t>
  </si>
  <si>
    <t>1674 - nanašalec 
vzorcev avtomatski HPLC (17.425,17)</t>
  </si>
  <si>
    <t>1676 - spektrofotometer (23.095,30)</t>
  </si>
  <si>
    <t>1675 - detektor radioaktivnosti (14.960,69)</t>
  </si>
  <si>
    <t>Alojz Ihan</t>
  </si>
  <si>
    <t>Pretočni citometer</t>
  </si>
  <si>
    <t>Flow cytometer</t>
  </si>
  <si>
    <t>142702            +22475</t>
  </si>
  <si>
    <t>Oprema dostopna po dogovoru - potrebno znanje dela z pretočnim citometrom in računalniki.</t>
  </si>
  <si>
    <t>Service offered only experienced personnel familiar with use of computers.</t>
  </si>
  <si>
    <t>Pretočni citometer 
uporabljamo za določanje 
različnih populacij in subpopulacij
 imunskih celic v suspenziji ter 
za merjenje lastnosti posameznih
 delcev.</t>
  </si>
  <si>
    <t>Flow cytometer is used 
to detect various population 
and subpopulation of immune 
cells in suspension and to 
measure the property of individual 
particles.</t>
  </si>
  <si>
    <t>4875 - pretočni 
citometer (142.702)</t>
  </si>
  <si>
    <t>28,00 €/uro</t>
  </si>
  <si>
    <t>18,00 €/uro</t>
  </si>
  <si>
    <t>4-Sistem za analizo</t>
  </si>
  <si>
    <t>glede na izvajalca; različni profili opreaterjev; uvajanje novih uporabnikov 28,00 €/uro</t>
  </si>
  <si>
    <t>Inštitut za mikrobiologijo in imunologijo</t>
  </si>
  <si>
    <t>Igor Poberaj 
/Robert Zorec</t>
  </si>
  <si>
    <t>8851, 3702</t>
  </si>
  <si>
    <t>Mrežni sistem za 
analizo slike</t>
  </si>
  <si>
    <t>Image analysis
 network system</t>
  </si>
  <si>
    <t xml:space="preserve">Oprema je amortizirana, v uporabi pri dr. Poberaj. Najava pri skrbniku opreme najmanj 30 dni pred želenim terminom uporabe. Določen termin v skladu z razpoložljivostjo. Terminska souporaba v 24-urnih sklopih. </t>
  </si>
  <si>
    <t xml:space="preserve">The equipment is depriciated. (In use at
Dr. Poberaj). Reservation with the equipment coordinator at least 30 days in advance. The booking in accordance to availability. Term use in 24-hour time period. </t>
  </si>
  <si>
    <t>Laserska pinceta za mehanično manipulacijo delov celice</t>
  </si>
  <si>
    <t>Laser tweezer 
manipulations in
 living cells</t>
  </si>
  <si>
    <t>Igor Poberaj /
Robert Zorec</t>
  </si>
  <si>
    <t>Celična kirurgija</t>
  </si>
  <si>
    <t>Cell Surgery</t>
  </si>
  <si>
    <t>Laser tweezer 
manipulations 
in living cells</t>
  </si>
  <si>
    <t>Radovan Komel,    Damjana Rozman</t>
  </si>
  <si>
    <t>Oprema za pripravo in analizo bio-čipov nizke gostote (nadgradnja Centra za funkcijsko genomiko in bio-čipe; sklop 2)</t>
  </si>
  <si>
    <t>2007, 
2008</t>
  </si>
  <si>
    <t>Equipment for preparing a
nd analysing bio-chips of low density ( upgrade of Center for functional genomics and bio-chips ; assembly II)</t>
  </si>
  <si>
    <t>consulting,  preparing and analysing bio-chips; access to the Centre for functional genomics and bio-chips is possible by agreement with management and workers CFGBC or by reservation on CFGBC @mf.uni-lj.si</t>
  </si>
  <si>
    <t xml:space="preserve"> Sklop B: komplet aparatur za čitanje in analizo komercialnih
  litografskih DNA čipov visoke gostote ; - mikroprocesorska vodena hibridizacijska postaja s standardiziranimi protokoli za hibridizacijo litografskih DNA
    čipov visoke gostote.   - barvni laserski čitalec visoke ločljivosti s programsko in računalniško opremo, ki omogoča analizo in statistično obdelavo
    podatkov litografskih DNA čipov velike gostote
</t>
  </si>
  <si>
    <t>Assemly B: set of aparatures for reading and analysing comercional litographic DNA chips of high density:  - mircoprocessor gieded hibridisation station with standardized protocols for hibridization lithographic DNA high density.  - color laser reader of high definition with softwer and computer equipment, which allows to analysis and statistical prosess of  data from lithographic DNA chips of high density</t>
  </si>
  <si>
    <t>2357 - hibridizacijska postaja Tecan; 4/07    (39.914,45)</t>
  </si>
  <si>
    <t>a) 36,00 € ( brez DDV)  cena za storitev hibridizacije in spiranja              ( partnerji Konzorcija za bio-čipe);                      b) 70,00 € ( brez DDV) ; akademski ne-člani  Konzorcija za bio-čipe;                      c) 106,00 € ( brez DDV)                       ( ne- akademski ne-člani Konzorcija za bio-čipe)</t>
  </si>
  <si>
    <t>a) 36,00 € ( brez DDV)  cena za storitev hibridizacije in spiranja             ( partnerji Konzorcija za bio-čipe);                      b) 70,00 € ( brez DDV) ; akademski ne-člani  Konzorcija za bio-čipe;                      c) 106,00 € ( brez DDV)                       ( ne- akademski ne-člani Konzorcija za bio-čipe)</t>
  </si>
  <si>
    <t>2382 - aparat za vizualizacijo biočipov (36.108)</t>
  </si>
  <si>
    <t>Katarina Černe</t>
  </si>
  <si>
    <t>Pretočni citometer Cell Lab QUANTA SC MPL</t>
  </si>
  <si>
    <t>Flow cytometer Cell Lab QUANTA SC MPL</t>
  </si>
  <si>
    <t>Možnost dostopa za zunanje uporabnike po predhodnem dogovoru s skrbnikom (preko elektronske pošte: katarina.cerne@mf.uni-lj.si) in v skladu z dogovorom med uporabniki.</t>
  </si>
  <si>
    <t>Access for external consumers is possible with preagreement with management and according with rules and conditions for use, preagreement is possible via e-mail: katarina.cerne@mf.uni-lj.si .</t>
  </si>
  <si>
    <t>Quanta SC MPL omogoča sočasno merjenje 3 fluorescenc, analizo različnih celičnih parametrov in uporabo kitov za merjenje le-teh, merjenje št.celic in celičnega volumna s metodo Coulter volumen.</t>
  </si>
  <si>
    <t>Quanta SC MPL enables analysis of different cell paramethers use of 3 type fluorescens, cell number analysis and cell volume analysis with use of Counter volume.</t>
  </si>
  <si>
    <t>0401953 - pretočni 
citometer (138.627)</t>
  </si>
  <si>
    <t>27,50 €/uro</t>
  </si>
  <si>
    <t>http://www.mf.uni-lj.si/ifet</t>
  </si>
  <si>
    <t>4,11,17</t>
  </si>
  <si>
    <t xml:space="preserve">glede na izvajalca; različni profili opreaterjev; </t>
  </si>
  <si>
    <t>P3-0067</t>
  </si>
  <si>
    <t>Radovan Komel</t>
  </si>
  <si>
    <t>Sklop za visokozmogljivostno 
določanje nukleotidnih 
zaporedij, Genome Sequencer 
FLX (Roche) – 1. sklop</t>
  </si>
  <si>
    <t>Možnost dostopa v Medicinskem Centru za molekularno biologijo (MCMB) glede na 
dogovor s skrbnikom opreme (radovan.komel@mf.uni-lj.si).</t>
  </si>
  <si>
    <t>After prior agreement with the curator of eqiupment at Medical Centre for Molecular Biology (radovan.komel@mf.uni-lj.si).</t>
  </si>
  <si>
    <t xml:space="preserve">Sklop 1: Quickgene-810 je enota za izolacijo nukleinskih kislin omogoča izolacijo DNA in RNA iz majhnih količin bioloških vzorcev z visokim izkoristkom. Fujifilm LAS 4000 je enota za zajemanje podob s šestimi zamenljivimi viri svetlobe, petimi filtri in 3.2-MP kamero CCD, ki omogoča različne aplikacije, kot so kemoluminiscenčno, fluorescenčno, UV ali IR zaznavanje. 
</t>
  </si>
  <si>
    <t xml:space="preserve">Assembly 1: Quickgene-810 is an automated system for isolation of DNA/RNA from varied samples with high quality and high yield. Fujilm LAS 4000 is an imaging system with six interchangeable light sources, a five position filter turret, and a 3.2-megapixel Sepper CCD imaging chip, enabling a range of applications including fluorescence, chemiluminescence, bioluminescence, and in vivo imaging.
Assembly 2: Fujilm LAS 4000 is an imaging system with six interchangeable light sources, a five position filter turret, and a 3.2-megapixel Sepper CCD imaging chip, enabling a range of applications including fluorescence, chemiluminescence, bioluminescence, and in vivo imaging.  </t>
  </si>
  <si>
    <t>1102517- sistem za avtomatsko izolacijo in zajemanje nukleinskih kislin FujiFilm ter sistem za zajemanje podob FujiFilm (86.918,88 €)</t>
  </si>
  <si>
    <t>http://ibk.mf.uni-lj.si/equipment/quickgene-810.html</t>
  </si>
  <si>
    <t>4-sistemi za analize</t>
  </si>
  <si>
    <t>projekti in program v okviru prog.skupine         P1-0104</t>
  </si>
  <si>
    <t>člani programske skupine, člani Inštituta za biokemijo, Onkološki inštitut</t>
  </si>
  <si>
    <t>Sklop za visokozmogljivostno 
določanje nukleotidnih 
zaporedij, Genome Sequencer 
FLX (Roche) – 2. sklop</t>
  </si>
  <si>
    <t xml:space="preserve">Sklop 2: Fujifilm LAS 4000 je enota za zajemanje podob s šestimi zamenljivimi viri svetlobe, petimi filtri in 3.2-MP kamero CCD, ki omogoča različne aplikacije, kot so kemoluminiscenčno, fluorescenčno, bioluminiscenčno zaznavanje  in in- vivo slikanje.       </t>
  </si>
  <si>
    <t xml:space="preserve">Assembly 2: Fujilm LAS 4000 is an imaging system with six interchangeable light sources, a five position filter turret, and a 3.2-megapixel Sepper CCD imaging chip, enabling a range of applications including fluorescence, chemiluminescence, bioluminescence, and in vivo imaging.  </t>
  </si>
  <si>
    <t>http://ibk.mf.uni-lj.si/equipment/las-4000.html</t>
  </si>
  <si>
    <t xml:space="preserve">glede na izvajalca; različni profili opreaterjev, </t>
  </si>
  <si>
    <t>Oprema za osrednjo 
strežniško in omrežno 
podporo na Medicinski 
fakulteti - 1. in 2. sklop</t>
  </si>
  <si>
    <t>2009, 
2010</t>
  </si>
  <si>
    <t>Central server and network equipment of Faculty of Medicine - part 1 and part 2</t>
  </si>
  <si>
    <t xml:space="preserve">Oprema zagotavlja strežniško in omrežno podporo osrednjim storitvam Medicinske fakultete. </t>
  </si>
  <si>
    <t>The equipment is a basis for server and network services of Faculty of Medicine.</t>
  </si>
  <si>
    <t>3500744, 
3500745,
 3500746, 3500747, 3500748, 3500749, 3500734, 3500737,3500735, 3500736, 3500738, 3500739, 3500740, 3500741, 3500742, 3500743, 3500750, 3500751, 3500752, 3500753, 3500754
3500835, 3500836, 3500837</t>
  </si>
  <si>
    <t>2 do 5 let</t>
  </si>
  <si>
    <t xml:space="preserve">Nanomehano-optična mikroskopija za biomedicino                            Nadgradnja konfokalnega mikroskopa </t>
  </si>
  <si>
    <t>949.995,00                                  +20.788,80</t>
  </si>
  <si>
    <t>Paket 14              +Paket 16</t>
  </si>
  <si>
    <t>1402634, 1403317, 1403649 doknjižba k tej inventarni številki (Paket 16)</t>
  </si>
  <si>
    <t>Visokozmogljivostni integrirani sistem za biočipe na kroglicah</t>
  </si>
  <si>
    <t>Highperformanced integrated system; sequencer</t>
  </si>
  <si>
    <t>Access to the Centre for Functional Genomics and Bio-Chips is possible by agreement with management and workers CFGBC or by reservation on CFGBC @mf.uni-lj.si</t>
  </si>
  <si>
    <t>Namizni sekvenator nove generacije; pomoč pri metagenomskih študijah, sekvenciranje amplikonov, sekvenciranje "de novo", sekvenciranje tarčnih odsekov z metodo "Sequence capture"</t>
  </si>
  <si>
    <t>new generation of desktop sequencer; help with metagenomics studies,  sequencing of amplicons, sequencing of "de novo" sequencing of target segments using the "Sequence Capture"</t>
  </si>
  <si>
    <t>glede na izvajalca; različni profili opreraterjev; glede na potrebe postopka uporabnika / naročnika</t>
  </si>
  <si>
    <t>http://cfgbc.mf.uni-lj.si/equipment/roche_gs_junior</t>
  </si>
  <si>
    <t>projekti in program v okviru prog.skupine         P1-0104;                             partnerske inštitucije Konzorcija za bio-čipe                             ( http://cfgbc.mf.uni-lj.si/)</t>
  </si>
  <si>
    <t>Magnetno resonančni tomograf</t>
  </si>
  <si>
    <t>Oprema je trenutno na voljo drugim uporabnikom . Obvezno je delo z izučenimi in pooblaščenimi operaterji. meritve praviloma trajajo več ur. Za dolgotrajnejše delo je potrebno skleniti ustrezno pogodbo. Obseg razpoložljivih terminov za druge raziskovalce se je povečal septembra 2012, trenutno poleg naše raziskovalne skupine tomograf uporabljajo še tri skupine.</t>
  </si>
  <si>
    <t>Reservation and contract needed. The equipment is available for other researchers, partly as collaboration. Since September 2012 the availability of the tomograph for extramural research has increased.  Four research groups are currently using the equipment, and part of the time is still available.</t>
  </si>
  <si>
    <t>MRI, MRS, DTI, traktografija, DWI, DWI celega telesa, BOLD fMRI, ASL, VBM</t>
  </si>
  <si>
    <t>MRI, MRS, DTI, tractography, DWI, whole body DWI, BOLD fMRI, VBM, ASL etc.</t>
  </si>
  <si>
    <t>304,90 €/uro</t>
  </si>
  <si>
    <t>50,00 €/h</t>
  </si>
  <si>
    <t>27580,  10779,  18825,  28326</t>
  </si>
  <si>
    <t>Oprema za analizo in detekcijo patogenih organizmov</t>
  </si>
  <si>
    <t>MagPix System</t>
  </si>
  <si>
    <t>Analizator uporabljamo za določanje različnih populacij in subpopulacij  imunskih celic v suspenziji ter za merjenje lastnosti posameznih delcev.</t>
  </si>
  <si>
    <t>Analizator
uporabljamo za določanje 
različnih populacij in subpopulacij
 imunskih celic v suspenziji ter 
za merjenje lastnosti posameznih
 delcev.</t>
  </si>
  <si>
    <t>1216713 čitalec fluoresc</t>
  </si>
  <si>
    <t>500,00 €/uporabo</t>
  </si>
  <si>
    <t>Individualna nabava</t>
  </si>
  <si>
    <t>Sistem za vnos DNK v celice</t>
  </si>
  <si>
    <t>System for DNA delivery in cells</t>
  </si>
  <si>
    <t>P4-0053</t>
  </si>
  <si>
    <t>Marko Cotman</t>
  </si>
  <si>
    <t>17572</t>
  </si>
  <si>
    <t>ABI PRISM 6100</t>
  </si>
  <si>
    <t>Po predhodnem dogovoru je oprema dostopna raziskovalcem VF. Do sedaj ni bilo povpraševanja zunanjih uporabnikov.</t>
  </si>
  <si>
    <t>sistem za izolacijo nukleinskih kislin</t>
  </si>
  <si>
    <t>System for isolation of NA</t>
  </si>
  <si>
    <t>aparatura je odpisana</t>
  </si>
  <si>
    <t>http://www.vf.uni-lj.si/vf/index.php/si/raziskovanje.html</t>
  </si>
  <si>
    <t>P4-0092</t>
  </si>
  <si>
    <t>Matjaž Ocepek</t>
  </si>
  <si>
    <t>11133</t>
  </si>
  <si>
    <t xml:space="preserve">Aparatura za izvajanje sekvencioniranja </t>
  </si>
  <si>
    <t>Sequencer</t>
  </si>
  <si>
    <t>Opremo lahko v dogovoru s skrbnicami opreme brezplačno uporabljajo le za to usposobljene osebe zaposlene na VF. Ostali lahko, prav tako po dogovoru s skrbnicami opreme in vodjo P4-0092, opremo brezplačno uporabljajo.</t>
  </si>
  <si>
    <t>The equipment can be used, free of charge with authorized of administrators of equipment, only by trained staff at VF. Researcher from other institutions can use equipment with authorized of administrators and the principal investigator of research program P4-0092 free of charge.</t>
  </si>
  <si>
    <t>Sekvenciranje</t>
  </si>
  <si>
    <t>115144  115145  115146  115147</t>
  </si>
  <si>
    <t>Marija Nemec</t>
  </si>
  <si>
    <t>8544</t>
  </si>
  <si>
    <t>Avtomatski biokemijski analizator</t>
  </si>
  <si>
    <t>Automatic biochemical analyser RX Daytona</t>
  </si>
  <si>
    <t>Analize na omenjeni opremi lahko izvaja samo za to pooblaščene osebe. Cene so določene v ceniku UL VF.</t>
  </si>
  <si>
    <t>It is possible but the analyses are performed only ba our staff. Prices are made by price list.</t>
  </si>
  <si>
    <t>Za biokemične analize biološkega materiala.</t>
  </si>
  <si>
    <t>109937, 109938, 109940</t>
  </si>
  <si>
    <t>aparatura je amortizirana</t>
  </si>
  <si>
    <t>Martina Krofič Žel</t>
  </si>
  <si>
    <t>36681</t>
  </si>
  <si>
    <t xml:space="preserve">Endoskop Gastropack (Karl Storz) </t>
  </si>
  <si>
    <t xml:space="preserve">Endoscope Gastropack </t>
  </si>
  <si>
    <t xml:space="preserve">Opremo lahko uporabljajo le za to usposobljene osebe zaposlene na VF. Cene so določene v ceniku UL VF. </t>
  </si>
  <si>
    <t>The equipment can be used only by trained staff at VF. Prices are made by price list.</t>
  </si>
  <si>
    <t>Endoskopske preiskave prebavil in dihal pri psih in mačkah.</t>
  </si>
  <si>
    <t>Endoscopy of gastrointestinal and respiratory tract in dogs and cats.</t>
  </si>
  <si>
    <t>114379, 114135</t>
  </si>
  <si>
    <t>Martina Žel Krofič</t>
  </si>
  <si>
    <t>Uroš Krapež</t>
  </si>
  <si>
    <t>23320</t>
  </si>
  <si>
    <t>Gel Doc 2000 System BioRad Laboratories: sistem za detekcijo nukleinskih kislin.</t>
  </si>
  <si>
    <t>Gel Doc 2000 System</t>
  </si>
  <si>
    <t>Sistem za dokazovanje velikosti produktov PCR</t>
  </si>
  <si>
    <t>The Gel Doc system enables quick and easy visualization, documentation, and analysis of nucleic acid</t>
  </si>
  <si>
    <t xml:space="preserve">GS-700 Imaging Densitometer, BioRad Laboratories: </t>
  </si>
  <si>
    <t>GS-700 Imaging Densitometer</t>
  </si>
  <si>
    <t>Janko Mrkun</t>
  </si>
  <si>
    <t>10253</t>
  </si>
  <si>
    <t>Invertni mikroskop Nikon Eclipse TE-2000-U s hidravličnim mikromanipulatorjem Narishige</t>
  </si>
  <si>
    <t>Fluorescent inverted microscope, Nikon Eclipse TE 2000-U with hydraulic micromanipulator (Narishige)</t>
  </si>
  <si>
    <t>Po dogovoru.</t>
  </si>
  <si>
    <t>by the arrangement</t>
  </si>
  <si>
    <t>Mikroskop se med drugim lahko uporablja za pregled in oceno spolnih celic,zarodkov,celičnih kultur,histoloških preparatov itd.S pomočjo hidravličnega mikromanipulatorja pa je mogoča mikromanipulacija spolnih celic in zarodkov (aplikacija semenčic v citoplazmo jajčne celice, asistirani "hatching",IVF,biopsija zarodkov-blastomer,mikrokirurško deljenje zarodkov "embryo spliting" in podobno</t>
  </si>
  <si>
    <t>Milka Vrecl</t>
  </si>
  <si>
    <t>Multidetekcijski čitalec plošč  Tristar LB 942 (Berthold)</t>
  </si>
  <si>
    <t xml:space="preserve">TriStar² LB 942 </t>
  </si>
  <si>
    <t>Po predhodnem dogovoru je oprema dostopna raziskovalcem VF in zunanjim uporabnikom.</t>
  </si>
  <si>
    <t>The equipment is available for individual researchers at the VF and external users by prior arrangement.</t>
  </si>
  <si>
    <t>Merjenje luminescence, BRET², fluorescence in  absorbance.</t>
  </si>
  <si>
    <t>Luminescence, BRET², fluorescence and  absorbance measurement.</t>
  </si>
  <si>
    <t>P4-0053; meritve BRET</t>
  </si>
  <si>
    <t>Maja Mandić, Milka Vrecl</t>
  </si>
  <si>
    <t>P4-0053; meritve Ca2+</t>
  </si>
  <si>
    <t>Robert Frangež, Knuplež Eva</t>
  </si>
  <si>
    <t>Uporaba matičnih celic za zdravljenje živali – Raziskave diferenciacije celic in proučevanje razlik; BRET</t>
  </si>
  <si>
    <t>Eva Knuplež, Kaja Blagotinšek</t>
  </si>
  <si>
    <t>Štefan Pintarič</t>
  </si>
  <si>
    <t>16213</t>
  </si>
  <si>
    <t>Olfaktomat-n2</t>
  </si>
  <si>
    <t>Odormat - aromatrix PTE LTD</t>
  </si>
  <si>
    <t>Oprema je vedno dosegljiva po dogovoru v času, ko ni v uporabi. Dostopna je v laboratoriju za olfaktometrijo na VF. Cena za inštitucije, ki opremo uporabljajo je sestavljena iz stroška amortizacije in materialnih stroškov, ki zajemajo testni plin, material za vzorčenje in cene ure testirancev.</t>
  </si>
  <si>
    <t>The olfactometer is always attainable by arrangement at a time when it is not in use. Olfactometer with supporting equipment is available in laboratory for olfactometry at VF. The price for olfactometer using consists the cost of depreciation and material cost, which include test gas sampling material and prices for panelists.</t>
  </si>
  <si>
    <t>Oprema je namnejena ekološkim raziskavam zraka. Z Odormatom se izvajajo meritve emisij smradu iz različnih virov. Z meritvami so določene koncentracije smradu, ki ga z izračunom definiramo kot emisije in s tem obremenjevanje zraka.</t>
  </si>
  <si>
    <t>Ivan Toplak</t>
  </si>
  <si>
    <t>20040</t>
  </si>
  <si>
    <t>Oprema za molekularno biologijo: ABI PRISM 7000SDS, Applied Biosystems za pomnoževanje in kvantitativno detekcijo nukleinskih kislin.</t>
  </si>
  <si>
    <t>ABI PRISM 7000 SDS</t>
  </si>
  <si>
    <t xml:space="preserve">Sistem za kvantitativno detekcijo nukleinskih kislin uporabljamo za razvoj in optimizacijo detekcijskih metod za določanje patogenov živali v najrazličnejših bioloških vzorcih. </t>
  </si>
  <si>
    <t>System for kvantitative detection of NA</t>
  </si>
  <si>
    <t>Pomnoževalnik DNK v realnem času</t>
  </si>
  <si>
    <t>ABI 7500 Fast Real-Time PCR System</t>
  </si>
  <si>
    <t>Opremo lahko brezplačno uporabljajo za to usposobljene osebe zaposlene na VF.</t>
  </si>
  <si>
    <t xml:space="preserve">The equipment can be used by trained staff at VF. </t>
  </si>
  <si>
    <t>Pomnoževanje DNK v realnem času</t>
  </si>
  <si>
    <t>Real-time PCR</t>
  </si>
  <si>
    <t>Vesna Cerkvenik Flajs</t>
  </si>
  <si>
    <t>24938</t>
  </si>
  <si>
    <t>Sistem za tekočinsko kromatografijo z Dioda Arry (DA) in Fluorescenčnim (FL) detektorjem ter ustrezno prgramsko opremo (ChromQuest V-4.0)</t>
  </si>
  <si>
    <t>High performance liquid chromatograph Varian Prostar with Dioda Array and Fluorescence detector and programm Galaxie</t>
  </si>
  <si>
    <t>Oprema je namenjena v raziskovalne namene s predhodnim dogovorom s skrbnikom opreme in po veljavnem ceniku UL VF.</t>
  </si>
  <si>
    <t>S tekočinsko kromatografijo visoke ločljivosti sklopljeno z DAD ali fluorescenčnim detektorjem je omogočena uporaba pri določanju ostankov zdravil v okolju, pesticidov, antioksidantov in drugih organskih spojin.</t>
  </si>
  <si>
    <t>The equipment is intented for research purposes by prior arrangement with the administrators of equipment and according prices of UL VF.</t>
  </si>
  <si>
    <t>Renata Ciglarič</t>
  </si>
  <si>
    <t>11195</t>
  </si>
  <si>
    <t>Tekočinski kromatograf z MS/MS detektorjem: - HPLC sistem z UV/VIS detektorjem, - MS/MS selektivni detektor</t>
  </si>
  <si>
    <t>Waters Micromas Quattromi cro with Waters HPLC</t>
  </si>
  <si>
    <t>Delo na inštrumentu izvajamo sami. Cena za vpeljane analize cca 200 EUR za meritve.</t>
  </si>
  <si>
    <t>The work on the instrument is performed by ourselfs. Price for the introduced analysis is cca 200 EUR for one measurement.</t>
  </si>
  <si>
    <t>Določanje ostankov veterinarskih zdravil v hrani in študije z zvezi z izločanjem učinkovin iz živalskega organizma ter s stabilnostjo učinkovin v živilih</t>
  </si>
  <si>
    <t>109315,109316,109317,109318</t>
  </si>
  <si>
    <t>Aleksandra Domanjko Petrič</t>
  </si>
  <si>
    <t>10395</t>
  </si>
  <si>
    <t>Ultrazvok-osnovna enota VIVID E9 PRO2D, osnovna enota LOGIQ S7 PRO, delovna postaja</t>
  </si>
  <si>
    <t>Ultrasonographic equipment VIVID E9 PRO2D, LOGIQ S7 PRO</t>
  </si>
  <si>
    <t>The equipment can be used only by trained staff at VF. The prices are made by price list.</t>
  </si>
  <si>
    <t xml:space="preserve">Ultrazvočne preiskave </t>
  </si>
  <si>
    <t>Ultrasonography</t>
  </si>
  <si>
    <t>Aleksandra Domanjko Petrič, Estera Pogorevc, Nina Mlakar</t>
  </si>
  <si>
    <t>Bojan Zorko</t>
  </si>
  <si>
    <t>05091</t>
  </si>
  <si>
    <t>Visokoresolucijski veterinarski digitalizator Duerr CR 43 VET</t>
  </si>
  <si>
    <t>Duerr CR 43 VET Automatic image plate scanner</t>
  </si>
  <si>
    <t>Digitalna radiografija</t>
  </si>
  <si>
    <t>Digital radiography</t>
  </si>
  <si>
    <t>Bojan Zorko, Estera Pogorevc, Nina Mlakar, Ana Nemec</t>
  </si>
  <si>
    <t>20162</t>
  </si>
  <si>
    <t>Equpment for giagnostic research in phytophatology</t>
  </si>
  <si>
    <t>Oprema je lahko na voljo ostalim raziskovalnim organizacijam max do 20% uporabe.Podrobnosti se definirajo v pogodbi</t>
  </si>
  <si>
    <t>Equipment could beaccessible in joint use to other research institutions max.to 20%.Terms and conditions should be defined by the contract</t>
  </si>
  <si>
    <t>Oprema omogoča delo z mikroorganizmi(glive,bakterije) in detekcijo pri molekularnih analizah</t>
  </si>
  <si>
    <t>Equpment manage manipulation with microorganisms(fungi.bacteria) and molekular detection</t>
  </si>
  <si>
    <t>www.ihps.si</t>
  </si>
  <si>
    <t>P4-0077</t>
  </si>
  <si>
    <t>dr.Radišek Sebastjan in tehnični sodelavci</t>
  </si>
  <si>
    <t>L4-6809</t>
  </si>
  <si>
    <t>113</t>
  </si>
  <si>
    <t>P4-0085</t>
  </si>
  <si>
    <t>Dominik Vodnik</t>
  </si>
  <si>
    <t>Oprema za ekološke in ekofiziološke raziskave kopenskih ekosistemov</t>
  </si>
  <si>
    <t>Equipment for ecophysiological investigation of  terrestrial ecosystems</t>
  </si>
  <si>
    <t>Telefonsko ali po internetu preko skrbnika opreme</t>
  </si>
  <si>
    <t>Telephone or  internet contact to apparatus keeper</t>
  </si>
  <si>
    <t>Oprema bo namenjena merjenju okoljskih parametrov (svetloba, temperatura zraka, lista, relativna zračna vlažnost) in preučevanih procesov v rastlinah, predvsem fotosinteze, transpiracije, prevodnosti rež, respiracije in fluorescence klorofila.</t>
  </si>
  <si>
    <t>Apparatus is used for measurement of environmental factors (light, temperature, air humidity) and for analyses of plant processes  such as photosynthesis, respiration, transpiration, chlorophyll fluorescence and stomatal conductivity.</t>
  </si>
  <si>
    <t xml:space="preserve">3405010      3405011      3405013      3405015    3405016     3405017    3405018     3405019      </t>
  </si>
  <si>
    <t>razpolozljiva-raziskovalna-oprema</t>
  </si>
  <si>
    <t>Domen Leštan</t>
  </si>
  <si>
    <t>uporaba pri pedagoškem delu - vaje pri predmetu Ekofiziologija</t>
  </si>
  <si>
    <t>116</t>
  </si>
  <si>
    <t>Borut Bohanec</t>
  </si>
  <si>
    <t>09565</t>
  </si>
  <si>
    <t xml:space="preserve">Epifluorescentni mikroskop Nikon Eclipse 80i </t>
  </si>
  <si>
    <t>Epifluorescent microscope Nikon Elcipse 80i</t>
  </si>
  <si>
    <t>Okvirna letna zasedenost opreme je 80%, uporaba možna po predhodnem dogovoru, najem opreme po predhodnem dogovoru.</t>
  </si>
  <si>
    <t xml:space="preserve">Yearly occupancy of equipment is approximately 80%, use and hire of equipment is possible based on the agreement of both parties. </t>
  </si>
  <si>
    <t>Svetlobna transmisijska in epifluorescentne mikroskopija, uporaba programske opreme Lucia Karyotype in Lucia FISH. Dogradnja z DIC kontrastnim setom.</t>
  </si>
  <si>
    <t>Transmisive light and epifluorescent microscopy. Software package Lucia Karyotype and Lucia FISH. Upgrade for DIC interference contrast imaging.</t>
  </si>
  <si>
    <t>Branka Javornik</t>
  </si>
  <si>
    <t>strokovna naloga Žlahtnjenje zelja</t>
  </si>
  <si>
    <t>Branka Javornik  (Sabina Berne)</t>
  </si>
  <si>
    <t>05994</t>
  </si>
  <si>
    <t>Oprema za proteomiko I., sestoji se iz naslednjih aparatov: aparatura za izoelektrično fokusiranje (1-D) IPGPhor 3, elektroforetske aparature (2-D) SE600 Ruby in DALTsix, čitalci gelov ImageScanner (vidna barvila), DIGE Imager (fluorescentna barvila), vodna kopel s črpalko za kroženje vode MultiTemp III, programska oprema za analizo slike ImageMaster Platinum in Decyder, robot za vzorčenje iz gela SpotPicker</t>
  </si>
  <si>
    <t xml:space="preserve">Proteomics equipment I.:isoelectric focusing system (1-D) IPGPhor3, electrophoresis equipment (2-D) SE600 Ruby and DALTsix, gel scanners ImageScanner (visible dyes), DIGE Imager (fluorescent dyes), water bath with pump for water circulation MultiTemp III, software for image analysis ImageMaster Platinum and Decyder, robot for picking spots from 2D gels SpotPicker
</t>
  </si>
  <si>
    <t>Izolektrično fokusiranje, 1D in 2D elektroforeze, zajem slike gelov, analiza slike gelov, zajem fluorescentnih Southern blotov.</t>
  </si>
  <si>
    <t>Isolectric focusing, 1D and 2D gel electrophoresis, image acquring, image analysis, fluorescent Southern blot acquring.</t>
  </si>
  <si>
    <t>104</t>
  </si>
  <si>
    <t>Marjetka Suhadolc</t>
  </si>
  <si>
    <t>Oprema za proučevnje dinamike dušika in razgradnje pesticidov v tleh</t>
  </si>
  <si>
    <t>Equipment for studying nitrogen dynamic and pesticide degradation in soil</t>
  </si>
  <si>
    <t>Oprema je dostopna drugim uporabnikom. Čas uporabe je usklajen v pogovoru z "skrbnikom" opreme M. Suhadolc, Katedra za pedologijo.</t>
  </si>
  <si>
    <t xml:space="preserve">Equipment is available to other users. Time adjustments are made by personal communication with M. Suhadolc, Chair of soil science.  </t>
  </si>
  <si>
    <t xml:space="preserve">Osnovna oprema za preučevanje genov in mikrobnih združb, ki sodelujejo v mikrobno pogojenih procesov v tleh, npr. transformacij dušika in razgradnje pesticidov.  </t>
  </si>
  <si>
    <t>Basic equipment for studying genes and mictrobial communities in microbial mediated processes in soils, like nitrogen transformations and pesticide degradation.</t>
  </si>
  <si>
    <t xml:space="preserve">3403666    3403664     3403663     3403662    3403661    3403658     3403657   </t>
  </si>
  <si>
    <t>Helena Šircelj</t>
  </si>
  <si>
    <t>Sistem tekočinske kromatografije visoke ločljivosti (HPLC sistem)</t>
  </si>
  <si>
    <t>High Performance Liquid Chromatography</t>
  </si>
  <si>
    <t xml:space="preserve">Telephone or  internet contact to apparatus keeper. </t>
  </si>
  <si>
    <t>Aparatura je primerna za analizo rastlinskih primarnih in sekundarnih metabolitov kot so sladkorji, organske kisline, glutation, fotosintezna barvila, fenilpropanoidni sekundarni metaboliti.</t>
  </si>
  <si>
    <t>The apparatus is suitable for analyses of plant primary and secondary methabolites such as sugars, arganic acids, gluthathione, ascorbic acid, photosynthetic pigments, phenil-.propanoids</t>
  </si>
  <si>
    <t>102</t>
  </si>
  <si>
    <t>P4-0013</t>
  </si>
  <si>
    <t>Franci Štampar  (Robert Veberič)</t>
  </si>
  <si>
    <t>06404</t>
  </si>
  <si>
    <t>Tekočinski kromatograf visoke ločljivosti z masnim spektrometrom (HPLC/MS)</t>
  </si>
  <si>
    <t>HPLC-MS</t>
  </si>
  <si>
    <t>oprema je namenjena raziskavam v programski skupini Hortikultura P4-0013</t>
  </si>
  <si>
    <t>the equpment is for research purpose of program group Horticulture P4-0013</t>
  </si>
  <si>
    <t>analiza rastlinskih vzorcev</t>
  </si>
  <si>
    <t>plant samples analysis</t>
  </si>
  <si>
    <t>Franci Štampar</t>
  </si>
  <si>
    <t>P1-0184</t>
  </si>
  <si>
    <t>Rok Kostanjšek</t>
  </si>
  <si>
    <t>Vrstični elektronski mikroskop</t>
  </si>
  <si>
    <t>Field emission scanning electron microscope JSM-7500F</t>
  </si>
  <si>
    <t>Oprema je dostopna zunanjim in notranjim uporabnikom po predhodnem dogovoru</t>
  </si>
  <si>
    <t>Beside the partners, the equipment is accesable to outer users based on prior agreement</t>
  </si>
  <si>
    <t>Visokoločljivostni vrstični elektronski mikroskop namenjen opazovajnu površin občutljivih bioloških in drugih materialov pri manjših pospeševalnih napetostin snopa elektronov</t>
  </si>
  <si>
    <t>High resolution field emission electron microscope for observation of surface of biological and other delicate materials at low energy beam of electrons</t>
  </si>
  <si>
    <t>Kostanjšek Rok</t>
  </si>
  <si>
    <t>P1-0245</t>
  </si>
  <si>
    <t>Tina Eleršek</t>
  </si>
  <si>
    <t>P3-0333</t>
  </si>
  <si>
    <t>Kazimir Drašlar</t>
  </si>
  <si>
    <t>Stopar David</t>
  </si>
  <si>
    <t>Vesna Hodnik</t>
  </si>
  <si>
    <t>Biacore X - Detektor površinske plazmonske resonance</t>
  </si>
  <si>
    <t>Biacore X</t>
  </si>
  <si>
    <t xml:space="preserve">Oprema je dostopna zunanjim in notranjim uporabnikom po predhodni rezervaciji razpoložljivega časa. </t>
  </si>
  <si>
    <t xml:space="preserve">The equipment is available to internal and external users based on prior reservation of available time. </t>
  </si>
  <si>
    <t>Refraktometer X je zasnovan na elektro-kvantnooptični tehnologiji na osnovi površinske plazmonske resonance. Omogoča merjenje vezave različnih v realnem času (od nekaj sekund do nekaj minut), kar je edinstvena in izjemno hitra metoda za zasledovanje kinetike asociacije in disociacije ligandov brez predhodne kemijske modifikacije ligandov.</t>
  </si>
  <si>
    <t>This apparatus allow measurements of binding kinetics of various biological molecules in real time. It is based on surface plasmon resonance and uses sensor chips that allow capturing of practically any biological molecule.</t>
  </si>
  <si>
    <t>Tomaž Švigelj</t>
  </si>
  <si>
    <t>Denis Rajnovic</t>
  </si>
  <si>
    <t>Refraktometer T100 (Biacore AB)</t>
  </si>
  <si>
    <t>Biacore T100</t>
  </si>
  <si>
    <t>Oprema je dostopna zunanjim in notranjim uporabnikom po predhodni rezervaciji razpoložljivega časa. Prednost pri uporabi imajo sicer predstavniki konzorcija, ki je bil ustanovljen za potrebe nakupa aparature.</t>
  </si>
  <si>
    <t>The equipment is available to internal and external users based on prior reservation of available time. The advantage is given to users from the consortium that was established upon the purchased of the equipment.</t>
  </si>
  <si>
    <t>Refraktometer T100 je zasnovan na najsodobnejši elektro-kvantnooptični tehnologiji, ki vključuje vir monokromatske svetlobe (laser), optični polarizator, poseben sistem, ki meri kot in intenziteto popolno odbite svetlobe na tankem kovinskem sloju (elementarno zlato) kot posledico spremembe lomnega količnika tik ob kovinskem sloju. Z ustrezno izbiro površin, ki se nanesejo na zlati čip, je mogoče meriti vezavo različni ligandov med seboj v realnem času (od nekaj sekund do nekaj minut), kar je edinstvena in izjemno hitra metoda za zasledovanje kinetike asociacije in disociacije ligandov brez predhodne kemijske modifikacije ligandov.</t>
  </si>
  <si>
    <t>Jure Borišek</t>
  </si>
  <si>
    <t>Omar Naneh</t>
  </si>
  <si>
    <t>Jasna Štrus (Aleš Kladnik, Nada Žnidaršič,  Rok Kostanjšek)</t>
  </si>
  <si>
    <t>07737</t>
  </si>
  <si>
    <t>Fluorescentni in presevni svetlobni mikroskop s sistemom za analizo in 3-D rekonstrukcijo slike</t>
  </si>
  <si>
    <t>Axioimager Z.1 (Zeiss) with  Apotome</t>
  </si>
  <si>
    <t>Oprema je na razpolago vsem zunanjim uporabnikom (20%) na osnovi predhodnega dogovora in eventuelnega usposabljanja. Cena ure je določena s cenikom BF.</t>
  </si>
  <si>
    <t xml:space="preserve">The equipment is available for external users (20%) based on agreement of both parties. Price is determined by the current price list of BF </t>
  </si>
  <si>
    <t>Raziskovalno in pedagoško delo, opis bioloških struktur in materialov z analizo in 3-D rekonstrukcijo mikroskopske slike</t>
  </si>
  <si>
    <t>Equipment is used in research and education in description of biologiocal structures and materials with  possible image analysis and 3-Dreconstruction of samples.</t>
  </si>
  <si>
    <t>214, 209</t>
  </si>
  <si>
    <t xml:space="preserve">Štrus </t>
  </si>
  <si>
    <t>Štrus, Kostanjšek, Žnidaršič</t>
  </si>
  <si>
    <t>Jasna Štrus (Nada Žnidaršič)</t>
  </si>
  <si>
    <t>Krioultramikrotom</t>
  </si>
  <si>
    <t>Leica EM UC6</t>
  </si>
  <si>
    <t>Oprema je v prvi vrsti namenjena izvajanju znanstveno raziskovalne in pedagoške dejavnosti pogodbenih strank, ki so sodelovale pri skupni nabavi (Pogodba o skupni nabavi in uporabi opreme Krioultramikrotom Leica UC6/FC/6, l. 2007.) Za uporabnike, ki niso soinvestitorji, je uporaba možna v skladu z individualnimi dogovori.</t>
  </si>
  <si>
    <t>Equipment is available mainly for research and teaching programs of the institutions participating in joint investment. Access for other users is possible according to individual agreements.</t>
  </si>
  <si>
    <t>Omogoča izdelavo poltankih in ultratankih rezin bioloških vzorcev in vzorcev industrijskih materialov; omogoča kriorezanje - izdelavo rezin iz zamrznjenih vzorcev pri temperaturi do -185oC. Sestavni deli krioultramikrotoma so ultramikrotom z nožem, komora za kriorezanje, Dewar posoda ze tekoči dušik s pripadajočo opremo, kontrolna enota za krmiljenje sistema in antivibracijska podlaga. Sistem ima optimalne možnosti za rezanje pri znižani gladini tekočine v nožu in suho rezanje. Sistem nudi možnost uporabe antistatske naprave in njeno regulacijo. Krioultramikrotom naj nudi optimalne možnosti za reguliranje pozicije noža in za nadzor delovnega polja.</t>
  </si>
  <si>
    <t>Cryoultramicrotome for semithin and ultrathin sectioning of biological and material specimens at room temperature and cryosectioning.</t>
  </si>
  <si>
    <t>2016</t>
  </si>
  <si>
    <t>11155</t>
  </si>
  <si>
    <t>301</t>
  </si>
  <si>
    <t>P4-0059</t>
  </si>
  <si>
    <t>Klemen Jerina</t>
  </si>
  <si>
    <t>22515</t>
  </si>
  <si>
    <t>Paket raziskovalne opreme za telemetrično spremljanje prostoživečih sesalcev (16 GPS ovratnic različnih velikosti, UHF terminal za snamanje podatkov, VHF postaja)</t>
  </si>
  <si>
    <t>Package of the equipment for the telemetry monitoring of the wildlife species (16 GPS collars of various size, UHF terminal for data download, VHF receiver)</t>
  </si>
  <si>
    <t>Do 2018 je oprema v uporabi na terenu</t>
  </si>
  <si>
    <t>Equipment is in use in the field until 2018</t>
  </si>
  <si>
    <t>Spremljanje gibanja in aktivnosti prostoživečih živali v njihovem naravnem okolju (za odlov potrebno posebno dovoljenje)</t>
  </si>
  <si>
    <t>Monitoring of the activitiy and movement of the wildlife species in their natiral environment (special permission needed for capture of the animals)</t>
  </si>
  <si>
    <t>3603779 - 3603784;          3603794 - 3603803;             3603804 - 3603813</t>
  </si>
  <si>
    <t xml:space="preserve">Oprema se uporablja v raziskavah v okviru projekta Life DinAlp Bear in drugih projektih RS </t>
  </si>
  <si>
    <t>Avtomatske IR kamere za spremljanje prostoživečih živali (UV 565 -23 kos; UV 575 - 5 kos)</t>
  </si>
  <si>
    <t>2015</t>
  </si>
  <si>
    <t>Automatic IR camera for monitoring of wildlife (UV 565 -23 pcs; UV 575 - 5 pcs)</t>
  </si>
  <si>
    <t>Spremljanje prostoživečih živali v njihovem naravnem okolju (za uporabo potrebno posebno dovoljenje)</t>
  </si>
  <si>
    <t>Monitoring of wildlife in their natiral environment (special permission needed for usage)</t>
  </si>
  <si>
    <t>3603761 - 3603764</t>
  </si>
  <si>
    <t>Oprema se uporablja v raziskavah v okviru projekta Life DinAlp Bear</t>
  </si>
  <si>
    <t>406</t>
  </si>
  <si>
    <t>P4-0015</t>
  </si>
  <si>
    <t>Miha Humar (Miro Kariž, Andreja Žagar, Matjaž Pavlič)</t>
  </si>
  <si>
    <t>19106</t>
  </si>
  <si>
    <t>Oprema za modifikacijo lesa (oprema je sestavljena iz več kosov in sicer ekstrakcijske enote Soxlet, univerzalnega testirnega stroja, Mlina za les, Digestorija, Komore za modifikacijo)</t>
  </si>
  <si>
    <t>2009</t>
  </si>
  <si>
    <t>Eqipement for wood modification</t>
  </si>
  <si>
    <t>Oprema je dostopna vsem RO po predhodnem dogovoru</t>
  </si>
  <si>
    <t>Eqiupment is available to all research organisation according to precedent arangement</t>
  </si>
  <si>
    <t>Ekstracija lesa, mletje lesa, določanje mehanskih lastnosti lesa, termična in druge modifikacije lesa</t>
  </si>
  <si>
    <t>Extraction of wood, milling of wood, determination of mechanical properties of wood, thermal and other modifications of wood</t>
  </si>
  <si>
    <t>3902642, 3902271, 3902254, 3902828, 3902255</t>
  </si>
  <si>
    <t>razpoložljiva raziskovalna oprema</t>
  </si>
  <si>
    <t>4 Sistemi za analize</t>
  </si>
  <si>
    <t>P4-0015 Les in lignocelulozni kompoziti</t>
  </si>
  <si>
    <t>Miha Humar; Boštjan Lesar, Marko Željko, Nejc Thaler, Milan Šernek, Sergej Medved, Marko Petrič, Matja Pavlič</t>
  </si>
  <si>
    <t>WWN ReWoBioRef</t>
  </si>
  <si>
    <t>Miha Humar, Boštjan Lesar, Primož Hozjan</t>
  </si>
  <si>
    <t>Miha Humar, Boštjan Lesar, Primož Hozjan; Nejc Thaler, Andreja Žagar</t>
  </si>
  <si>
    <t>L4-7547</t>
  </si>
  <si>
    <t>Miha Humar, Boštjan Lesar, Primož Hozjan; Nejc Thaler, Andreja Žagar, Milan Šernek, Sergej Medved, Marko Petrič</t>
  </si>
  <si>
    <t>Pedagoško delo</t>
  </si>
  <si>
    <t>Študentje</t>
  </si>
  <si>
    <t>Miha Humar</t>
  </si>
  <si>
    <t>FT-IR spektrometer</t>
  </si>
  <si>
    <t>2004</t>
  </si>
  <si>
    <t>Snemanje FTIR spektov v presevni, HATR, KBr tehniki. Poleg FTIR sektrometra je mikrokop</t>
  </si>
  <si>
    <t>Measurements of the FTIR spectra in transmission, HATR, KBr techniques. There is microscope attached to the Spectrometer.</t>
  </si>
  <si>
    <t>3902644</t>
  </si>
  <si>
    <t>Miha Humar; Boštjan Lesar, Marko Željko, Nejc Thaler, Milan Šernek, Sergej Medved, Marko Petrič, Matja Pavlič, primož Oven, Ida Poljanšek</t>
  </si>
  <si>
    <t>Rentgenski fluorescenčni spektrometer (XRF)</t>
  </si>
  <si>
    <t>2007</t>
  </si>
  <si>
    <t>X-ray fluorescence spectrometer</t>
  </si>
  <si>
    <t>Kvantitativna in kvalitativna analiza elemntov v vrsti med S in U v tekočinah, bioloških vzorcih…</t>
  </si>
  <si>
    <t>Quantitative and qualitative analysis of the elements between S and U in water and biological samples</t>
  </si>
  <si>
    <t>Miha Humar, Boštjan Lesar, Mojca Žlahtič, Nejc Thlaer, Davor Kržišnik, + diplomantje, magistrantje, doktorantje</t>
  </si>
  <si>
    <t>405</t>
  </si>
  <si>
    <t>Miha Humar (Nejc Thaler, Boštjan Lesar)</t>
  </si>
  <si>
    <t>Oprema za določanje kontaktnega kota tekočin (Goniometer)</t>
  </si>
  <si>
    <t>Equipement for contact angle measuremnt (Goniometer)</t>
  </si>
  <si>
    <t>Analiza površin, kontaktnih kotov</t>
  </si>
  <si>
    <t>Surface analysis, contact angles</t>
  </si>
  <si>
    <t>Oprema za kontinuirano spremljaje vlažnosti lesa</t>
  </si>
  <si>
    <t>Equipment for continous moisture monitoring</t>
  </si>
  <si>
    <t>Vlažnost lesa in drugih materialov</t>
  </si>
  <si>
    <t>Wood moisture contet</t>
  </si>
  <si>
    <t>3902256</t>
  </si>
  <si>
    <t>Milan Šernek (Miro Kariž)</t>
  </si>
  <si>
    <t>Reometer ARES s sistemom za utrjevanje</t>
  </si>
  <si>
    <t>Rheometer ARES</t>
  </si>
  <si>
    <t>Analiza reoloških lastnosti polimerov (lepil, površinskih premazov…)</t>
  </si>
  <si>
    <t>Analysis of rheological properties of polymers (glue, surface coatings…)</t>
  </si>
  <si>
    <t>L4-5517</t>
  </si>
  <si>
    <t>Miha Humar; Boštjan Lesar, Marko Željko, Nejc Thaler</t>
  </si>
  <si>
    <t>V4-1419</t>
  </si>
  <si>
    <t>Miha Humar, Katarina Čufar</t>
  </si>
  <si>
    <t xml:space="preserve">Pedagoško in raziskovalno delo </t>
  </si>
  <si>
    <t>Miha Humar, Boštjan Lesar, Nejc Thaler, Milan Šernek, Marko Petrič, Mojca Žlahtič, Davor Kržišnik</t>
  </si>
  <si>
    <t>P2-0182</t>
  </si>
  <si>
    <t>Dominika Gornik Bučar (Bojan Gospodarič, Miran Merhar)</t>
  </si>
  <si>
    <t>01392</t>
  </si>
  <si>
    <t>Sistem za dinamične mehanske analize</t>
  </si>
  <si>
    <t>System for dynamic analysis</t>
  </si>
  <si>
    <t>Določanje mehanskih lastnosti lesa z nedestruktivnimi tehnikami</t>
  </si>
  <si>
    <t xml:space="preserve">Determination of mechanical properties of wood using nondestructive techniques. </t>
  </si>
  <si>
    <t>Dostop do opreme je opisan na spletni strani http://les.bf.uni-lj.si/raziskave/ in http://www.bf.uni-lj.si/dekanat/znanstveno-raziskovalno-delo/razpolozljiva-raziskovalna-oprema/;  Vsa oprema je bila predstavljena v reviji Les, ki je dostopna preko portala Dlib.</t>
  </si>
  <si>
    <t>Marko Petrič (Matjaž Pavlič)</t>
  </si>
  <si>
    <t>00395</t>
  </si>
  <si>
    <t>Visokozmoglivostni tenziometer</t>
  </si>
  <si>
    <t>Higefficient tensiometer</t>
  </si>
  <si>
    <t xml:space="preserve">Anliza površin, določanje kontaktnih kotov, vpijanja vode... </t>
  </si>
  <si>
    <t>Surface analysis, contact angles, water uptake</t>
  </si>
  <si>
    <t>P4-0097</t>
  </si>
  <si>
    <t>Janez Salobir (Alenka Levart)</t>
  </si>
  <si>
    <t>00886</t>
  </si>
  <si>
    <t>Atomski absorpcijski spektrometer (Aanalyst 200)</t>
  </si>
  <si>
    <t xml:space="preserve">Atomic absorption spectrometer  Aanalyst 200 </t>
  </si>
  <si>
    <t>Oprema je na razpolago za zunanje uporabnike po predhodnem dogovoru in rezervaciji termina. Cena meritev in priprave vzorcev po veljavnem ceniku.</t>
  </si>
  <si>
    <t>Eqiupment is available to external researchers after prior arrangement and reservation of available time. Price for sample preparation and measurements is determined by the current price list.</t>
  </si>
  <si>
    <t>Atomski absorpcijski spektrometer je namenjen za določevanje mineralov (Na, K, Mg, Ca, Fe, Zn, Cu, Se- hidridna tehnika).</t>
  </si>
  <si>
    <t>Atomic absorption spectrophotometer is used for etermination of minerals (Na, K, Mg, Ca, Fe, Zn, Cu, Mn, Se - using hydride generation technique)</t>
  </si>
  <si>
    <t>Janez Salobir</t>
  </si>
  <si>
    <t>L4-5521</t>
  </si>
  <si>
    <t>V4-1417</t>
  </si>
  <si>
    <t>Peter Dovč</t>
  </si>
  <si>
    <t>05098</t>
  </si>
  <si>
    <t>Avtomatski genetski analizator visoke zmogljivosti</t>
  </si>
  <si>
    <t>High throughput genetic analyzer</t>
  </si>
  <si>
    <t>Oprema je dostopna članom konzorcija in po dogovoru tudi zunanjim uporabnikom</t>
  </si>
  <si>
    <t>Access have members of the consortium and upon agreement also to external users</t>
  </si>
  <si>
    <t>Oprema je namenjena genotipizaciji (tipična aplikacija je tipizacija mikrosatelitnih lokusov) in klasičnemu sekvenciranju (terminatorska tehnologija)</t>
  </si>
  <si>
    <t>The equipment is devoted to genotyping (microsatellite analysis) and to classica sequencing (terminator technology)</t>
  </si>
  <si>
    <t>Infrastruktura za animalno genomiko</t>
  </si>
  <si>
    <t>Infrastructure for animal genomics</t>
  </si>
  <si>
    <t>Izobraževanje dopiplomskih in podiplomskih študentov, analitsko raziskovalno delo</t>
  </si>
  <si>
    <t>Education of undergraduate and graduate students, analytical research work</t>
  </si>
  <si>
    <t>Oprema pokriva osnovne metode analitskega dela v živalski genomiki genomiki, in zajema postopke od elektroforetskih tehnik do sekvenciranja DNA</t>
  </si>
  <si>
    <t>The equipment covers basic methods in animla genomics and enables procedures from different electrophoretic techniques to DNA sequencing</t>
  </si>
  <si>
    <t>Oprema za zamrzovanje, hranjenje in analizo genskih virov</t>
  </si>
  <si>
    <t>Equipment for storaging and analysis of animla gentic resources</t>
  </si>
  <si>
    <t>Oprema je dostopna članom programske skupine in za delo celotne Genske banke v živinoreji, ki pokriva hranjenje somatskih in zarodnih celic ter izoliranih nukleinskih kislin</t>
  </si>
  <si>
    <t>The equipment is available to the members of the research programme and to all participants in the Animal Gene Bank, which covers storaging of somatic and germ cells as well as isolated nucleic acids.</t>
  </si>
  <si>
    <t>Oprema zagotavlja centralno arhiviranje živalskega genetskega materiala za namene genetske analitike in potencialnih rekonstitucijskih ukrepov za ogoržene populacije.</t>
  </si>
  <si>
    <t>The equipment enables central archiving of naimal genetic material for the analytic purposes and possible regenerative actions in endangered populations.</t>
  </si>
  <si>
    <t xml:space="preserve">4008456      4008457    4008458     4008461    4008463    4008464     4008465   4008466  4008467    4008469      </t>
  </si>
  <si>
    <t>TG &amp; PF GE in Multilmager Sistem - Sistem za gelsko elektroforezo v temperaturnem gradientu in pulzirajočem polju podprt z Multilmager dokumentacijo in analizo)</t>
  </si>
  <si>
    <t>TG &amp; PF GE and Multilmager Sistem</t>
  </si>
  <si>
    <t>Oprema je namenjena raziskovalnemu delu programske skupine P4-0220 in izobraževanju dodiplomskih študentov.</t>
  </si>
  <si>
    <t>Equipment serves for basic research  of the program group P4-0220 and and for demonstrations for undergraduate students.</t>
  </si>
  <si>
    <t>Oprema omogoča ločevanje nukleinskih kislin in proteinov z gelsko elektroforezo in osnovno dokumentacijo rezultatov.</t>
  </si>
  <si>
    <t>The equipment enables separation of nucleic acids and proteins as well as besic documentation of results</t>
  </si>
  <si>
    <t>4007581 4007591</t>
  </si>
  <si>
    <t>601</t>
  </si>
  <si>
    <t>P4-0234</t>
  </si>
  <si>
    <t xml:space="preserve">Mojca Korošec             (Tomaž Polak) </t>
  </si>
  <si>
    <t>23075</t>
  </si>
  <si>
    <t>Aparat za določanje vsebnosti dušika in beljakovin Bűchi; Texture Analyser TA-HD/100i</t>
  </si>
  <si>
    <t>Equipment for nitrogen determination, Büchi; Texture Analyser TA-HD/100i</t>
  </si>
  <si>
    <t>Oprema je 20 % časa na razpolago za zunanje uporabnike. Cena je določena po veljavnem ceniku BF oz. po dogovoru s skrbnikom.</t>
  </si>
  <si>
    <t>The equipment is 20% of the time available for external users. Price is determined by the current price list of BF or in agreement with the trustee.</t>
  </si>
  <si>
    <t>Določanje vsebnosti dušika in beljakovin v živilih; analiza teksture živil</t>
  </si>
  <si>
    <t>Determination of nitrogen and protein in food; food texture analysis</t>
  </si>
  <si>
    <t>3503176 3501506 3503675 3500599 3502307</t>
  </si>
  <si>
    <t>Mojca Korošec, Tomaž Polak</t>
  </si>
  <si>
    <t>Blaž Cigić (mag. naloga)</t>
  </si>
  <si>
    <t>606</t>
  </si>
  <si>
    <t>Hrvoje Petković (Matej Šergan)</t>
  </si>
  <si>
    <t>13542</t>
  </si>
  <si>
    <t>Bioreaktorski sistem</t>
  </si>
  <si>
    <t xml:space="preserve">Oprema je 30% na razpolago za zunanje uporabnike.
Predhodni dogovor oz. rezervacija termina za delo z opremo.
Cena se oblikuje glede na vsebino del, potrebno asistenco in dolžino uporabe po ustreznem dogovoru z uporabnikom opreme ali storitev. </t>
  </si>
  <si>
    <t>Bioreaktorski sistem z bioreaktorsko posodo volumna 20 L, 
ki omogoča "in situ" sterilizacijo in bioreaktorjem volumna 5L
  vključno z nadzorno enoto, ki omogoča vodenje 
bioprocesov pri kontroliranih pogojih  z ustrezno programsko 
opremo za izvedbo različnih raziskovalnih in industrijskih bioprocesov.</t>
  </si>
  <si>
    <t xml:space="preserve">Oprema bo zagotavljala kakovostno vodenje in razvoja bioprocesov, 
tako v šaržnih kot v dohranjevalnih in kontinuirnih kultivacijah
na tem tehnično zelo zahtevnem področju, ki predstavlja osnovo 
za vse tradicionalne biotehnologije (vino, pivo, antibiotiki ...) in 
sodobne bioprocese na področju proizvodnje zdravilnih
učinkovin in servisiranja človekovega okolja.  Biorekatorski sistem je 
primeren za kultivacijo mikrobnih kultur, predvsem bakterij, kvasovk in nitastih gliv. </t>
  </si>
  <si>
    <t>Bioreactor system offers high quality process development support
 including batch and continual bioprocess development in the technically
 demanding area of traditional biotechnological processed such as
 technology of vine and beer production as well as process development
 of active substances  and antibiotics in general. The vessels are suitable
 for cultivation of microbial cultures such as bacteria, yeasts and filamentous fungi.</t>
  </si>
  <si>
    <t>3501819  3501251  3503537</t>
  </si>
  <si>
    <t>Polona Jamnik</t>
  </si>
  <si>
    <t>18511</t>
  </si>
  <si>
    <t>Čitalec mikrotitrskih plošč</t>
  </si>
  <si>
    <t>Microplate reader Safire 2 (Tecan)</t>
  </si>
  <si>
    <t xml:space="preserve">Oprema je 10% na razpolago za zunanje uporabnike.
Predhodni dogovor oz. rezervacija termina za delo z opremo.
Cena določena po trenutno veljavnem ceniku BF oz.
po ustreznem dogovoru z uporabnikom opreme ali storitev. 
</t>
  </si>
  <si>
    <t>The equipment is 10% available to external users. Reservation in advance is mandatory for appointment to operate with the equipment. The price is formed according to the contents with the trustee or determined by the currently valid price list or BF.</t>
  </si>
  <si>
    <t>Čitalec mikrotitrskih plošč omogoča merjenje absorbance, fluorescence in luminiscence in je tako primeren za preučevanje procesov tako na celični kot tudi molekularni ravni (npr. merjenje znotrajcelične oksidacije, metabolne aktivnosti, živosti, encimskih aktivnosti, apoptoze, itd.)</t>
  </si>
  <si>
    <t>Microplate reader enables measurement of absorbance, fluorescence and luminiscence and therefore it is suitable for studying processes at cellular as well as at molecular level (measurement of intracellular oxidation, metabolic activity, viability, enzyme activity, apoptosis, etc.)</t>
  </si>
  <si>
    <t>3502561</t>
  </si>
  <si>
    <t>P4-0121</t>
  </si>
  <si>
    <t xml:space="preserve">Nataša Poklar Ulrih           </t>
  </si>
  <si>
    <t>Varian Cary ECLIPSE Fluorescenčni spektrometer s čitalcem plošč in priborom</t>
  </si>
  <si>
    <t xml:space="preserve">Varian Cary ECLIPSE fluorescence spectrophotometer with microplate reader </t>
  </si>
  <si>
    <t>The equipment is 10% of the time available for external users. Price is determined by the current price list of BF or in agreement with the trustee.</t>
  </si>
  <si>
    <t>Proučevanje interakcij med molekulami, stabilnosti in kinetike. Metoda je primerna za študij manjših molekul, makromolekul in kompleksnejših matriksov.</t>
  </si>
  <si>
    <t>The method is applied for  studing  the interactions between molecules, stability and kinetics. The method can be applied to study small molecules and macromolecules as well as complex matrics (e.g. food)..</t>
  </si>
  <si>
    <t>3502471 3502562</t>
  </si>
  <si>
    <t>Nataša Poklar Ulrih</t>
  </si>
  <si>
    <t>J1-6736</t>
  </si>
  <si>
    <t>Poklar/Bren</t>
  </si>
  <si>
    <t xml:space="preserve">Nataša Poklar Ulrih (Nataša Šegatin) </t>
  </si>
  <si>
    <t>Večfunkcionalni sistem za merjenje prevodnosti in dielektrične konstante Precision LCR Meter E4980A z enoto E5062A</t>
  </si>
  <si>
    <t>2008</t>
  </si>
  <si>
    <t xml:space="preserve">Multifunctional measuring system  for electrical conductivity
and dielectric  properties-Agilent E4980A
precision LCR meter  with E5062A Network Analyzer 
</t>
  </si>
  <si>
    <t xml:space="preserve">Avektis d. o. o.
-predstavnik Agilent Technologies
v SLO
</t>
  </si>
  <si>
    <t>Proučevanje interakcij med med molekulami, stabilnosti in kinetike.
Študij električnih in dielektričnih lastnosti biološko in tehnološko 
pomembnih snovi v odvisnosti od temperature, frekvence, koncentracije.
Študij vpliva kemijske sestave snovi,  npr. živila, na njegove lastnosti 
pri izpostavljanju mikrovalovom, omskemu segrevanju, 
visokonapetostnim pulzom – raznovrstne aplikacije.</t>
  </si>
  <si>
    <t xml:space="preserve">The method is applyied for  studing  the interactions between molecules, stability and kinetics. Study of electric  and dielectric properties of biologicaly and technologicaly important compounds as a function of temperature, frekvence and concentration.The impact of the chemical composition on the food properties after radiation with microwave, thermal heating and other applications.  
</t>
  </si>
  <si>
    <t>3503532  3503570</t>
  </si>
  <si>
    <t>3</t>
  </si>
  <si>
    <t>1</t>
  </si>
  <si>
    <t>4</t>
  </si>
  <si>
    <t>Diferenčni dinamični kalorimeter: Nano DSC Series III</t>
  </si>
  <si>
    <t>2005</t>
  </si>
  <si>
    <t>Diferential dinamic Calorimetry: Nano DSC series III</t>
  </si>
  <si>
    <t xml:space="preserve">Oprema je 20% na razpolago za zunanje uporabnike.
Predhodni dogovor oz. rezervacija termina za delo z opremo.
Cena določena po trenutno veljavnem ceniku BF oz.
po ustreznem dogovoru z uporabnikom opreme ali storitev. </t>
  </si>
  <si>
    <t>The equipment is10% of the time available for external users. Price is determined by the current price list of BF or in agreement with the trustee.</t>
  </si>
  <si>
    <t>DSC je namenjen proučevanju konformacijskih prehodov in termične stabilnosti bioloških makromolekul; vplivu različnih ligandov (antibiotiki, denaturanti, kovine, antioksidanti) na stabilnost proteinov,  DNA, in modelnih membran.</t>
  </si>
  <si>
    <t xml:space="preserve">DSC is used for studing the conformational changes and thermal stability of proteins, DNA, lipids and polysacharide as well as the interactions between macromolecules and ligands including antibiotics, denaturants, metals, antioxidants etc. </t>
  </si>
  <si>
    <t>3502688  3502689</t>
  </si>
  <si>
    <t>Sonja Smole Možina (Mia Ličen, Mia.Licen@bf.uni-lj-si)</t>
  </si>
  <si>
    <t>07030</t>
  </si>
  <si>
    <t>iQ - Check Real-time PCR System (ABI PRISM 7500)</t>
  </si>
  <si>
    <t xml:space="preserve">Instrument ABI 
PRISM® 7500 SDS </t>
  </si>
  <si>
    <t>Oprema je 30 % na razpolago za zunanje uporabnike. Obvezna je predhodna rezervacija termina za delo z opremo. Cena se oblikuje glede na vsebino del s skrbnikom opreme.</t>
  </si>
  <si>
    <t>The equipment is 30% available to external users. Reservation in advance is mandatory for appointment to operate with the equipment. The price is formed according to the contents with the trustee.</t>
  </si>
  <si>
    <t>Sistem omogoca izvajanje temperaturno-casovnih ciklov za kvantitativen PCR z mnogimi aplikacijami (na primer relativna, absolutna kvantifikacija, analiza izražanja genov, +/- preiskave z internimi pozitivnimi kontrolami)</t>
  </si>
  <si>
    <t>System allows to perform thermal cycling giving run times for quantitative real-time PCR applications (i.e. relative, absolute quantification, gene expression analysis, +/- assays utilizing internal positive controls).</t>
  </si>
  <si>
    <t>Ines Mandić Mulec</t>
  </si>
  <si>
    <t>Janez Hribar (Emil Zlatič)</t>
  </si>
  <si>
    <t>00927</t>
  </si>
  <si>
    <t>Plinski kromatograf z masno selektivnim detektorjem Agilent GC/MS 7890/5975C</t>
  </si>
  <si>
    <t>Gas chromatograph with mass selective detector Agilent GC/MS 7890/5975C</t>
  </si>
  <si>
    <t>Za zunanje uporabnike je na voljo 10 % zmogljivosti opreme, termin in cena uporabe sta po dogovoru.</t>
  </si>
  <si>
    <t xml:space="preserve">Plinska kromatografija sklopljena z masno spektrometrijo je zelo pogosto uporabljena tehnika za separacijo, identifikacijo in kvantifikacijo hlapnih spojin v živilih. Oprema se v glavnem uporablja za analizo arom, maščobnih kislin, pesticidov itd... </t>
  </si>
  <si>
    <t>Gas chromatography coupled to mass spectrometry is very often used for separation, identification and quantification of volatile compounds in food. Typical use of the equipment is for aroma profiling, quantification of fatty acid and pesticides.</t>
  </si>
  <si>
    <t>V4-1408</t>
  </si>
  <si>
    <t>Rajko Vidrih</t>
  </si>
  <si>
    <t>V4-1409</t>
  </si>
  <si>
    <t>Vidrih/ Unuk</t>
  </si>
  <si>
    <t>Janez Hribar</t>
  </si>
  <si>
    <t>TPV,TMV</t>
  </si>
  <si>
    <t>Tekočinski kromatograf za Masno selektivni detektor MSD - Trap model VL komplet</t>
  </si>
  <si>
    <t>Trap model VL komplet</t>
  </si>
  <si>
    <t>LC-MS/MS sistem lahko loči in identificira predvsem nehlapne spojine vzorca. Inštrument lahko analizira polifenole, pesticide, aminokisline, mikotoksine, antibiotike in druge polarne metabolite.</t>
  </si>
  <si>
    <t xml:space="preserve">LC-MS/MS system can separate and identify sample compounds that are not volatile. The instrument can analyze polyphenols, pesticides, amino acids, mycotoxines, antibiotics and other polar metabolites. </t>
  </si>
  <si>
    <t>3502563, 3502567</t>
  </si>
  <si>
    <t>Hrvoje Petković (Neža Čadež)</t>
  </si>
  <si>
    <t>Sistem za molekularno biološko identifikacijo mikroorganizmov in njihove aktivnosti: Elektroforetski sitem in programska oprema za obdelavo analitskih podatkov</t>
  </si>
  <si>
    <t xml:space="preserve">Molecular identification and typing of microorganisms with aditional electrophoretic gels processing </t>
  </si>
  <si>
    <t xml:space="preserve">Oprema je 10% na razpolago za zunanje uporabnike.
Predhodni dogovor oz. rezervacija termina za delo z opremo.
Cena določena po trenutno veljavnem ceniku BF oz.
po ustreznem dogovoru s skrbnikom. 
</t>
  </si>
  <si>
    <t>The equipment is 10% available to external users.  Prior agreement or reservation an appointment with trustee should be made. Price determined by the currently valid price list or BF</t>
  </si>
  <si>
    <t>Molekularna identifikacija in tipizacija mikroorganizmov z nadaljno računalniško obdelavo elektroferogramov.</t>
  </si>
  <si>
    <t>Molecular identification and typing of microorganisms with aditional electrophoretic gels processing by using computer program.</t>
  </si>
  <si>
    <t>3503301     3503304   3504086   3503297  3503269</t>
  </si>
  <si>
    <t>80</t>
  </si>
  <si>
    <t>602</t>
  </si>
  <si>
    <t>Ines Mandić-Mulec (Simona Leskovec)</t>
  </si>
  <si>
    <t>05993</t>
  </si>
  <si>
    <t>Mikropretočni analizator 8CFA Microflow Analyzer)</t>
  </si>
  <si>
    <t>Allaince Instruments Contimous Flow  Analyzer</t>
  </si>
  <si>
    <t>priprava vzorca: 5-10 EUR; analiza vzorca na vse ionske oblike dušika:  35  EUR</t>
  </si>
  <si>
    <t>sample preparation: 5-10 EUR; sample analysis for ionic forms of nitrogen: 35 EUR</t>
  </si>
  <si>
    <t>Določanje vsebnosti ionskih oblik dušika (amonij, nitrat, nitrit) v okoljskih vzorcih</t>
  </si>
  <si>
    <t>Determination of ionic forms of nitrogen (ammonium, nitrate, nitrite) in environemntal samples</t>
  </si>
  <si>
    <t>3502685</t>
  </si>
  <si>
    <t>10</t>
  </si>
  <si>
    <t>P4-0116 Ines Mandić Mulec</t>
  </si>
  <si>
    <t>0</t>
  </si>
  <si>
    <t>J4-7637 Ines Mandić Mulec</t>
  </si>
  <si>
    <t>Pedagoška dejavnost</t>
  </si>
  <si>
    <t>Ines Mandić-Mulec (Tjaša Danevčič)</t>
  </si>
  <si>
    <t>Multifermentorski sistem MINIFORS, Infors</t>
  </si>
  <si>
    <t>Bioreactor system Minifors Infors</t>
  </si>
  <si>
    <t xml:space="preserve">uporaba enote na dan: 40 EUR. </t>
  </si>
  <si>
    <t xml:space="preserve">the usage of the unit: 40 EUR per day. </t>
  </si>
  <si>
    <t>Rast mikroorganizmov pod kontroliranimi rastnimi pogoji (tok nutrientov, temperatura, pH, aeracija, mešanje)</t>
  </si>
  <si>
    <t>The microorganisms growth under controled conditions (nutrients flow, pH, aeration, mixing, temperature)</t>
  </si>
  <si>
    <t>3502305                      3502306</t>
  </si>
  <si>
    <t>Ines Mandić-Mulec (Iztok Dogša)</t>
  </si>
  <si>
    <t>Raziskovalni mikroskop za epifluorescenco in fazni kontrast</t>
  </si>
  <si>
    <t>ZEISS Axio Observer Z1</t>
  </si>
  <si>
    <t xml:space="preserve">uporaba enote na uro: 35 EUR. </t>
  </si>
  <si>
    <t>the usage of microscope: 35 EUR per hour. Professional assistance: 35 EUR per hour</t>
  </si>
  <si>
    <t>Preglejevanje okoljskih in laboratorijskih vzorcev z evkariontskimi ali prokariontskimi organizmi. Flourescenčna mikroskopija, diferencialni kontrast, fazni kontrast, belo polje. Možnost štetja organizmov in zajemanja slike, flourescenčna kvantifikacija. FISH, ekspresija flourescečnih proteinov.</t>
  </si>
  <si>
    <t xml:space="preserve">Obseravtion of environemntal and laboratory samples (eukaryotic or prokaryotic organisms). Fluorescence microscopy, DIC, PH, bright-wield. Cell counts, image aquistion, fluorescence quantification,FISH, fluorescent protein expression. </t>
  </si>
  <si>
    <t>3503542</t>
  </si>
  <si>
    <t>100</t>
  </si>
  <si>
    <t>Iztok Dogša, Ines Mandić Mulec, Polonca Štefanič, Tjaša Danevčič, Barbara Kraigher</t>
  </si>
  <si>
    <t>Polonca Štefanić, Ines Mandić Mulec, Iztok Dogša, Tjaša Danevčič, Barbara Kraigher</t>
  </si>
  <si>
    <t>45</t>
  </si>
  <si>
    <t>Iztok Dogša, Polonca Štefanič</t>
  </si>
  <si>
    <t>I0-0013</t>
  </si>
  <si>
    <t>Damijan Guštin</t>
  </si>
  <si>
    <t>Raziskovalna oprema za raziskovalno infrastrukturo INZ in slovenskega zgodovinopisja - programska oprema Portal</t>
  </si>
  <si>
    <t>Research equipment for Research Infrastructure of Institut for Conteporary History and Sistory - Slovenian Historiographic</t>
  </si>
  <si>
    <t>Raziskovalna oprema INZ razen osebne računalniške opreme je deloma dostopna raziskovalcem drugih inštitucij (tiskalniki, skener). Odzivni čas je dva dni po vložitvi zahtevka na upravo INZ, ob pogoju izdaje naročilnice in tržni ceni storitev. Oprema vključena v vzdrževanje portala Sistory ni dostopna, je pa mogoče ponuditi strokovne vsebine; o primernosti katerih odloča vodja infrastrukturjnega programa.</t>
  </si>
  <si>
    <t>The research equipment of the Institute of Contemporary History, except personal computer hardware, is partly available to researchers from other institutions (printers, scanner). The response time is two days after a request has been submitted to the administration of the Institute, provided that the purchase order has been issued and the market price of the services covered. The equipment for the management of the Sistory portal is not available, but expert contents may be offered. The manager of the infrastructure programme makes decisions about these.</t>
  </si>
  <si>
    <t>Raziskovalna oprema je deloma namenjena delu raziskovalcev INZ in sodelavcev infrastrukturnega programa Sistory (osebna računalniška oprema), programskim rešitvam in vzdrževanju spletnega portala Sistory.</t>
  </si>
  <si>
    <t>The research equipment is partly intended for the work of researchers of the Institute of Contemporary History and associates of the Sistory infrastructure programme (personal computer hardware), as well as for software solutions and maintenance of the Sistory web portal.</t>
  </si>
  <si>
    <t>www.inz.si/O inštitutt/Tržne storitve</t>
  </si>
  <si>
    <t>P6-0281</t>
  </si>
  <si>
    <t>dr. Jurij Perovšek</t>
  </si>
  <si>
    <t>P6-0280</t>
  </si>
  <si>
    <t>dr. Žarko Lazarević</t>
  </si>
  <si>
    <t>dr. Mojca Šorn</t>
  </si>
  <si>
    <t>J6-4017</t>
  </si>
  <si>
    <t>dr. Žarko Lazarevič</t>
  </si>
  <si>
    <t>J6-4132</t>
  </si>
  <si>
    <t>dr. Marko Zajc</t>
  </si>
  <si>
    <t>J6-3634</t>
  </si>
  <si>
    <t>dr. Zdenko Čepič</t>
  </si>
  <si>
    <t>Raziskovalna oprema za raziskovalno infrastrukturo INZ in slovenskega zgodovinopisja - strežnik HP ML350t4P-INZ</t>
  </si>
  <si>
    <t>Raziskovalna oprema za raziskovalno infrastrukturo INZ in slovenskega zgodovinopisja - relacijska baza SIC</t>
  </si>
  <si>
    <t>Igor Bizjak</t>
  </si>
  <si>
    <t>PPGIS raziskovalni sistem</t>
  </si>
  <si>
    <t>PPGIS research system</t>
  </si>
  <si>
    <t xml:space="preserve">Mobilni del opreme je možno najeti na dnevni osnovi, v okviru strežniškega dela pa je možno zakupiti prostor na diskih.  </t>
  </si>
  <si>
    <t xml:space="preserve">Mobile part of the system can be rent on the daly basis, on the server part the free space on server disks can be rent. </t>
  </si>
  <si>
    <t>Oprema predstavlja raziskovalni sistem, ki je sestavljen iz strežniškega in mobilnega terminalskega dela. Namenjen je raziskovanju javne participacije v procesih prostorskega planiranja. Osnova raziskovalnega sistema je medmrežniški del, ki uporablja medmrežne strežnike v strežniški omari, ki so dodatno zaščiteni proti izgubi podatkov z dodatnim redundančnim strežnikom ter z zunanjimi diskovnimi polji. Mobilni terminalski del pa je namenjen zbiranju javnih mnenj na javnih razgrnitvah.</t>
  </si>
  <si>
    <t>Research system with server, data storage and mobile terminal. It is used for researching the public participation in the processes of a urban planning.  It is based on the web server with additional data storage and backup system. Mobile terminal is used for gathering data from workshops which are the part of a urban planning process.</t>
  </si>
  <si>
    <t>9014OS</t>
  </si>
  <si>
    <t>http://www2.uirs.si/sl/Infrastruktura/Raziskovalnaoprema/tabid/317/Default.aspx</t>
  </si>
  <si>
    <t>10046 - ArtNouveau Network</t>
  </si>
  <si>
    <t>EU - Culture 2007-2013: Art Nouveau &amp; Ecology (2010-2015)</t>
  </si>
  <si>
    <t>9041 - Dostopnost, 15037 - ZMOREMO</t>
  </si>
  <si>
    <t>ARRS in Min. za delo in druž.</t>
  </si>
  <si>
    <t>9034 - COBRAMAN, 13052 - MER, 12057 - Status</t>
  </si>
  <si>
    <t>EU</t>
  </si>
  <si>
    <t>Trajnostna Mobilnost - za različne projekte s področja mobilnosti</t>
  </si>
  <si>
    <t>EU + Min. za infrastrukturo in prostor</t>
  </si>
  <si>
    <t>Spletne strani namenjene raziskovanju infrastrukturnega programa, spletne strani UIRS</t>
  </si>
  <si>
    <t>UIRS</t>
  </si>
  <si>
    <t>110018 - MORECO</t>
  </si>
  <si>
    <t>P6-0119, I0-0031</t>
  </si>
  <si>
    <t>Franci Gabrovšek, Tanja Pipan, Andrej Mihevc</t>
  </si>
  <si>
    <t>16180, 15687, 9652</t>
  </si>
  <si>
    <t>Krasoslovna terenska in laboratorijska oprema</t>
  </si>
  <si>
    <t>Karstological field and laboratory equipment</t>
  </si>
  <si>
    <t>Oprema je postavljena na terenu in tako stalno v rabi v sklopu raziskovalnih projektov.</t>
  </si>
  <si>
    <t>The equipment is installed in the field and therefore permanently used in the frame of our research projects.</t>
  </si>
  <si>
    <t>Dežemere Onset uporabljamo za merjenje padavin v Postojni in Vrh Korena na Javornikih ter količine prenikle vode v Postojnski jami. Z avtomatsko merilno postajo za spremljanje letnih oscilacij temperature, vlage in lastnosti kapljajoče vode proučujemo v vhodnem delu Postojnske jame vplive turistične rabe jame na jamsko okolje. Gealog S s sondami za merjenje višine vode, temperature in spec.el. prevodnosti uporabljamo za zvezne meritve prenikle vode v Postojnski jami. Enake parametre merimo s sondami Levelogger v kraških jamah, kjer se pretakajo podzemne vode rek Pivke, Unice in Reke.  Dodatna optična oprema za že obstoječi mikroskop Nikon Eclipse 600 je v rabi za opazovanje in proučevanje biološkega in mikrobiološkega materiala v podzemeljskih habitatih.</t>
  </si>
  <si>
    <t>Raingauges Onset are used for the measurement of precipitation in Postojna and Vrh Korena on Javorniki Mountains, and of dripwater in the Postojna Cave. An automatic measurement station for the monitoring of annual oscillations of temperature, air humidity, and parameters of dripwater is used for the assessment of the impact of tourist use on the cave environment in the entrance part of the Postojna Cave. Gealog S with sondes for measurement of water level, temperature, and specific electrical conductivity is used for continuous monitoring of dripwater in the Postojna Cave. The same parameters are measured with the Levelogger sondes in karst caves with underground flow of the Pivka, Unica, and Reka Rivers. Additional optical parts for the existing microscope Nikon Eclipse 600 are used for the microscopy and study of biological and microbiological materials in underground habitats.</t>
  </si>
  <si>
    <t>105845,103256,105846,105847</t>
  </si>
  <si>
    <t xml:space="preserve">http://is.zrc-sazu.si/oprema </t>
  </si>
  <si>
    <t>042532</t>
  </si>
  <si>
    <t>P6-0119</t>
  </si>
  <si>
    <t>Tadej Slabe</t>
  </si>
  <si>
    <t>I0-0031</t>
  </si>
  <si>
    <t>Jerneja Fridl</t>
  </si>
  <si>
    <t>P6-0038</t>
  </si>
  <si>
    <t>Primož Jakopin, Andreja Žele</t>
  </si>
  <si>
    <t>05494, 12845</t>
  </si>
  <si>
    <t>Informacijski strežnik za tvorjenje, upravljanje in uporabo gradivskih slovarskih zbirk in programski paket SlovarRed</t>
  </si>
  <si>
    <t>Corpora Laboratory Equipment and SlovarRed (software)</t>
  </si>
  <si>
    <t>Oprema se nahaja na Inštitutu za slovenski jezik Frana Ramovša in v računalniškem centru ZRC SAZU in je namenjena samo interni uporabi (licenca).</t>
  </si>
  <si>
    <t>The equipment is located at the SRC SASA’s Fran Ramovš Institute for Slovenian Language and at the SRC SASA's Computer Centre. It is licensed for internal use only.</t>
  </si>
  <si>
    <t>Oprema je namenjena tvorjenju, upravljanju in nadaljnji uporabi slovarskih zbirk, ki nastajajo na osnovi besedilnega korpusa in  spletnega seznama besed slovenskega jezika.</t>
  </si>
  <si>
    <t>The equipment is intended for composition, management and further use of dictionary collections, which are being developed upon the textual corpus and the online collection of the Slovenian language words.</t>
  </si>
  <si>
    <t>105833,105834,105835,104072,104073,104074,104075,104076,104077,104078,104291,105836,105837,105838,105839,105840,105841</t>
  </si>
  <si>
    <t>020132</t>
  </si>
  <si>
    <t>Kozma Ahačič</t>
  </si>
  <si>
    <t>P5-0217</t>
  </si>
  <si>
    <t>Grega Strban</t>
  </si>
  <si>
    <t>P1-0236</t>
  </si>
  <si>
    <t>Branko Vreš</t>
  </si>
  <si>
    <t>Programski paket FloVegSi</t>
  </si>
  <si>
    <t>FloVegSi (software, information system)</t>
  </si>
  <si>
    <t>Oprema se nahaja na Biološkem inštitutu Jovana Hadžija ZRC SAZU. Pogoji uporabe se določijo glede na specifiko poizvedbe morebitnih interesentov.</t>
  </si>
  <si>
    <t>The equipment is located at the SRC SASA’s Jovan Hadži Biological Institute. Terms of use are determined according to specific inquiries by potential users.</t>
  </si>
  <si>
    <t>FLOVEGSI je relacijska baza in aplikacija za hranjenje, obdelavo, izpise, grafične prikaze in povezave z drugimi programskimi orodji (Turboveg, Syntax idr.) in aplikacijami geografskega informacijskega sistema (GIS) za floristične, vegetacijske in favnistične podatke.</t>
  </si>
  <si>
    <t>Floristical and fitocenological database</t>
  </si>
  <si>
    <t>107415, 107416</t>
  </si>
  <si>
    <t>030117</t>
  </si>
  <si>
    <t>Matjaž Kuntner</t>
  </si>
  <si>
    <t>LJUBA - Ljudje za barje (EEA grants)</t>
  </si>
  <si>
    <t>Tatjana Čelik</t>
  </si>
  <si>
    <t>P6-0064</t>
  </si>
  <si>
    <t>Maja Andrič</t>
  </si>
  <si>
    <t>Oprema za laboratorij za raziskovanje paleookolja</t>
  </si>
  <si>
    <t>Livingstone coring eqipment (modification after Stitz) attached to an electric hammer Makita. Coldstore. Palynological laboratory (with centrifuge Hettich Rotanta 460, water bath Memmert WB10, fume cupboard, ultrasonic bath Iskra Pio Sonis, muffle furnace Aurodent G9-5206, el. mixer Vibromix 114).</t>
  </si>
  <si>
    <t>Oprema se nahaja na Inštitutu za arheologijo ZRC SAZU in raziskovalci imajo stalen dostop do raziskovalne opreme.</t>
  </si>
  <si>
    <t>The research equipment is located at the Institute of archaeology SRC SASA and researchers have premanent access to research equipment</t>
  </si>
  <si>
    <t>Vrtalna oprema se uporablja za terensko delo (vzorčenje sedimenta). Palinološki laboratorij se uporablja za pripravo vzorcev za analizo peloda, rastlinskih makrofosilov in loss-on-ignition analizo.</t>
  </si>
  <si>
    <t>Coring equipment is used for fieldwork  - palynological coring  (sediment sampling). Samples for pollen, plant macrofossil and and loss-on-ignition analysis are prepared in palynological laboratory.</t>
  </si>
  <si>
    <t>103646,107846,103582,103629,103640,103641,103642,103643,103644,103647,107300</t>
  </si>
  <si>
    <t>020104</t>
  </si>
  <si>
    <t>Anton Velušček</t>
  </si>
  <si>
    <t>Franjo Drole</t>
  </si>
  <si>
    <t>AV programska oprema</t>
  </si>
  <si>
    <t>Audio-visual equipment</t>
  </si>
  <si>
    <t>Oprema je postavljena v predavalnici Inštituta za raziskovanje krasa ZRC SAZU in je ni možno premeščati. Za določene prireditve (Muzejski večeri Notranjskega muzeja iz Postojne, razstave različnih društev z območja Postojne, domači in mednarodnih sestanki, študijski programi) pa ob predhodni rezervaciji prostega termina omogočamo  uporabo predavalnice in opreme.</t>
  </si>
  <si>
    <t>The equipment is installed in the lecture room of the Karst Research Institute ZRC SAZU and could not be removed. By a preceding booking of a free term we enable a free use of the lecture room and equipment for certain perfomances (Museum Evenings of Notranjski muzej Postojna, expositions of various associations from the Postojna area, our and international meetings, study programmes).</t>
  </si>
  <si>
    <t>Oprema je postavljena v predavalnici Inštituta za raziskovanje krasa ZRC SAZU in jo uporabljamo za predavanja, seminarje, sestanke in podobno. Omogoča nam javne predstavitve dosežkov našega dela na področju raziskovanja krasa, še posebej pri proučevanju in ocenjevanju vplivov človekovih posegov na to občutljivo pokrajino. Predavanja vabljenih domačih in tujih gostov ter njihovo sodelovanje pri seminarjih ali sestankih pa nam omogočajo vključevanje v različne aktivnosti v domačih in mednarodnih strokovnih krogih.</t>
  </si>
  <si>
    <t>The equipment is installed in the lecture room of the Karst Research Institute ZRC SAZU and is used for lectures, seminars, meetings and similar. It enables the public presentation of our work related to  karst research, and  in particular to study and assessment of human impacts on this sensitive landscape. On the other hand the lectures of invited both Slovene and foreign experts and their engagement at seminars or meetings enable the incorporation into various activities of Slovene and international professional circles.</t>
  </si>
  <si>
    <t>100998,101322,101343,104787,106170</t>
  </si>
  <si>
    <t>030028</t>
  </si>
  <si>
    <t>Mednarodna krasoslovna šola »Klasični kras« - International karstological school »Classical Karst«</t>
  </si>
  <si>
    <t>P6-0111</t>
  </si>
  <si>
    <t>Marjetka Golež Kaučič, Drago Kunej</t>
  </si>
  <si>
    <t>8191, 14493</t>
  </si>
  <si>
    <t>Digitalna računalniško podprta avdio delovna postaja</t>
  </si>
  <si>
    <t>Digital computer supported audio work station</t>
  </si>
  <si>
    <t xml:space="preserve">Oprema je predvsem namenjena raziskovalnemu delu in izvajanju projektov na GNI in drugih inštitutih ZRC SAZU. </t>
  </si>
  <si>
    <t xml:space="preserve">The access is supported for scinetists and researchers on the Institute of Ethnomusicology, and other institutes of SRC SASA. </t>
  </si>
  <si>
    <t xml:space="preserve">Oprema omogoča kakovostno digitalizacijo zvočnega gradiva in shranjevanje gradiva v arhivskem digitalnem formatu. Takšen zapis omogoča preprosto in kvalitetno kopiranje in s tem lažjo dolgoročno zaščito in varovanje gradiva, katerega kopije lahko hranimo tudi v drugih sistemih in na različnih lokacijah. Oprema omogoča shranjevanje v več digitalnih formatih in s tem zagotavlja optimalno uporabo zvočnega gradiva različnim uporabnikom glede na njihove vsebinske in tehnične zahteve. </t>
  </si>
  <si>
    <t>Enables quality digitization of sound materials and storage in digital archival format. The focus is on standardization: simple and quality copying of materials and thus easier long-term preservation of material; copies can be stored in different systems and locations. The software enables storage of materials in various digital formats and therefore optimal use of sound materials for different groups of users, depending on their thematic or technical requirements.</t>
  </si>
  <si>
    <t>101043,101081,101052,101070,101082</t>
  </si>
  <si>
    <t>030036</t>
  </si>
  <si>
    <t>Marjetka Golež Kaučič</t>
  </si>
  <si>
    <t>Z6-6840</t>
  </si>
  <si>
    <t>Mojca Kovačič</t>
  </si>
  <si>
    <t>Digitalni terenski laboratorij</t>
  </si>
  <si>
    <t>Digital field laboratory</t>
  </si>
  <si>
    <t>Omogoča digitalno avdio, avdiovizualno in slikovno snemanje ter osnovno urejanje in segmentacijo gradiva na terenu, direktno dokumentiranje in shranjevanje gradiva v informacijski sistem ter integracijo z osrednjim informacijskim sistemom Digitalnega arhiva GNI. Gre za pomemben prehod iz analognih v digitalne tehnologije že pri pridobivanju gradiva.</t>
  </si>
  <si>
    <t>Enables digital audio and audio-visual recording and photographing. Further, the system (part of Ethnom use) has been developed to support segmentation of field recording, documenting and storing, and integration with other collections within Ethnomuse archive. The main goal of the system is to support digital manipulation of material throughout the whole process.</t>
  </si>
  <si>
    <t>101208,101285,101287,101112,101206,101210,101211,101212,101215,101218,101219,101221,101222,101223,107843,101296,101298,105790,105791,105792,105793,105794</t>
  </si>
  <si>
    <t>070266</t>
  </si>
  <si>
    <t>Digitalni arhiv GNI</t>
  </si>
  <si>
    <t>GNI digital archive</t>
  </si>
  <si>
    <t>The access is supported for scinetists and researchers on the Institute of Ethnomusicology, and other institutes of SRC SASA. .</t>
  </si>
  <si>
    <t xml:space="preserve">Osnovni namen opreme je izgradnja digitalnega arhiva, ki omogoča sodobno znastvenoraziskovalno in izobraževalno delo z raznovrstnim gradivom zbirk GNI ter multimedijsko prezentacijo in integracijo slovenske kulturne dediščine v evropski in tudi širši prostor. Povezuje specifično in raznoliko gradivo: zvočno, dokumentarne filme in video, rokopise ljudskih pesmi in tekstovno gradivo, kinetograme, terenske zapise, notne zapise, fotografije idr. Oprema omogoča dokumentacijo, hrambo in dolgoročno digitalno zaščito gradiva ter njegovo preprosto vključevanje v formate in sisteme, ki so v digitalni obliki preprosto dostopne javnosti. </t>
  </si>
  <si>
    <t>Main goal of Ethnomuse is construction of the digital multimedia archive for the purpose scientific research work on varius collections from the Institute of Ethnomusicology. Further, the focus is on multimedia representation and integration of rich Slovenian cultural heritage into wider, European and international context. Ethnomuse contains specific multimedia materials and formats: audio material, video and film documentaries, manuscripts and other text materials, kinetograms, field recordings, musical notation, photo materials... The Ethnomuse system enables both digital production and post-production processes of  recording, documenting, archiving (storage) and long-term digital preservation of collections. Web application has also been developed for browsing and searching the collections (www.ethnomuse.info).</t>
  </si>
  <si>
    <t>101041,101190,101217,101282,105789,105788</t>
  </si>
  <si>
    <t>040994</t>
  </si>
  <si>
    <t>Adrijan Košir, Anton Velušček</t>
  </si>
  <si>
    <t>15155, 13607</t>
  </si>
  <si>
    <t>Sistem za izdelavo mikroskopskih preparatov Logitech</t>
  </si>
  <si>
    <t>Logitech - thin-section preparation system</t>
  </si>
  <si>
    <t xml:space="preserve">Oprema je postavljena v laboratoriju ZRC SAZU na Novem trgu 2. Laboratorij izdeluje preparate za raziskovalce ZRC SAZU in za zunanje naročnike. </t>
  </si>
  <si>
    <t xml:space="preserve">The equipment is placed in the laboratory at the SRC SASA on Novi trg 2. Ljubljana. Laboratory makes thin sections of various natural and artificial materials for researchers at the SRC SASA and for the external clients. </t>
  </si>
  <si>
    <t>Sistem za izdelavo mikroskopskih preparatov Logitech je namenjen za kon_no izdelavo zbruskov iz arheolo_kih, geolo_kih, biolo_kih (rastlinskih in skeletnih), pedolo_kih in drugih nekovinskih in kovinskih materialov za prou_evanje pod opti_nim mikroskopom (v presevni in odsevni svetlobi, s katodno luminiscenco, UV luminiscenco itd.) ter z drugimi mikroskopskimi tehnikami (z vrsti_nim elektronskim mikroskopom, mikrosondo itd.). Jedro sistema je naprava za precizno bru_enje in poliranje vzorcev (Logitech PM5 single-workstation precision lapping and polishing machine), dodatni deli pa so prilagojeni za monta_o (lepljenje) vzorcev, predpripravo preparatov (grobo rezanje vzorcev, prilepljenih na steklo), obdelavo razli_nih materialov in za razli_ne velikosti vzorcev.</t>
  </si>
  <si>
    <t>The system for making slides Logitech is designed for final production of thin sections from archaeological, geological, biological (floral and skeletal), soil and other non-metallic and metallic materials for the study under an optical microscope (transmitted and reflective light, the cathodoluminescence, UV luminescence, etc. .) and other microscopic techniques (with SEM, microprobe etc..). The core system is a device for precision grinding and polishing of samples (Logitech PM5 precision single-workstation Lapping and polishing machine); other parts are adapted for assembly (gluing) of the samples, pre-preparation (rough cut samples, pasted on the glass), the processing of various materials and for different sample sizes.</t>
  </si>
  <si>
    <t>102181</t>
  </si>
  <si>
    <t xml:space="preserve">P6-0064 
</t>
  </si>
  <si>
    <t xml:space="preserve">P1-0008 
</t>
  </si>
  <si>
    <t>Špela Goričan</t>
  </si>
  <si>
    <t>Melita Ambrožič</t>
  </si>
  <si>
    <t>optični čitalec i2S CopiBook Color stand-alone scanning station for A2 landscape bound works</t>
  </si>
  <si>
    <t>i2S CopiBook Color stand-alone scanning station for A2 landscape bound works</t>
  </si>
  <si>
    <t>Optični čitalec je uporabljen za digitalizacijo zbirk, ki jih hranimo v NUK-u. Zaradi preprečevanja okvar opremo uporabljajo specializirani kadri NUK.</t>
  </si>
  <si>
    <t>The scanner is used for the digitisation of library materials kept in NUK.</t>
  </si>
  <si>
    <t>Oprema je v uporabi za digitalno reproduciranje gradiva v NUK. Digitalizirano gradivo je skoraj v celoti prosto dostopno preko portala dLib.si.</t>
  </si>
  <si>
    <t>The scanning station is being used for digital reproduction of NUK library materials. Almost all these materials have public access through the protal dLib.si.</t>
  </si>
  <si>
    <t xml:space="preserve">http://www.nuk.uni-lj.si/dokumenti/2010/pdf/cenik_2010.pdf </t>
  </si>
  <si>
    <t>eTEN št. 518635 - Digitisation on Demand</t>
  </si>
  <si>
    <t>Alenka Kavčič-Čolić</t>
  </si>
  <si>
    <t xml:space="preserve"> Norveški finančni mehanizmi - Digitalna knjižnica slovenije  - dLib.si</t>
  </si>
  <si>
    <t>Zoran Krstulović</t>
  </si>
  <si>
    <t>Kultura - CU7-MULT7  št. 2009-0986/001-001</t>
  </si>
  <si>
    <t>eVsebinePlus - Europeana Travel</t>
  </si>
  <si>
    <t>0782-004</t>
  </si>
  <si>
    <t>P2-0241</t>
  </si>
  <si>
    <t>prof.dr.E.Govekar</t>
  </si>
  <si>
    <t>Sistem za vizualno karakterizacijo obdelovalnih procesov in parametrov</t>
  </si>
  <si>
    <t>System for visual characterisation of manufacturing</t>
  </si>
  <si>
    <t>Oprema je dostopna v laboratoriju in je na razpolago večim souporabnikom Fakultete pod nadzorom usposobljenega člana Raziskovalne skupine. Kontakt: edvard.govekar@fs.uni-lj.si</t>
  </si>
  <si>
    <t>The equipment is available in the laboratory and is available to several users under the supervision of a qualified member of the research group. Contact: edvard.govekar@fs.uni-lj.si</t>
  </si>
  <si>
    <t>Oprema se uporablja za vizualizacijo procesov v vidnem in infrardečem spektru.</t>
  </si>
  <si>
    <t>Equipment is used for visualization in the visible and infrared spectrum.</t>
  </si>
  <si>
    <t>http://www.fs.uni-lj.si/raziskovalna_dejavnost/raziskovalna_dejavnost/infrastrukturni_center_in_oprema/</t>
  </si>
  <si>
    <t>Edvard Govekar</t>
  </si>
  <si>
    <t>0782-034</t>
  </si>
  <si>
    <t>P2-0223</t>
  </si>
  <si>
    <t>prof.dr.I.Golobič</t>
  </si>
  <si>
    <t>Hitrotekoči sistem za spremljanje dinamičnih in termičnih procesov</t>
  </si>
  <si>
    <t>Fast speed fluid system for monitoring dynamical and thermo processes</t>
  </si>
  <si>
    <t>Preko spletnega ali e-mail kontakta iztok.golobic@fs.uni-lj.si je oprema skupaj z operaterjem razpoložljiva z najavo vsaj  3 dni pred snemanjem</t>
  </si>
  <si>
    <t>Via web or e-mail contact iztok.golobic@fs.uni-lj.si the equipment is available together with the operator. The reservation in needed at least 3 days before.</t>
  </si>
  <si>
    <t>Spremljanje hitrih in izjemno hitrih pojavov v laboratorijskem, industrijskem in naravnem okolju ob snemanju z več deset tisoč slik na sekundo. Omogočeno snemanje tudi preko mikroskopa do 1500 kratne povačave.</t>
  </si>
  <si>
    <t>Alojz Poredoš</t>
  </si>
  <si>
    <t>Tržni projekti</t>
  </si>
  <si>
    <t>Iztok Golobič</t>
  </si>
  <si>
    <t>0782-016</t>
  </si>
  <si>
    <t>P2-0231</t>
  </si>
  <si>
    <t>prof.dr. M. Kalin</t>
  </si>
  <si>
    <t>Naprava za raziskavo fretinga s pripradajočo opremo za analizo površin</t>
  </si>
  <si>
    <t>Fretting test rig with equipment for contact surface analysis</t>
  </si>
  <si>
    <t>Oprema je na razpolago na CTD, Bogišičeva 8 po predhodnem dogovoru.Kontakt: mitjan.kalin@fs.uni-lj.si</t>
  </si>
  <si>
    <t xml:space="preserve">Equipment is available at CTD, Bogišičeva 8 with preliminary arrangement Contact: mitjan.kalin@fs.uni-lj.si
</t>
  </si>
  <si>
    <t xml:space="preserve">Oprema je namenjena raziskavi mehanizma fretting obrabe, ki se pojavlja pri nihanjih z veliko frekvenco in amplitudo v mikrometerskem področju. S pomočjo opreme je moč zasledovati in analizirati odpornost materialov, površinskih plasti in obdelav pri fretting utrujanju.  </t>
  </si>
  <si>
    <t>The equipment is intended for the research of fretting wear mechanism, which arises at high frequency and high amplitude oscillations in micrometre domain.</t>
  </si>
  <si>
    <t>Mitjan Kalin</t>
  </si>
  <si>
    <t>L2-5487</t>
  </si>
  <si>
    <t>J2-7115</t>
  </si>
  <si>
    <t>L2-7668</t>
  </si>
  <si>
    <t>LV EU</t>
  </si>
  <si>
    <t>0782-005</t>
  </si>
  <si>
    <t>P2-0270</t>
  </si>
  <si>
    <t>prof.dr.J.Možina</t>
  </si>
  <si>
    <t>Laserski izvori z opremo</t>
  </si>
  <si>
    <t>Laser sources with equipment</t>
  </si>
  <si>
    <t>Dostop do opreme je v domeni vodje Laboratorija. Kontakt: janez.mozina@fs.uni-lj.si</t>
  </si>
  <si>
    <t>Lasersik izvori z opremo so namenjeni raziskavam laserskih obdelovalnih procesov in laserskih merilnih metod</t>
  </si>
  <si>
    <t>Janez Grum</t>
  </si>
  <si>
    <t>Pedagoški proces (izvajanje vaj)</t>
  </si>
  <si>
    <t xml:space="preserve">Janez Možina   </t>
  </si>
  <si>
    <t>Naprava za analizo degredacije biološko razgradljivih olj</t>
  </si>
  <si>
    <t>Instrumentation for degradation stability analysis of biodegradable oils</t>
  </si>
  <si>
    <t>Naprava je namenjena analizi obstojnosti biološko razgradljivih olj in drugih olj in masti, s poudarkom na degradacijski stabilnosti. .</t>
  </si>
  <si>
    <t>The instrumentation is intended for analysis of stability of biologically degradable and other oils and greases with emphasis on degradation stability.</t>
  </si>
  <si>
    <t>0782-028</t>
  </si>
  <si>
    <t>P2-0264</t>
  </si>
  <si>
    <t>prof.dr.I.Emri</t>
  </si>
  <si>
    <t>Sistem za analizo mikrodeformacij submikronskih vlaken pri termomehanskem obremenjevanju s pulznim laserjem</t>
  </si>
  <si>
    <t>System for analayzing of microdeformations submicronic fibers by thermo-mechanical loading with pulse laser</t>
  </si>
  <si>
    <t>Dostop do opreme je v domeni vodje Laboratorija. Kontakt: cem@fs.uni-lj.si</t>
  </si>
  <si>
    <t>Opremo ja namenjena preučevanju morfologije materialov. Omogoča povečavo do 100x10 pri transmisijski ali reflektivni svetlobi. Dodatna oprema omogoča preizkavo pri povišanih temperaturah, do 350°C, spreminjajočih temperaturah s hitrostjo spreminjanja 0,01 do 30°C/min in pripravo vzorcev.</t>
  </si>
  <si>
    <t xml:space="preserve">The main purpose of equipment is specimen morphology investigation. It can be done at magnification up to 100x10 at transmitted or reflected light. Additional equipment allows also investigation at elevated temperature, up to 350°C, temperature scan from 0.01 to 30°C/min and sample preparation.  </t>
  </si>
  <si>
    <t>Igor Emri</t>
  </si>
  <si>
    <t>L2-6761</t>
  </si>
  <si>
    <t>0782-013</t>
  </si>
  <si>
    <t>P2-0266</t>
  </si>
  <si>
    <t>prof.dr. Kopač</t>
  </si>
  <si>
    <t>Skenirna naprava Cyclom s tipali</t>
  </si>
  <si>
    <t>Cyclom scanning device with sensors</t>
  </si>
  <si>
    <t>Dostop do skenirne naprave Cyclone je možen   po dogovoru z vodjo laboratorija. Opremo je možno najeti stupaj z kvaliificiranim operaterjem. Kontakt: janez.kopac@fs.uni-lj.si</t>
  </si>
  <si>
    <t>Access to the Cyclon scaning device is possible on a rent bases. Condition for a rent is that with equipment handled qualified operator  and that a rent is paid after use of equipment. Contact: janez.kopac@fs.uni-lj.si</t>
  </si>
  <si>
    <t xml:space="preserve">Skenirna naprava Cyclone 2 je primerna za zelo natančno 3D-skeniranje površin predmetov oz. dimenzijsko preverjanje predmetov izven proizvodne linije. Skeniranje površine lahko poteka v ravnini (2D-skeniranje) oz. v prostoru (3D-skeniranje), pri čemer se oblikuje t.i. "oblak točk", ki je pravzaprav digitalni zapis površine. </t>
  </si>
  <si>
    <t xml:space="preserve">Renishaw Cyclone 2 scanning device is independant unit for very precise 3D-scanning and measuring tasks outside the production lines. Enclosed software offers a lot options concerning different ways to gather data from unknown 2D- profiles and 3D-surface.
</t>
  </si>
  <si>
    <t>P2-0226</t>
  </si>
  <si>
    <t>Janez Kopač</t>
  </si>
  <si>
    <t>0782-001</t>
  </si>
  <si>
    <t>P2-0162</t>
  </si>
  <si>
    <t>prof. dr. I. Žun</t>
  </si>
  <si>
    <t>CTA anemometer</t>
  </si>
  <si>
    <t>Constant Temperature Anemometer</t>
  </si>
  <si>
    <t>Dostop do opreme je v domeni vodje Laboratorija. Kontakt: iztok.zun@fs.uni-lj.si</t>
  </si>
  <si>
    <t>Access to equipment is in the domain of the Head of Laboratory. Contact:iztok.zun@fs.uni-lj.si</t>
  </si>
  <si>
    <t>CTA anemometer omogoča merjenje lokalne dinamike hitrosti v kapljevinah in plinih.</t>
  </si>
  <si>
    <t>CTA anemometer allows measurements of local velocity dynamics in gases and liquids.</t>
  </si>
  <si>
    <t xml:space="preserve">Iztok Žun </t>
  </si>
  <si>
    <t>Iztok Žun</t>
  </si>
  <si>
    <t>0782-033</t>
  </si>
  <si>
    <t>P2-0167</t>
  </si>
  <si>
    <t>prof.dr.B.Širok</t>
  </si>
  <si>
    <t>Dvokomponentni laserski Dopplerjev anemometer</t>
  </si>
  <si>
    <t>Two component lase Doppler anemometer</t>
  </si>
  <si>
    <t>Oprema je na voljo po dogovoru z vodjo laboratorija. Opremo je možno najeti stupaj z operaterjem. Kontakt: brane.sirok@fs.uni-lj.si</t>
  </si>
  <si>
    <t>Oprema je namenjena meritvam hitrosti toka tekočin. Moč laserja znaša 5W. Merilna sonda uporablja optična vlakna. Možna je uporaba v vrtečih sistemih.</t>
  </si>
  <si>
    <t>Brane Širok</t>
  </si>
  <si>
    <t>J2-6774</t>
  </si>
  <si>
    <t>Matevž Dular</t>
  </si>
  <si>
    <t>0782-030</t>
  </si>
  <si>
    <t>prof.dr.J.Grum</t>
  </si>
  <si>
    <t>Sistem za popis integritete površin po mehanski in toplotni obdelavi</t>
  </si>
  <si>
    <t>System for survey of surface integrity after mechanical and thermo processing</t>
  </si>
  <si>
    <t xml:space="preserve">Ponedeljek - petek,  kadar oprema ni zasedena zaradi vaj. Kontakt: janez.grum@fs.uni-lj.si </t>
  </si>
  <si>
    <t>SEM - elektronska mikroskopija,EDS analiza,WDS analiza;Natezni preizkus do 45 kN upogibni  in tlačni preizkus, preizkušanje lepljenih in varjenih spojev, preizkušanje dinamične trdnosti, določanje da/dn oz.hitrosti širjenja razpok, določanje odpornosti materialov in površinskih zaščitnih slojev proti koroziji. Možnost uporabe različnih vrst korozivnih medijev z različno koncentracijo.</t>
  </si>
  <si>
    <t>0782-014</t>
  </si>
  <si>
    <t>prof.dr.M.Nagode</t>
  </si>
  <si>
    <t xml:space="preserve">Eksperimentalna oprema za verifikacijo obratovalne trdnosti </t>
  </si>
  <si>
    <t>Zwick HB100 in Zwick T1-FR005TEW.A50</t>
  </si>
  <si>
    <t>V zvezi s postopkom in pogoji se obrnite na skrbnika opreme. Kontakt: marko.nagode@fs.uni-lj.si</t>
  </si>
  <si>
    <t>Oprema je namenjena statičnim (do 5 kN) in dinamičnim (do 100 kN) testiranjem preskušancev iz gume ter zračnim vzmetem. Na razpolago je temperaturna komora od -80 °C do 250 °C.</t>
  </si>
  <si>
    <t>Marko Nagode</t>
  </si>
  <si>
    <t>Modificiran ekstruder z regulacijo termo-mehanske obremenitve materiala</t>
  </si>
  <si>
    <t>Modificated extrudor with regulation of thermo-mechanical load of material</t>
  </si>
  <si>
    <t>Izposoja možna v skladu z dogovorom, kontakt: cem@fs.uni-lj.si</t>
  </si>
  <si>
    <t>Ekstrudor je namenjen ekstrudiranju prahu in granul plastike pri temperaturnem območju med sobno temp. in 400 °C. Ekstrudiran material ima lahko krožno obliko prereza ali pa je ekstrudiran v obliki traku.</t>
  </si>
  <si>
    <t xml:space="preserve">Extruder is designed for extrusion of powder and plastic granules in a temperature range between room temp. and 400 ° C. Extruded material may have circular or tape shape. </t>
  </si>
  <si>
    <t>novo – procesiranje</t>
  </si>
  <si>
    <t>novo – ekstrudor</t>
  </si>
  <si>
    <t>0782-015</t>
  </si>
  <si>
    <t>prof.dr.M.Fajdiga/   prof.dr. M. Nagode</t>
  </si>
  <si>
    <t>Merilna in računalniška oprema za specialna razvojna vrednotenja</t>
  </si>
  <si>
    <t>Mesurement and CAE equipment for special R&amp;D evaluations</t>
  </si>
  <si>
    <t>Do opreme imajo dostop partnerji razvojnega centra CRV ter ostali partnerji laboratorija LAVEK na UL-FS, s katerimi sodelujemo na skupnih razvojnih in raziskovalnih projektih. Kontakt: marko.nagode@fs.uni-lj.si</t>
  </si>
  <si>
    <t>Merilna in računalniška oprema, ki je bila kupljena v sklopu paketa 12, je namenjena izključno za eksperimentalno in numerično vrednotenje obnašanja konstrukcij, ki so obremenjene z ekstremnimi mehanskimi obremenitvami (npr. trk vozila). Eksperimentalna oprema obsega triosne pospeškomerje z univerzalnimi moduli za kondicioniranje signalov, hitro kamero in laserska senzorja pomikov. Oprema za numerično vrednotenje obsega programsko opremo za izvajanje simulacij izrazito dinamičnih pojavov ter ustrezno razširitev strojne opreme.</t>
  </si>
  <si>
    <t>Oprema za raziskave in karakterizacijo obrabnih mehanizmov na področju nanotribologije</t>
  </si>
  <si>
    <t xml:space="preserve">Equipment for investigation and characterization of wear nano-tribological mechanisms </t>
  </si>
  <si>
    <t xml:space="preserve">Oprema omogoča raziskavo obrabnih mehanizmov na nano področju, kar vključuje obremenitve v območju nN in pomike v področju 10nm – 10 µm. S pomočjo opreme je možna raziskava in karakterizacija triboloških procesov v nanopodročju za različne vrste materialov, površinskih plasti in obdelav s poudarkom na interakcijah med površino in mazivom. </t>
  </si>
  <si>
    <t>The equipment provides means of research for nano-scale wear mechanisms, which involves loads in nN range and strokes in the 10 nm - 10 µm range. The equipment provides possibilities for research and characterization of nano-scale tribological processes for different types of materials, surface layers and surface treatement with emphasis on interactions between surface and lubricant.</t>
  </si>
  <si>
    <t>0782-019</t>
  </si>
  <si>
    <t>P2-0256</t>
  </si>
  <si>
    <t>prof.dr.J.Duhovnik</t>
  </si>
  <si>
    <t>Laserski merilnik            *v procesu odpisa OS</t>
  </si>
  <si>
    <t>Laser scanner Kreon Zephyr KZ 50</t>
  </si>
  <si>
    <t>Direkten kontakt s skrbnikom, vsak primer obravnava posebej. Kontakt: joze.duhovnik@fs.uni-lj.si</t>
  </si>
  <si>
    <t xml:space="preserve">Oprema je namenjena raziskavam s področja merjenja oblike prostih površin. </t>
  </si>
  <si>
    <t>0782-002</t>
  </si>
  <si>
    <t>P2-0263</t>
  </si>
  <si>
    <t>prof.dr.F.Kosel/        doc.dr. M. Brojan</t>
  </si>
  <si>
    <t>Temperaturna komora z zahtevanim priborom, merilno in programsko opremo za mehansko analizo inteligentnih gradiv</t>
  </si>
  <si>
    <t>Temperature chamber with required equipment, mesurament and programm equipment for analyzing intelligent elements</t>
  </si>
  <si>
    <t>Dostop do opreme je v domeni vodje Laboratorija. Kontakt miha.brojan@fs.uni-lj.si</t>
  </si>
  <si>
    <t>Uporablja se za analizo mehanskih lastnosti gradiv.</t>
  </si>
  <si>
    <t>Miha Boltežar</t>
  </si>
  <si>
    <t>Laserska izvora z opremo</t>
  </si>
  <si>
    <t>Dostop do opreme je v domeni vodje Laboratorija. Kontakt janez.mozina@fs.uni-lj.si</t>
  </si>
  <si>
    <t>Pedagoški proces (vaje)</t>
  </si>
  <si>
    <t>Janez Možina</t>
  </si>
  <si>
    <t>0782-007</t>
  </si>
  <si>
    <t>prof.dr.M.Boltežar</t>
  </si>
  <si>
    <t>Izvor vibracij srednje moči</t>
  </si>
  <si>
    <t>Electrodynamic shaker</t>
  </si>
  <si>
    <t>Direktni kontakt s skrbnikom; za vsak primer posebej. Kontakt miha.boltezar@fs.uni-lj.si</t>
  </si>
  <si>
    <t>Direct contact with the head of the lab. Contact e:miha.boltezar@fs.uni-lj.si</t>
  </si>
  <si>
    <t>Vibracijsko stresanje izdelkov, amplituda sile pri sinusnem obremenjevanju je 35 000 N. Kontroler omogoča sine-sweep testiranje, širokospektralno-naključno kot tudi udarno testiranje.</t>
  </si>
  <si>
    <t>Vibrational testing of products, force amplitude at sine excitation is 35 000 N. Controller allows also broadband and impact testing.</t>
  </si>
  <si>
    <t>L2-6772</t>
  </si>
  <si>
    <t>Sistem za karakterizacijo tehnoloških procesov</t>
  </si>
  <si>
    <t>System for characterization of technological processes</t>
  </si>
  <si>
    <t>Direktni kontakt s skrbnikom; za vsak primer posebej. Kontakt edvard.govekar@fs.uni-lj.si</t>
  </si>
  <si>
    <t xml:space="preserve">Oprema se uporablja pri zajemanju in analizi podatkov </t>
  </si>
  <si>
    <t>0782-009</t>
  </si>
  <si>
    <t>prof.dr.A.Poredoš/   prof.dr.V.Butala</t>
  </si>
  <si>
    <t>6415;     9129</t>
  </si>
  <si>
    <t>Merilna oprema za merjenje temparaturnih polj (termovizijska kamera)</t>
  </si>
  <si>
    <t>FLIR ThermaCAM S65 -FLIR Systems</t>
  </si>
  <si>
    <t>Možnost izposoje za največ 3 dni. Kontakt: alojz.poredos@fs.uni-lj.si in vincenc.butala@fs.uni-lj.si</t>
  </si>
  <si>
    <t>Possible renting for max. 3 days. Contact: alojz.poredos@fs.uni-lj.si in vincenc.butala@fs.uni-lj.si</t>
  </si>
  <si>
    <t>Termokamera za brezdotično merjenje površinskih temperatur. Dodatne informacije Fakulteta za strojništvo, tel. 01 4771103</t>
  </si>
  <si>
    <t>Infrared camera for contactless measurements of the surface temperatures. Additional info Fakulteta za strojništvo, tel. 01 4771103</t>
  </si>
  <si>
    <t>Pedagoški proces</t>
  </si>
  <si>
    <t>Tlačni senzor s procesno enoto</t>
  </si>
  <si>
    <t>Pressure sensor processing unit</t>
  </si>
  <si>
    <t>Optični senzor omogoča lokalne meritve dinamike tlaka v fluidih.</t>
  </si>
  <si>
    <t>Optical sensor allows local measurements of pressure dynamics in fluids.</t>
  </si>
  <si>
    <t>Kavitacijski tunel</t>
  </si>
  <si>
    <t xml:space="preserve"> Cavitation tunnel</t>
  </si>
  <si>
    <t>Sistem za refunkcionalizacijo konstrukcijskih polimerov</t>
  </si>
  <si>
    <t>2007/2008</t>
  </si>
  <si>
    <t>System for refunctionanalayzing of construction polymers</t>
  </si>
  <si>
    <t>Opreme je namenjena reološkim preiskavam materiala v skladu z ISO 3219 in ISO 6721 standardom. Poleg tega pa je na napravi možno izvesti tudi teste strižnega lezenja in relaksacije.</t>
  </si>
  <si>
    <t>The main purpose of equipment is investigation of a material rheology in compliance with ISO 3219 and ISO 6721. Besides that, also shear creep/relaxation characterization can be performed.</t>
  </si>
  <si>
    <t>Temperaturna komora za stresalnik</t>
  </si>
  <si>
    <t xml:space="preserve">Temperature chamber </t>
  </si>
  <si>
    <t>Direktni kontakt s skrbnikom; za vsak primer posebej</t>
  </si>
  <si>
    <t>Temperaturna komora omogoča izvedno temperaturnega obremenjevanja sočasno z vibracijskim preizkušanjem v območju od -70 st. C do 180 st. C s temp. gradientom 5 st./minuto.</t>
  </si>
  <si>
    <t>Temperature chamber allows simulatneous vibrational testing in controlled temperature environment in the range from -70deg. C up to 180 deg. C; temp. gradient is 5 deg/min.</t>
  </si>
  <si>
    <t>0782-026</t>
  </si>
  <si>
    <t>P2-0354</t>
  </si>
  <si>
    <t>prof.dr.M.Čudina</t>
  </si>
  <si>
    <t>Akustična kamera s sistemom za modeliranje širjenja hrupa v prostoru in okolju</t>
  </si>
  <si>
    <t>Acustic camera with system for modeliring the spread of noise in place and environment</t>
  </si>
  <si>
    <t>Dostop do kamere je možen na principu izposoje. Pogoj izposoje so, da s kamero rokuje usposobljen operater, to pomeni asistent dr. Prezelj Jurij. Kontakt: mirko.cudina@fs.uni-lj.si</t>
  </si>
  <si>
    <t>Access to the camera is possible on a rent bases. Condition for a rent is that with camera handled qualified operator, this means by Assistant Professor Dr. Jurij Prezelj and that a rent is paid after use of camera. Contact: mirko.cudina@fs.uni-lj.si</t>
  </si>
  <si>
    <t>Z akustiočno kamero je možno identificirati, locirati in okarakterizirati vire hrupa po frekvenci in času in sicer tako znotraj industrijskega obrata, npr. proizvodne hale, kakor tudi zunaj hale oz. tovarne, npr. toplarne.</t>
  </si>
  <si>
    <t>By acoustic camera is possible to identified, localized and characterized sound sources in time and frequency domain, and so within an industrial environment, e.g. in production hall, as well as outdoors, outside the factory, e.g. heating plant.</t>
  </si>
  <si>
    <t>Mirko Čudina</t>
  </si>
  <si>
    <t xml:space="preserve">Merilna oprema za on-line diagnosticiranje okvar na rotirajočih strojih </t>
  </si>
  <si>
    <t>System for on-line detection and diagnostics of failures on rotating machines</t>
  </si>
  <si>
    <t xml:space="preserve">Merilni sistem služi sprotnemu spremljanju stanja rotirajočih elementov raziskovanega stroja, kar vključuje merjenje električnih veličin, števila vrtljajev, vibracij, temperature, hrupa in karakteristik hladilno-mazalnega sredstva. Oprema zajema instrumente za zajem in analizo signalov vibracij, zraka in olja. </t>
  </si>
  <si>
    <t>The detection and diagnostics system serves for the continuous condition monitoring of rotating elements of the experimental rig. This includes measuring of electrical quantities, rotating frequency, vibrations, temperature noise and characteristics of the cooling and lubrication agent. The system is comprised of instruments for acquisition and analysis of signals from vibrations, air and oil.</t>
  </si>
  <si>
    <t>Naprava za izvajanje prilagojenih triboloških testov</t>
  </si>
  <si>
    <t>Interchangeable machine for adjustable tribological testing</t>
  </si>
  <si>
    <t>Naprava za izvajnaje prilagojenih triboloških testov s silami, ki omogočajo analizo vpliva pojavov majhnih sil, predvsem adsorbiranih mejnih plasti, ki zahtevajo resolucijo učinka Van der Waalsovih sil, elektrostatskih sil, sil meniskus učikov ipd, torej preizkusi v redu velikosti mini-Newronov.</t>
  </si>
  <si>
    <t>Interchangeable machine for adjustable tribological testing. Enables the analysis of effects of small forces (mN), adsorbed boundary films, Van der Waals and electrostacic forces, meniscus forces etc.</t>
  </si>
  <si>
    <t>Naprava za merjenje debelin "in-situ" mejnih mazalnih  filmov v rangu nanometrske skale</t>
  </si>
  <si>
    <t>Traction machine for “in-situ” measurement of boundary lubricating films on nanoscale range</t>
  </si>
  <si>
    <t>Machine for in-situ measurement of boundary lubrication films in the nanometre range</t>
  </si>
  <si>
    <t>prof. dr. Emri</t>
  </si>
  <si>
    <t>Sistem za karakterizacijo vedenja časovno-odvisnih materialov na nano in mikro skali (Nanoindenter – sistem za nanoin-dentacijo)</t>
  </si>
  <si>
    <t xml:space="preserve">Nanoindenter – system for nano-indentation </t>
  </si>
  <si>
    <t>Sistem za nanoindentacijo omogoča določitev Young-ovega modula in trdote v skladu s standardom ISO 14577. Sistem je nadgrajen z modulom za meritve modula elastičnosti in trdote (togosti) kot kontinuirne (dinamične) funkcije globine indentacije, primerno za različne materiale (kovine, polimeri, tanke plasti, zlitine, keramika, itd.)</t>
  </si>
  <si>
    <t>The Nano Indenter enables to measure Young’s modulus and hardness in compliance with ISO 14577. System is upgraded with Continuous Stiffness Measurement module that allows dynamic properties characterization of different kinds of materials (metals, polymers, thin films, alloys, ceramics, etc.).</t>
  </si>
  <si>
    <t>novo – nanoindenter</t>
  </si>
  <si>
    <t>prof. dr. Možina</t>
  </si>
  <si>
    <t>Eksperimnelni laserski sistem za mikro-obdelave</t>
  </si>
  <si>
    <t>Experimental laser based micro-machining system</t>
  </si>
  <si>
    <t>Oprema je dostopna v laboratoriju KOLT po predhodnem dogovoru s skrbnikom opreme.</t>
  </si>
  <si>
    <t>Equipment is available in the laboratory KOLT by prior arrangement with the administrator of the equipment.</t>
  </si>
  <si>
    <t xml:space="preserve">Oprema je namenjena raziskavam laserskih mikro-obdelovalnih procesov ter pripadajočih optodinamskih pojavov. Poseban poudarek je namenjen optimizaciji procesov z uporabo sprotnih metod merjenja procesnih parametrov.  </t>
  </si>
  <si>
    <t>The equipment is intended for research into laser micro-processing and related optodynamic phenomena. Special emphasis is given to optimization of processes by using real-time measuring of process parameters.</t>
  </si>
  <si>
    <t>http://www.fs.uni-lj.si/raziskovalna_dejavnost/infrastrukturni_center/</t>
  </si>
  <si>
    <t>P2-0392</t>
  </si>
  <si>
    <t>Janez Možina/    Matija Jezeršek</t>
  </si>
  <si>
    <t>prof. dr. Kopač</t>
  </si>
  <si>
    <t>Vertikalni rezkalni center - visokohitrostni obdelovalni stroj</t>
  </si>
  <si>
    <t>High speed milling machine Sodick MC 430L</t>
  </si>
  <si>
    <t>drugi javni viri</t>
  </si>
  <si>
    <t>Zunanji uporabniki, ki bi želeli uporabljati kapacitete stoja za izdelavo svojih testnih izdelkov je lahko izdelavo izdelkov na stroju naročijo operaterju v laboratoriju za odrezavnje po dogovoru s predstojnikom in vljavnem ceniku delovne ure stroja+operaterja.</t>
  </si>
  <si>
    <t>Access to the high speed milling machine is possible on a rent bases. Condition for a rent is that with equipment handled qualified operator  and that a rent is paid after use of equipment. Contact: janez.kopac@fs.uni-lj.si</t>
  </si>
  <si>
    <t>CNC-stroj (tip: MC 430L) proizvajalca SODICK, je namenjen za raziskave in izobraževanje na področju visoko- preciznega frezanja in mikro-frezanja najbolj zahtevnih materialov in kompleksnih geometrij. Nova generacija visoko hitrostnih (HSC) frezalnih centrov združuje linearne pogone na vseh oseh, s čimer je zagotovljena visoka dinamična odzivnost stroja (pospeški do 10 m/s2) in najvišja stopnja preciznosti obdelave v mikrometrskem področju pri maksimalnih vrtljajih glavnega vretena (do 40.000 vrt/min). Upravljanje stroja je izredno enostavno zahvaljujoč novemu krmilniku zasnovanem na Windows XP-okolju, ki je kombiniran s Sodick-ovo kontrolo gibanja. Vsa omenjena inovativna tehnologija, združena v CNC-stroju postavlja nove standarde za naslednjo generacijo mikro frezanja.</t>
  </si>
  <si>
    <t>CNC-machine (type: MC 430l) manufactured by SODICK , is used for research and education in the field of high-precision micro-milling and milling most challenging materials and complex geometries. A new generation of high-speed (HSC) milling centers combines linear drives in all axes, thus ensuring a high dynamic response of the machine (accelerations up to 10 m/s2) and the highest level of precision processing in the field of micrometers in maximum spindle speeds (up to 40,000 rev / min). To operate the machine is very easy thanks to the new controller concept based on Windows XP-environment, which is combined with Sodick ovo movement control. All mentioned innovative technology combined into a CNC machine sets new standards for the next generation of micro-milling.</t>
  </si>
  <si>
    <t>0782-037</t>
  </si>
  <si>
    <t>Doc. dr. Tone Češnovar</t>
  </si>
  <si>
    <t>Visokozmogljivi računski sestav  HPCFS</t>
  </si>
  <si>
    <t>External access to computing facilities is granted on the basis of agreement and price list for external users.</t>
  </si>
  <si>
    <t>Zunanji uporabniki, ki bi želeli uporabljati računske kapacitete za svoje namene lahko le te najamejo po dogovoru in veljavnem ceniku za zunanje uporabnike. Kontakt:
leon.kos@fs.uni-lj.si</t>
  </si>
  <si>
    <t>External access to computing facilities is granted on the basis of agreement and price list for external users. Contact:
leon.kos@fs.uni-lj.si</t>
  </si>
  <si>
    <t>Sestav računalnikov (cluster) lahko s porazdelitvijo na več vzporednih procesov rešuje probleme, ki bi zahtevali tedne, mesec ali celo leto pri dveh, treh ali štirih procesorskih enotah. S sestavom, ki ima 500 ali več procesorskih enot se ta čas bistveno skrajša in predvsem omogoča pospešen vpogled v rezultate. Tako dosežemo hitrejše iskanje rešitve, ki je na namiznem računalniku celo nemogoča. Na področju simulacij tehničnih sistemov je uporaba takih super</t>
  </si>
  <si>
    <t>Computing cluster enables parallel solving of numerical problem tat could take weeks and more on desktop computer. Cluster with 768 procesors can quickly solve such problems and provides results in a timely maner. Faster turnaround enables research that is on desktop computer nearly impossible.</t>
  </si>
  <si>
    <t>http://hpc.fs.uni-lj.si/</t>
  </si>
  <si>
    <t>PS ULFS 0782</t>
  </si>
  <si>
    <t>Prof. dr. Branko Širok, dekan</t>
  </si>
  <si>
    <t>Programska oprema ANSYS za HPCFS</t>
  </si>
  <si>
    <t>Usage of the software is linked to valid HPCFS access and project requiring such software based on the total available licences and academic research agreement with ANSYS for such use.</t>
  </si>
  <si>
    <t>Usage of the software is linked to valid HPCFS access and project requiring such software based on the total available licences and academic research agreement with ANSYS for such use. Contact:
leon.kos@fs.uni-lj.si</t>
  </si>
  <si>
    <t>ANSYS simulation sofware provides numerical finite element and finite volume simualtions to the compute cluster. Multiphysics simulated includes static, dynamic, stability, temperature and heat transfer analyses of solids and fluids.</t>
  </si>
  <si>
    <t>v ceni HPCFS</t>
  </si>
  <si>
    <t>prof.dr. Branko Širok, dekan</t>
  </si>
  <si>
    <t>prof. dr. M. Kalin</t>
  </si>
  <si>
    <t>Profilometer optični 3D</t>
  </si>
  <si>
    <t>3D optical interferometer</t>
  </si>
  <si>
    <t>Oprema je na razpolago na TINT, Bogišičeva 8 po predhodnem dogovoru.Kontakt: mitjan.kalin@fs.uni-lj.si</t>
  </si>
  <si>
    <t xml:space="preserve">Equipment is available at TINT, Bogišičeva 8 with preliminary arrangement Contact: mitjan.kalin@fs.uni-lj.si
</t>
  </si>
  <si>
    <t>Interferometer se uporablja za analizo topografij gladkih in hrapavoh površin z resolucijo pod 1 nm. Uporablja se lahko za analizo teksturiranih površin, za analizo obrabnih mehanizmov in obrabnih sledi, za geometrijske meritve, …</t>
  </si>
  <si>
    <t>3D optical interferoemter can be used for the topographical analyses of smooth and rough surfaces witn sub-nanometer resolutions. It can also be used for analyses of textured surfaces, analyses of wear mechanism and wear tracks, for the geometrical measurements, ...</t>
  </si>
  <si>
    <t xml:space="preserve">prof. dr. M. Boltežar </t>
  </si>
  <si>
    <t>Kalibrator pospeškov z opremo</t>
  </si>
  <si>
    <t>Accelerometer calibrator</t>
  </si>
  <si>
    <t xml:space="preserve">Dostop do opreme je v domeni vodje laboratorija.
Kontakt: miha.boltežar@fs.uni-lj.si </t>
  </si>
  <si>
    <t xml:space="preserve">One should send an email to prof. Boltežar. Contact: miha.boltežar@fs.uni-lj.si </t>
  </si>
  <si>
    <t>Oprema omogoča izvajanje kalibracije pospeškomerov</t>
  </si>
  <si>
    <t>The equipment allows one to calibrate accelerometers</t>
  </si>
  <si>
    <t>pedagoški proces</t>
  </si>
  <si>
    <t>0782-029</t>
  </si>
  <si>
    <t>Oprema za nadzor in procesiranja aktivnih optičnih vlaken z ohranjanjem polarizacije</t>
  </si>
  <si>
    <t>Equipment for control and processing of PM optical fibers.</t>
  </si>
  <si>
    <t>Kontakt skrbnika opreme. Tel: 4771 213; E-mail: primoz.podrzaj@fs.uni-lj.si</t>
  </si>
  <si>
    <t>Contact with the person responsible for the equipment.</t>
  </si>
  <si>
    <t>prof. dr. E. Govekar</t>
  </si>
  <si>
    <t>Laserski sistemi in merilni pribor</t>
  </si>
  <si>
    <t>Laser systems and measurement equipment</t>
  </si>
  <si>
    <t>Paket  16</t>
  </si>
  <si>
    <t>Direct contact with the administrator for each case. Contact edvard.govekar@.uni-lj.si</t>
  </si>
  <si>
    <t>Oprema se uporablja za lasersko obdelavo snovi ter karakterizacijo laserskega sistema in procesa.</t>
  </si>
  <si>
    <t>The equipment is used for laser manufacturing and characterization of the laser system and process.</t>
  </si>
  <si>
    <t>0782-024</t>
  </si>
  <si>
    <t>izr. prof. dr. T. Katrašnik</t>
  </si>
  <si>
    <t>PEMS sistem</t>
  </si>
  <si>
    <t>Portable emission measurement system</t>
  </si>
  <si>
    <t>Oprema je na voljo po predhodnem dogovoru. Opremo je možno najeti le z operaterjem.</t>
  </si>
  <si>
    <t>Equipment is available by prior arrangement. The equipment can only be rented with an operator.</t>
  </si>
  <si>
    <t>Oprema je namenjena merjenju plinskih onesnažil v izpušnih plinih motorjev z notranjim zgorevanjem med vožnjo z vozilom.</t>
  </si>
  <si>
    <t>Equipment is aimed for measurements of gaseous exhaust emissions of internal combustion engine during regular driving with a vehicle.</t>
  </si>
  <si>
    <t>L2-5468</t>
  </si>
  <si>
    <t>Tomaž Katrašnik</t>
  </si>
  <si>
    <t>Analiza možnosti uporaba HVO in TPO kot goriva na sodobnem dizelskem motorju</t>
  </si>
  <si>
    <t>prof. dr. J. Kopač</t>
  </si>
  <si>
    <t>3D tiskalnik ProJet 3510 SD</t>
  </si>
  <si>
    <t>3D printer ProJet 3510 SD</t>
  </si>
  <si>
    <t>Stroja ne morejo uporabljati posamezniki, lahko pa vsak naroči izdelke iz stroja. Kontakt: david.homar@fs.uni-lj.si</t>
  </si>
  <si>
    <t>The machine can not be used by individuals, but you can order any product from the machine. Contact: david.homar@fs.uni-lj.si</t>
  </si>
  <si>
    <t>3D tiskalnik ProJet 3510 SD je namenjen izdelavi prototipov in končnih izdelkov. Izdelki so narejeni s tehnologijo dodajanja plasti. Izdelek je narejen direktno iz računalniškega modela.</t>
  </si>
  <si>
    <t>3D printer ProJet 3510 SD is intended for rapid prototyping and production of plastic parts by photopolymer jetting process. That is process where product is built directly from computer model by adding layers.</t>
  </si>
  <si>
    <t>prof. dr. I. Golobič</t>
  </si>
  <si>
    <t>Sistem za analizo hitrih dogodkov pri prenosu toplote in snovi v infrardečem spektru</t>
  </si>
  <si>
    <t>System for the analysis of fast heat and mass transfer events in visible and infrared spectrum</t>
  </si>
  <si>
    <t>Preko spletnega ali telefonskega kontakta z Laboratorijem za toplotno tehniku FS UL je oprema skupaj z operaterjem razpoložljiva z najavo vsaj  3 dni pred snemanjem.</t>
  </si>
  <si>
    <t>Via e-mail or phone contact  with Laboratory for thermal technology Faculty of Mechanical Engineering University of Ljubljana  the equipment is available together with the operator. The reservation is needed at least 3 days before.</t>
  </si>
  <si>
    <t>Spremljanje hitrih dogodkov prenosa toplote in snovi v vidnem in v infrardečem spektru v laboratorijskem, industrijskem in naravnem okolju. V vidnem spektru lahko uporabimo mikroskop. Za Joulovo gretje je na razpolago 1000 A DC usmernik.</t>
  </si>
  <si>
    <t xml:space="preserve">Observation of fast events during heat and mass transfer processes in visual and infrared spectrum for laboratory purposes, industrial applications and in a natural environment. For visual observations the microscope could be used as well. 1000 Amp DC power supply is used for Joule heating. </t>
  </si>
  <si>
    <t>Vrstični elektronski mikroskop (SEM) - z delovanjem pri nizkem vakuumu (LV-SEM) in EDS analizatorjem, z možnostjo analize z oljem kontaminiranih in neprevodnih vzorcev</t>
  </si>
  <si>
    <t xml:space="preserve">Scanning Electron Microscope (SEM) with  low vacuum mode (LV-SEM) and EDS analyzer, also for analyzing with oil contaminated or non-conductive samples      </t>
  </si>
  <si>
    <t xml:space="preserve">Oprema je dostopna v laboratoriju TINT. S predhodno najavo vsaj en teden pred izvedbo analiz,  je oprema skupaj z operaterjem razpoložljiva vsem fakultetnim in zunanjim partnerjem laboratorija TINT. Kontakt: mitjan.kalin@tint.fs.uni-lj.si   </t>
  </si>
  <si>
    <t xml:space="preserve">Equipment is available in the Laboratory TINT for faculty staff and other laboratory partners. Reservation of the eqipment and a qualified member of the research group is mandatory at least one week in advance. Contact: mitjan.kalin@tint.fs.uni-lj.si     </t>
  </si>
  <si>
    <t xml:space="preserve">Oprema je namenjena izvedbi površinskih analiz (ugotavljanje obrabnih mehanizmov, stanja površin in kemijske sestave vzorcev) na vseh tipih vzorcev (električno prevodnih in neprevodnih) pri povečavah od 5x do 300.000x. Delovanje v režimu nizkega vakuuma omogoča tudi  izvedbo analiz z oljem kontaminiranih vzorcih. </t>
  </si>
  <si>
    <t>Equipment allows a performance of surface analyses (identification of wear mechanisms, surface's conditions and chemical composition of spacimens) for all types of specimens (electrically conductive and non-conductive) at magnifications 5x-300.000x. Low vacuum mode also enables to perform analyses on samples contaminated with oil.</t>
  </si>
  <si>
    <t>Optični brezkontaktni 3D mikroskop</t>
  </si>
  <si>
    <t>Optical contactless
3D microscope</t>
  </si>
  <si>
    <t>Oprema je dostopna po predhodnem 
dogovoru s predstojnikom katerdre
za management obdelovalnih tehnologij,
Fakultetaza strojništvo, Univeza v Ljubljani.</t>
  </si>
  <si>
    <t>The equipment is available based
on the agreement with the head
of Department for management
of manufacturing technologies</t>
  </si>
  <si>
    <t>Naprava je namenjena za zajem in 
karakterizacije topografije (3D) površin,
vključno z evalvacijo karakteristik
površin (hrapavost, valovitost, radiji, itd.).
Naprava omogoča zajem in diagnostiko
na makro in mikro nivoju, z negotovostjo
do nano območja.</t>
  </si>
  <si>
    <t>The equipment is used for grab
and characterization of the surface
topology (3D), including the evaluation
of characteristics (roughness, waviness,
radius, etc.). The device offers grabbing
and diagnostics on macro and micro
level, with the uncertainty down to
nano range.</t>
  </si>
  <si>
    <t>P2-0185</t>
  </si>
  <si>
    <t>Franc Čepon, izr. prof. dr. Violeta Bokan Bosiljkov</t>
  </si>
  <si>
    <t>17449, 10379</t>
  </si>
  <si>
    <t>ConTec VISKOMETER 5 Z OSTALO OPREMO</t>
  </si>
  <si>
    <t>ConTec Viscometer 5 with additional equipment</t>
  </si>
  <si>
    <t>Oprema je dostopna za preiskave zunanjih naročnikov ob predhodnem dogovoru. Preiskave opravi operater UL FGG. Oprema je na voljo v terminih, ko na njej ne poteka pedagoška in raziskovalna dejavnost UL FGG.</t>
  </si>
  <si>
    <t>Equipment is available for external clients by prior arrangement. Tests are performed by UL FGG operator. Equipment is available  when it is not needed in the teaching and research activities of UL FGG.</t>
  </si>
  <si>
    <t>ConTec Viscometer 5 je koaksialen cilindrični viskometer za suspenzije z grobimi delci, ki je primeren za merjenje reoloških lastnosti cementne paste, malte in betona s posedom 120 mm ali več.</t>
  </si>
  <si>
    <t>The ConTec-Viscometer 5 is a
coaxial cylinder viscometer for
course particle suspension that is
suitable to measure the
rheological properties of cement
paste, mortar and concrete with
about 120mm slump or higher.</t>
  </si>
  <si>
    <t>http://www3.fgg.uni-lj.si/raziskovalna-dejavnost/raziskovalna-oprema/</t>
  </si>
  <si>
    <t>Violeta Bokan Bosiljkov</t>
  </si>
  <si>
    <t>P2-0180</t>
  </si>
  <si>
    <t>Ana Petkovšek</t>
  </si>
  <si>
    <t>diplomske in magistrske naloge</t>
  </si>
  <si>
    <t>P2-0227</t>
  </si>
  <si>
    <t>prof. dr. Bojan Stopar</t>
  </si>
  <si>
    <t>GNSS VIVA SMARTPOLE EDU SET Z DOD.</t>
  </si>
  <si>
    <t>GNSS RECEIVER + TACHEOMETER (SMARTPOLE)</t>
  </si>
  <si>
    <t>Oprema je dostopna zunanjim naročnikov ob predhodnem naročilu vsaj 14 dni vnaprej. Pri uporabi opreme je potrebna navzočnost operaterja UL FGG. Oprema je na voljo v terminih, ko na njej ne poteka pedagoška in raziskovalna dejavnost UL FGG. Uporaba licenčne programske opreme za obdelavo podatkov ni vključena.</t>
  </si>
  <si>
    <t>Equipment is available for external clients by prior arrangement at least 14 days in advance. Support by UL FGG operator is required. Equipment is available when it is not needed in the teaching and research activities of UL FGG. Use of licensed SW for data manipulation is not included.</t>
  </si>
  <si>
    <t>Instrument za visokonatančne GNSS meritve v geodeziji. Omogoča tudi hkratno izvedbo GNSS in klasičnih terestričnih geodetskih meritev v realnem času. Uporaba licenčne programske oprema za obdelavo podatkov meritev ni vključena</t>
  </si>
  <si>
    <t>Instrument for high precision GNSS measurements in geodesy. It also allows the simultaneous performance of GNSS and conventional terrestrial geodetic measurements in real time. Use of licensed software for post-processing asurement data is not included.</t>
  </si>
  <si>
    <t>Raziskovalci, ki sodelujejo pri izvedbi RP P2-0227</t>
  </si>
  <si>
    <t>Pedagoško delo na UL FGG</t>
  </si>
  <si>
    <t>Pedagoški delavci, ki sodelujejo pri izvedbi študijskih programov na UL FGG</t>
  </si>
  <si>
    <t>Instrument for high precision GNSS measurements in geodesy. It also allows the simultaneous performance of GNSS and conventional terrestrial geodetic measurements in real time. Use of licensed software for post.processing asurement data is not included.</t>
  </si>
  <si>
    <t>P2-0158</t>
  </si>
  <si>
    <t>Boštjan Jursinovič</t>
  </si>
  <si>
    <t>HIDRAVLIČNA OPREMA PREIZKUŠEVALIŠČA 3000</t>
  </si>
  <si>
    <t>HYDRAULIC TEST EQUIPMENT</t>
  </si>
  <si>
    <t>Računalniško voden hidravlični bat kapacitete 3000 kN in pripadajoča okvirna konstrukcija in strižna stena omogočata izvedbo različni testov kot so: upogibni test, tlačni test, strižni test. Z batom lahko obremenjujemo le v eni smeri z največjo hitrostjo obremenjevanja 0.3 mm/s. Dolžina hoda je omejena na 300 mm</t>
  </si>
  <si>
    <t>Computer controlled hydraulic piston with capacity of 3000 kN with associated frame construction and shear wall allows the excecution of various tests such as: bending test, pressure test, shear test. The load can be applied only in one direction and the speed of the load application is limited to 0.3 mm/s. The stroke is limited to 300 mm.</t>
  </si>
  <si>
    <t>HIDRAVLIČNI BAT</t>
  </si>
  <si>
    <t>HYDRAULIC ACTUATOR</t>
  </si>
  <si>
    <t>Hidravlični dinamični bat kapacitete +-250 kN in hodom +- 250 mm se uporablja za izvedbo strižnih, upogibnih in tlačno/nateznih testov. Tipični primeri testov, ki jih izvajamo z uporabo takšnih batov so: strižni test sten, upogbni test nosilcev, itd.</t>
  </si>
  <si>
    <t>Zwick servohydraulic testing actuator with test load +-250 kN and stroke of +-250 mm. The actuator can be used for different applications. Typically it is used to perform shear test on wals, flexural test of beams, etc.</t>
  </si>
  <si>
    <t>David Antolinc</t>
  </si>
  <si>
    <t>zunanji naročnik</t>
  </si>
  <si>
    <t>mag. Andrej Vidmar</t>
  </si>
  <si>
    <t>IZOKINETIČNI VZORČEVALNIK KONCENTRACIJE</t>
  </si>
  <si>
    <t>Sampler Manning VST</t>
  </si>
  <si>
    <t>Oprema je dostopna za preiskave zunanjih naročnikov ob predhodnem dogovoru. Preiskave opravi operater UL FGG. Oprema je na voljo v terminih, ko na njej ne poteka pedagoška in raziskovalna dejavnost UL FGG. Kritje stroškov amortizacije, pogona in tehnične podpore.</t>
  </si>
  <si>
    <t>Equipment is available for external clients by prior arrangement. Tests are performed by UL FGG operator. Equipment is available  when it is not needed in the teaching and research activities of UL FGG. Covering appreciation costs, operational costs, and costs of technical support.</t>
  </si>
  <si>
    <t>Izokinetično vzorčevanje odpadne ali rečne vode.</t>
  </si>
  <si>
    <t>Isokinetic sampling of sewage water or river water.</t>
  </si>
  <si>
    <t>ULFGG</t>
  </si>
  <si>
    <t>SonTek RiverSurveyor M9</t>
  </si>
  <si>
    <t>Meritve pretočnih hitrosti v rekah.</t>
  </si>
  <si>
    <t>River flow velocity measurements.</t>
  </si>
  <si>
    <t>MERILEC ZRNAVOSTI SUS.SNOVI LISST</t>
  </si>
  <si>
    <t>Sequoia LISST-SL</t>
  </si>
  <si>
    <t>Meritve koncentracij suspendiranih snovi in njihove zrnavosti.</t>
  </si>
  <si>
    <t>Suspended solids concentrations and granulometry measurements.</t>
  </si>
  <si>
    <t>SENZOR ULTIMA-XT DTS RANGE 5KM, 4 PROGRAMI</t>
  </si>
  <si>
    <t>Distributed Temperature Sensor Silixa XT-DTS 5km</t>
  </si>
  <si>
    <t>Porazdeljeno merjenje temperature rečne vode.</t>
  </si>
  <si>
    <t>Distributed measurements of river water temperature.</t>
  </si>
  <si>
    <t>asis. dr. Sabina Kolbl</t>
  </si>
  <si>
    <t>LASERSKI GRANULOMETER ANALYETTE</t>
  </si>
  <si>
    <t>FRITSCH Laser Granulometer Analysette</t>
  </si>
  <si>
    <t>Laboratorijsko določanje zrnavostne sestave.</t>
  </si>
  <si>
    <t>Grain-size distribution determination in a lab.</t>
  </si>
  <si>
    <t>Igor Valjavec, izr.prof.dr. Jože Lopatič</t>
  </si>
  <si>
    <t>17443, 08443</t>
  </si>
  <si>
    <t>MERSKA OPREMA Z DODATKI</t>
  </si>
  <si>
    <t>DATA ACQUSITION SYSTEM</t>
  </si>
  <si>
    <t>Sistem za zajem podatkov z 32 kanali. Sistem je namenjen zajemu različnih fizikalnih količin (pomiki, deformacije, sile, pospeški, temperatura), ki jih merimo na preizukušancih.</t>
  </si>
  <si>
    <t>Data acquisition system with 32 chanels. The system can be used to capture different physical quantities (displacements, strains, forces, acceleration) measured on the test specimen.</t>
  </si>
  <si>
    <t xml:space="preserve">dr. Drago Saje </t>
  </si>
  <si>
    <t>NAPRAVE MERILNE  - SATELITISKI SPREJEM.</t>
  </si>
  <si>
    <t>GNSS RECEIVER</t>
  </si>
  <si>
    <t>Instrument za visokonatančne GNSS meritve v geodeziji. Uporaba licenčne programske oprema za obdelavo podatkov meritev ni vključena</t>
  </si>
  <si>
    <t>Instrument for high precision GNSS measurements in geodesy. Use of licensed software for post-processing asurement data is not included.</t>
  </si>
  <si>
    <t>izr. prof. dr. Dušan Kogoj</t>
  </si>
  <si>
    <t>POSTAJA MULTI STATION MS50 3D EDU SET INSTRUMENT</t>
  </si>
  <si>
    <t>MULTISTATION (LASER SCANNER + TACHEOMETER)</t>
  </si>
  <si>
    <t xml:space="preserve">Klasične terestrične geodetske meritve za vzpostavitev geodetskih mrež, detajlno izmero in zakoličbo. Izmere v inženirski geodeziji. Uporaba zahteva dodatno opremo in ustrezno programsko opremo za obdelavo meritev. </t>
  </si>
  <si>
    <t>Terrestrial geodetic measurements for the realisation of geodetic nets, topographic surveying and stakeout. Ingeneering surveying. Additional equipment is necessary, proper SW for measuring data processing is required.</t>
  </si>
  <si>
    <t>KG, KIG, KKFDZ</t>
  </si>
  <si>
    <t>Pedagoško delo - predmeti s pogročja Geodetske izmere, geodezije v inženirstvu - diplomske in magistrske naloge</t>
  </si>
  <si>
    <t>Promocija FGG</t>
  </si>
  <si>
    <t>FGG</t>
  </si>
  <si>
    <t xml:space="preserve">RAYTEC OPREMA ZA  LASERSKO MERJENJE POMIKOV </t>
  </si>
  <si>
    <t>Raytec laser surveying system</t>
  </si>
  <si>
    <t xml:space="preserve">Raytec merski sistem (OSSY-Optical Surveying System) za merjenje ponikov z uporabo diodnega laserja. </t>
  </si>
  <si>
    <t xml:space="preserve">Raytec measuring system  (OSSY-Optical Surveying System) for measurement of displacements  using diode laser pointer. </t>
  </si>
  <si>
    <t>doc. dr. Ana Petkovšek</t>
  </si>
  <si>
    <t>SISTEM ZA DINAM. STRIŽ. PREIZ. ZEM. - DEL. SR</t>
  </si>
  <si>
    <t>CYCLIC SIMPLE SHEAR TESTER, Electro-Pneumatic Servo Control Type</t>
  </si>
  <si>
    <t>Ciklični enostavni strižni aparat za drobnozrnate in debelo zrnate zemljine s premerom zrn do 2 mm, ki omogoča merjenje strižne trdnosti, občutljivosti na likvifakcijo, strižnega modula in dušenje.</t>
  </si>
  <si>
    <t xml:space="preserve">Dynamic simple shear apparatus for cohesive soil and cohesionless soil with maximum particle diameter of  2mm. It is possible to measure shear strength, liquefaction, shear modulus and damping properties. </t>
  </si>
  <si>
    <t>Preiskave lezenja mulja sadre za potrebe doktorske naloge</t>
  </si>
  <si>
    <t>J. Smolar, M. Maček</t>
  </si>
  <si>
    <t>doc. dr. Dušan Petrovič</t>
  </si>
  <si>
    <t>SKENER</t>
  </si>
  <si>
    <t>LASER SCANNER</t>
  </si>
  <si>
    <t>Lasersko skeniranje objektov, fasad ali pokrajine, rezultat meritve je oblak točk, iz katerega je ob nadaljnji obdelavi možno izdelati trirazsežnostne modele objektov, pa tudi manjšega dela terena ali pokrajine. Uporaba zahteva sočasno uporabo prenosnega računalnika s programsko opremo za zajem.</t>
  </si>
  <si>
    <t>Laser scanning of objects, facades or landscape, the result is point cloud, from which upon additional maintenance 3D models of objects, part of terrain or landscape can be created. Use of scanner requires additional use of remote computer with proper SW for data capturing and storing.</t>
  </si>
  <si>
    <t>KKFDZ, KG, KIG</t>
  </si>
  <si>
    <t>Pedagoško delo pri predmetih s področja fotogrametrije, geodetske izmere in geodezije v inženirstvu ter pri diplomskih in magistrskih nalogah</t>
  </si>
  <si>
    <t>STISKALNICA HIDRAVLIČNA NPC/DIGIT 12/12</t>
  </si>
  <si>
    <t>Hydraulic press NPC/DIGIT 12/12</t>
  </si>
  <si>
    <t>Oprema je namenjena proizvodnji kompozitnih plošč iz odpadne embalaže in odpadnega tekstila, namenjenih za uporabo v gradbeništvu.</t>
  </si>
  <si>
    <t>The equipment is intended for the manufacture of construction products - composite panels made of packaging waste and waste textiles.</t>
  </si>
  <si>
    <t>TC-1010 TAHIMETER S PRIBOROM</t>
  </si>
  <si>
    <t>TACHEOMETER</t>
  </si>
  <si>
    <t>UNIVERZALNI MERILNI SISTEM DEWESOFT UP-X-7DEWE-2500</t>
  </si>
  <si>
    <t>UNIVERSAL DATA ACQUSITION SYSTEM DEWESOFT UP-X-7DEWE-2500</t>
  </si>
  <si>
    <t xml:space="preserve">Prenosni merilni sistem in program za zajem podatkov. Sistem je namenjen zajemu različnih fizikalnih količin (pomiki, deformacije, sile, pospeški, temperatura), ki jih merimo na preizukušancih. </t>
  </si>
  <si>
    <t>Removable data acquisition system and software.  The system can be used to capture different physical quantities (displacements, strains, forces, acceleration) measured on the test specimen.</t>
  </si>
  <si>
    <t>Franci Čepon, asis. dr. David Antolinc</t>
  </si>
  <si>
    <t>17449, 30691</t>
  </si>
  <si>
    <t>UNIVERZALNI PREIZKUŠEVALNI STROJ ZWICK/ROELL</t>
  </si>
  <si>
    <t>Universal testing machine Zwick/Roell</t>
  </si>
  <si>
    <t>Univerzalni preizkuševalni stroj Zwick/Roell kapacitete 100 kN. Namenjen izvajanju statičnih in dinamičnih preiskav materialov in gradbenih proizvodov.</t>
  </si>
  <si>
    <t>Universal testing machine Zwick/Roell with capacity of 100 kN. Aimed for static and dynamic testing of materials and construction products.</t>
  </si>
  <si>
    <t>Franc Čepon, asist. Petra Štukovnik</t>
  </si>
  <si>
    <t>17449, 31255</t>
  </si>
  <si>
    <t>VIDEOMIKROSKOP HIROX KH</t>
  </si>
  <si>
    <t>VIDEOMICROSCOPE HIROX KH</t>
  </si>
  <si>
    <t>Mikroskopski sistem HIROX 3D je optični video-mikroskop, ki omogoča mikroskopske analize vzorcev in površin v laboratoriju in na terenu. Z njim analiziramo zbruske in obruske ter neobdelane površine - s pomočjo multifokus slike in ostalih orodij.</t>
  </si>
  <si>
    <t>Microscopic system HIROX 3D is optical video-microscope that allows microscopic analysis of samples and surfaces in the laboratory and in the field. We can analyze thin sections and polished sections, and also original surfaces - with the help of multifocus images and other tools.</t>
  </si>
  <si>
    <t>Petra Štukovnik</t>
  </si>
  <si>
    <t>asist. dr. Sabina Kolbl</t>
  </si>
  <si>
    <t>ANALITIČNA NAPRAVA AMPTS II</t>
  </si>
  <si>
    <t>AUTOMATIC METHANE POTENTIAL TEST SYSTEM II</t>
  </si>
  <si>
    <t>Oprema je dostopna za preiskave zunanjih naročnikov ob predhodnem dogovoru. Preiskave opravi operater UL FGG. Oprema je na voljo v terminih, ko na njej ne poteka pedagoška in raziskovalna dejavnost UL FGG. Meritve trajajo 30dni.</t>
  </si>
  <si>
    <t>Equipment is available for external clients by prior arrangement. Tests are performed by UL FGG operator. Equipment is available  when it is not needed in the teaching and research activities of UL FGG. Measurement duration is 30 days</t>
  </si>
  <si>
    <t>Meritve metanskih potencialov za anaerobno presnovo različnih organsko razgradljivih substratov.</t>
  </si>
  <si>
    <t>Methane yield measurements of various organicaly degradable susbtrates in anaerobic digestion</t>
  </si>
  <si>
    <t>IZH-01/05-2016</t>
  </si>
  <si>
    <t>IZH TRG</t>
  </si>
  <si>
    <t>P2-0260</t>
  </si>
  <si>
    <t>prof. dr. Dejan Zupan</t>
  </si>
  <si>
    <t>PRENOSNI LASERSKI VIBROMETER PDV-100</t>
  </si>
  <si>
    <t>PORTABLE LASER VIBROMETER PDV-100</t>
  </si>
  <si>
    <t>Vibrometer brezkontaktno meri hitrosti točk na površini telesa v razponu 0 do 22 kHz. Zajema lahko digitalne in analogne signale. Oprema omogoča natančno in učinkovito obdelavo zajetih podatkov.</t>
  </si>
  <si>
    <t>Vibrometer measures surface velocity without contact in the frequency range 0 to 22 kHz. Analog and digital output signal can be obtained. Data acquisition enables precise and efficient data analysis.</t>
  </si>
  <si>
    <t>Dejan Zupan</t>
  </si>
  <si>
    <t>EU-0498</t>
  </si>
  <si>
    <t>Mitja Plos</t>
  </si>
  <si>
    <t>P2-0190</t>
  </si>
  <si>
    <t>dr. Bojan Ačko</t>
  </si>
  <si>
    <t>Trikoordinatna merilna naprava</t>
  </si>
  <si>
    <t>Co-ordinate measuring machine</t>
  </si>
  <si>
    <t>Primarno je oprema namenjena raziskavam, lahko pa jo v obsegu 80 ur/mesec uporabljamo tudi za storitve industriji in za pedagoški proces. Cena ure je 63 EUR</t>
  </si>
  <si>
    <t>Use is possible on the basis of prior agreement</t>
  </si>
  <si>
    <t>Primani namen uporabe  je raziskovalna dejavnost (nacionalni raziskovalni programi, evropski projekti, doktorati, magisteriji, razvoj nacionalnega etalona), uporabna pa je tudi v pedagoškem procesu ter za meritve in kalibracije</t>
  </si>
  <si>
    <t>The equipment is primarily used for research(national research programme, european projects, development of national standard for length) but it is also used in the education process as well as in calibration and measurement services</t>
  </si>
  <si>
    <t>45174,45175, 45176</t>
  </si>
  <si>
    <t>http://fs-server.uni-mb.si/si/inst/ips/ltm/</t>
  </si>
  <si>
    <t>P2-0190-0795</t>
  </si>
  <si>
    <t>Bojan Ačko</t>
  </si>
  <si>
    <t>Nacionalni etalon</t>
  </si>
  <si>
    <t>Frekvenčno stabiliziran laser-Lasertex Allanov sistem</t>
  </si>
  <si>
    <t>Laser frequency standard; primary standard for length</t>
  </si>
  <si>
    <t>Oprema je namenjena za raziskave in umerjanje industrijskih laserjev. Okvirna cena storitve: 80 EUR/uro</t>
  </si>
  <si>
    <t xml:space="preserve"> B. Ačko</t>
  </si>
  <si>
    <t>Laserski interferometer Lasertex s progr.opremo</t>
  </si>
  <si>
    <t>Drugi javni in /tržni viri</t>
  </si>
  <si>
    <t>P2-0137</t>
  </si>
  <si>
    <t>dr. Nenad Gubeljak</t>
  </si>
  <si>
    <t xml:space="preserve">Integralni merilni sklop za mehanske preizkuse na nizki in povišani temperaturi </t>
  </si>
  <si>
    <t xml:space="preserve">Integral measuring a set of mechanical tests at low and elevated temperatures
</t>
  </si>
  <si>
    <t xml:space="preserve">Oprema je v laboratoriju za strojne elemente in konstrukcije-LASEK (A-002). Dostopna je po vnaprejšnjem dogovoru. </t>
  </si>
  <si>
    <t>Oprema je namenjena za določitev deformacijskega stanja konstrukcijske komponente in meritev odziva materiala na obremenitev.</t>
  </si>
  <si>
    <t>Na osnovi meritev je možno dobiti podatke o pomikih in deformaciji na površini, ki ob znani obremenitvi je primerna za primerjavo za numerično dobljenimi rezultati (npr. z MKE)</t>
  </si>
  <si>
    <t>http://fs-server.uni-mb.si/si/inst/iko/lsek/DEFAULT_datoteke/Instron.htm</t>
  </si>
  <si>
    <t>P2-0137-0795</t>
  </si>
  <si>
    <t>Nenad Gubeljak</t>
  </si>
  <si>
    <t>N2-0030</t>
  </si>
  <si>
    <t>Naprava za meritev deformacij na površ.predmetov</t>
  </si>
  <si>
    <t>Device for measument of deformation</t>
  </si>
  <si>
    <t>44662</t>
  </si>
  <si>
    <t>Mobilni merni sistem ARAMIS za merjenje deformacij na površini</t>
  </si>
  <si>
    <t>Mobile system for stereoptical measurment of surface</t>
  </si>
  <si>
    <t>44958</t>
  </si>
  <si>
    <t>Mikroskop Olympus SZX 12</t>
  </si>
  <si>
    <t>Stereo microscope</t>
  </si>
  <si>
    <t>Na osnovi podanega pisneg zahtevka izdamo ponudbo.</t>
  </si>
  <si>
    <t xml:space="preserve">Offer is issued according to request </t>
  </si>
  <si>
    <t>Meritev neravnih površin do povečave x144</t>
  </si>
  <si>
    <t>Measurment of distances and area size up to x144 magnification</t>
  </si>
  <si>
    <t xml:space="preserve">P2-0137-0795 </t>
  </si>
  <si>
    <t xml:space="preserve">  N2-0030</t>
  </si>
  <si>
    <t>Primož Štefane</t>
  </si>
  <si>
    <t xml:space="preserve">P2-0120 </t>
  </si>
  <si>
    <t>dr.Tomaž Vuherer</t>
  </si>
  <si>
    <t>Rotacijski upogibni stroj UBM 200</t>
  </si>
  <si>
    <t>Rotary bending machine UBM 200</t>
  </si>
  <si>
    <t>Predhodna najava pri vodju laboratorija +386 2 220 7677</t>
  </si>
  <si>
    <t>Previous anouncenent at head of welding laboratory  +386 2 220 7677</t>
  </si>
  <si>
    <t>Rotary bending test up to 160 Nm and diametre 18 mm</t>
  </si>
  <si>
    <t>43157</t>
  </si>
  <si>
    <t>P2-0120-0795</t>
  </si>
  <si>
    <t>Tomaž Vuherer</t>
  </si>
  <si>
    <t>Utrujanje za doktorate</t>
  </si>
  <si>
    <t>dr. Tomaž Vuherer</t>
  </si>
  <si>
    <t>Crackotronik-oprema za ciklično obrem. vzorcev mat. in določitev Voehlerjeve krivulje</t>
  </si>
  <si>
    <t>Cractronik for crack growth measurement and woheler curve determination</t>
  </si>
  <si>
    <t>Določevanje rasti razpoke in določevanje woherejeve krivulje pri utrujanju materiala</t>
  </si>
  <si>
    <t>Determination of fatigue crack growth and determination of Woehler curve at fatigue of material</t>
  </si>
  <si>
    <t>45878</t>
  </si>
  <si>
    <t>24.40</t>
  </si>
  <si>
    <t>P2-0120</t>
  </si>
  <si>
    <t>dr. Ivan Anžel</t>
  </si>
  <si>
    <t>Sistem za kvantitativno analizo mikroskopske slike z opremo</t>
  </si>
  <si>
    <t>System for quantitative analysis of microscopic figures with equipment</t>
  </si>
  <si>
    <t>Uporaba je možna po predhodnem dogovoru in ne vključuje stroškov materiala.</t>
  </si>
  <si>
    <t>Za raziskovalno delo v okviru nacionalnih in mednarodnih projektov, ter reševanje industrijskih problemov.</t>
  </si>
  <si>
    <t>The equipment is intended for research work in the frame of national and international programes as well as for solving the industrial problems .</t>
  </si>
  <si>
    <t>42815,43153,43154</t>
  </si>
  <si>
    <t xml:space="preserve">http://fs.uni-mb.si; </t>
  </si>
  <si>
    <t>Ivan Anžel</t>
  </si>
  <si>
    <t>L2-5486-0795</t>
  </si>
  <si>
    <t>Rebeka Rudolf</t>
  </si>
  <si>
    <t>IO-0029-0795</t>
  </si>
  <si>
    <t>dr. Franc Zupanič</t>
  </si>
  <si>
    <t xml:space="preserve">Vrstični elektronsko/ionski mikroskop SEM/FIB QUANTA 200 3D </t>
  </si>
  <si>
    <t xml:space="preserve">Low vacuum scanning electron microscope with iFIB </t>
  </si>
  <si>
    <t>Uporaba je možna po pedhodnem naročilu in ne vključuje stroškov materiela.</t>
  </si>
  <si>
    <t xml:space="preserve">The equipment is intended for research work in the frame of national and international programes as well as for solving the industrial problems </t>
  </si>
  <si>
    <t>44601</t>
  </si>
  <si>
    <t>Franc Zupanič</t>
  </si>
  <si>
    <t>Tonica Bončina</t>
  </si>
  <si>
    <t>Raziskovalci na začetku kariere</t>
  </si>
  <si>
    <t>Matej Steinacher</t>
  </si>
  <si>
    <t>Visokoločljivi vrstični elektronski mikroskop FE SEM SIRION 400 NC z EDX mikroanalizatorjem</t>
  </si>
  <si>
    <t xml:space="preserve">High resolution field emission scanning electron microscope with EDX microanalyser </t>
  </si>
  <si>
    <t>44602</t>
  </si>
  <si>
    <t>P2-0118</t>
  </si>
  <si>
    <t>dr. Karin Stana Kleinschek</t>
  </si>
  <si>
    <t>QCM - Kvarčna mikrotehtnica (Quartz Crystal Microbalance)</t>
  </si>
  <si>
    <t>Quartz Crystal microbala.</t>
  </si>
  <si>
    <t>Uporaba raz. opreme je možna po predhodnem dogovoru. V ceni ni materialnih stroškov.</t>
  </si>
  <si>
    <t>Določanje adsorpcije na mejni fazi trdno/tekoče.</t>
  </si>
  <si>
    <t>The equipment is intendent for research.</t>
  </si>
  <si>
    <t>http://loppm.fs.uni-mb.si</t>
  </si>
  <si>
    <t>Karin Stana Kleinschek</t>
  </si>
  <si>
    <t>J2-7413</t>
  </si>
  <si>
    <t>Lidija Fras Zemljič</t>
  </si>
  <si>
    <t>L2-6776-0795</t>
  </si>
  <si>
    <t>L2-6782</t>
  </si>
  <si>
    <t xml:space="preserve"> Alenka Vesel</t>
  </si>
  <si>
    <t>J4-7640</t>
  </si>
  <si>
    <t>Aleš Lapanje</t>
  </si>
  <si>
    <t>dr.Karin Stana Kleinschek</t>
  </si>
  <si>
    <t>Kombinirani širokokotni in ozkokotni rentgenski aparat (DIFRAKTOMETER D8 Advance)</t>
  </si>
  <si>
    <t>System 3 SWAXS</t>
  </si>
  <si>
    <t>Dogovor.</t>
  </si>
  <si>
    <t>Oprema je namenjena raz.dejavnosti v okviru nacionalnih in mednarodnih projektov ter za delo MR.</t>
  </si>
  <si>
    <t xml:space="preserve">The equipment is intended for research activities within the national and international projects and the work of young researchers.
</t>
  </si>
  <si>
    <t xml:space="preserve">Karin Stana Kleinschek </t>
  </si>
  <si>
    <t>GONIOMETER OCA 35 - naprava za avt.spremljanje meritev stičnih kotov</t>
  </si>
  <si>
    <t>Goniometer OCA 35</t>
  </si>
  <si>
    <t>Uporaba opreme je možna po predhodnem dogovoru in ne vključuje stroškov materiala.</t>
  </si>
  <si>
    <t>46109</t>
  </si>
  <si>
    <t>TISKALNIK INKJET DIMATIX MATERIALS</t>
  </si>
  <si>
    <t>Printer Dimatix Materials</t>
  </si>
  <si>
    <t>46946</t>
  </si>
  <si>
    <t>dr. Vanja Kokol</t>
  </si>
  <si>
    <t>Uv-Vis spektrofotometer Tecan Infinite M200</t>
  </si>
  <si>
    <t>Uv-Vis spectrophotometer Tecan Infinite M200</t>
  </si>
  <si>
    <t>Uporaba je možna po predhodnem dogovoru.</t>
  </si>
  <si>
    <t>Use is possible on the basis of prior agreement.</t>
  </si>
  <si>
    <t>Oprema je namenjena raz.dejavnosti.</t>
  </si>
  <si>
    <t>The equipment is intended for research activities.</t>
  </si>
  <si>
    <t>44690</t>
  </si>
  <si>
    <t xml:space="preserve">http://www.fs.uni-mb.si/podrocje.aspx?id=1317&amp;langid=1033 </t>
  </si>
  <si>
    <t>NanoSelect</t>
  </si>
  <si>
    <t>Vanja Kokol</t>
  </si>
  <si>
    <t>3D kapilarna elektroforeza G1600 z Uv-Vis detekcijo</t>
  </si>
  <si>
    <t>3D Capilary electrophoresis Agilent G1600 with Uv-Vis detection</t>
  </si>
  <si>
    <t>44770</t>
  </si>
  <si>
    <t>http://www.fs.uni-mb.si/podrocje.aspx?id=1317&amp;langid=1034</t>
  </si>
  <si>
    <t>nPOSSCOG</t>
  </si>
  <si>
    <t>HPLC-SEC (Agilen 1200) z RI, Uv-Vis in flurescenčno detekcijo</t>
  </si>
  <si>
    <t>HPLC-SEC (Agilen 1200) with RI, Uv-Vis and fluorescence detection</t>
  </si>
  <si>
    <t>The equipment is intended for research activities</t>
  </si>
  <si>
    <t>45680</t>
  </si>
  <si>
    <t>Oksimeter - Lab. merilnik raztopljenega in plinastega kisika (OXY-10, PreSens GmbH)</t>
  </si>
  <si>
    <t>Oxymether-Lab. equipment for measuring dissolved and gasous oxygen (OXY-10, PreSens GmbH)</t>
  </si>
  <si>
    <t>46456</t>
  </si>
  <si>
    <t>Sistem za določanje hitrosti prepustnosti kisika (Perme OX2/230, Labthink instr.)</t>
  </si>
  <si>
    <t>Oxygen transmission rate system (Perme OX2/230, Labthink inst.)</t>
  </si>
  <si>
    <t>46949</t>
  </si>
  <si>
    <t>NanoBarrier</t>
  </si>
  <si>
    <t>dr. Aleksandra Lobnik</t>
  </si>
  <si>
    <t>FT-IR spektrofotometer z računalnikom</t>
  </si>
  <si>
    <t xml:space="preserve">NIR FT-RAMAN spectrophotometer with AUTOIMAGE microscope
</t>
  </si>
  <si>
    <t>Oprema je namenjena bazičnim raziskavam v kemiji (anorganska, organska kemija, sintezna kemija, okoljska kemija, polimerna kemija, tekstilna kemija), lahko pa tudi raznim analiznim namenom.</t>
  </si>
  <si>
    <t>http://lko.fs.um.si/sl/equipment</t>
  </si>
  <si>
    <t>L2-5492</t>
  </si>
  <si>
    <t>L2-6776</t>
  </si>
  <si>
    <t>J2-6760</t>
  </si>
  <si>
    <t>TOC analizator z avtosanplerjem in rač.kontrolo</t>
  </si>
  <si>
    <t>TOC determination apparatus, Multi N/C</t>
  </si>
  <si>
    <t xml:space="preserve">http://lko.fs.um.si/sl/equipment </t>
  </si>
  <si>
    <t>Simona Vajnhandl</t>
  </si>
  <si>
    <t xml:space="preserve">Projekt ˝Po kreativni poti do praktičnega znanja˝ </t>
  </si>
  <si>
    <t>Julija Volmajer Valh</t>
  </si>
  <si>
    <t>Resyntex -H2020 (pričetek projekta 01.06.2015)</t>
  </si>
  <si>
    <t>P2-0157</t>
  </si>
  <si>
    <t>dr. Igor Drstvenšek</t>
  </si>
  <si>
    <t>Sistem za hitro serijsko izdelavo medicinskih vsadkov</t>
  </si>
  <si>
    <t>Fast serial medical implant production system</t>
  </si>
  <si>
    <t>Oprema omogoča selektvino lasersko sintranje poliamidnih prahov z dodatki. Na ta način je mogoče izdelati plastične izdelke v tolerančnem območju 0,1mm. Največje izmere izdelka lahko znašajo 190 x 200 x 300mm. Najmanjše podrobnosti, ki jih je še mogoče izdelat so velikosti okrog 1mm.</t>
  </si>
  <si>
    <t>http://www.fs.uni-mb.si/podrocje.aspx?id=79</t>
  </si>
  <si>
    <t>Igor Drstvenšek</t>
  </si>
  <si>
    <t xml:space="preserve">Sistem za geometrijsko verifikacijo in podporo inženirskemu oblikovanju </t>
  </si>
  <si>
    <t>A system for verification of geometric and engineering design support - ATOS II.</t>
  </si>
  <si>
    <t>ooprema je namejena za trirazsežno digitalizacijo predmetnosti v poligonizirane modele iz katerih je mogoče izdelati CAD modele</t>
  </si>
  <si>
    <t>s primerjavo izvornih CAD modelov s 3D skeni predmetov lahko analitično ugotavljamo odstopanja in deformacije pri postopkih izdelave le teh</t>
  </si>
  <si>
    <t>P2-0063</t>
  </si>
  <si>
    <t>dr. Zoran Ren</t>
  </si>
  <si>
    <t>HPC strežnik + QNAP DISK.POLJE</t>
  </si>
  <si>
    <t>Computer cluster HPC SERVER is intended for advanced scientific computing and enables parallel processing on 240 computing cores. The system runs under operating system  Rocks 6.1 (Emerald Boa). The following licensed software is installed on the system:
- ABAQUS - for computaional simulations of solid bodies
- ANSYS CFX - for computaional simulations of fluids
- LS-DYNA - for computaional simulations of dynamics of solid bodies
- BEMFLOW - for computational simulations of fluids</t>
  </si>
  <si>
    <t xml:space="preserve">- posredovanje povpraševanja skrbniku opreme dr. Zoranu Renu (zoran.ren@um.si) z navedbo želenega obsega koriščenja opreme
- izdelava ponudbe za koriščenje opreme
- sklenitev pogodbe o koriščenju opreme
- odprtje uporabniškega računa na računalniškem sistemu z dogovorjenimi pravicami oddaljenega dostopa za dogovorjeni čas koriščenja opreme
</t>
  </si>
  <si>
    <t>- forward request for equipment use to dr. Zoran Ren (zoran.ren@um.si)
- receive an offer for equipment use
- sign contract for equipment use
- receive a username with assigned privileges on computer system for remote access of agreed duration of equipment use</t>
  </si>
  <si>
    <t>Računalniška gruča HPC SERVER  je namenjena za izvajanje zahtevnih znanstvenih numeričnih simulacij in omogoča vzporedno obdelavo podatkov na 240 računskih jedri. Strojno opremo povezuje programska oprema Rocks 6.1 (Emerald Boa). Nameščena je naslednja licenčna programska oprema:
- ABAQUS - za numerične simulacije trdin
- ANSYS CFX - za numerične simulacije tekočin
- LS-DYNA - za dinamične analize
- BEMFLOW - za numerične simulacije tekočin</t>
  </si>
  <si>
    <t>46764</t>
  </si>
  <si>
    <t>http://hpc-core.um.si/</t>
  </si>
  <si>
    <t>CORE@UM</t>
  </si>
  <si>
    <t>Zoran Ren</t>
  </si>
  <si>
    <t>P2-0196</t>
  </si>
  <si>
    <t>Leopold Škerget</t>
  </si>
  <si>
    <t>RAČUNALNIŠKI SISTEM ATOS OPTERON OSA 250+monitor TFT 19"</t>
  </si>
  <si>
    <t>A part of the system for 3D scanning</t>
  </si>
  <si>
    <t>Use is possible by prior arrangement and does not include the cost of materials.</t>
  </si>
  <si>
    <t xml:space="preserve">Oprema je namenjena vsem vrstam raz. dejavnosti </t>
  </si>
  <si>
    <t xml:space="preserve">The equipment is designed for all types of research activities </t>
  </si>
  <si>
    <t>44875</t>
  </si>
  <si>
    <t>samo po dogovoru na podlagi opredelitve specifik problematike</t>
  </si>
  <si>
    <t>P2-0157-0795</t>
  </si>
  <si>
    <t>FOTOGRAFSKA KAMERA TRITOP,MERILNI KRIŽ 1m in mer.enota za 2m komplet</t>
  </si>
  <si>
    <t>44834</t>
  </si>
  <si>
    <t>DIG.KAMERA ATOS s projektorjem, merilne enote in 3 kompleti objektivov(20,80,150cm)</t>
  </si>
  <si>
    <t>44876</t>
  </si>
  <si>
    <t>LASERSKA NAPRAVA FORMIGA P100</t>
  </si>
  <si>
    <t>System for the manufacture of highly complex product with selective melting of plastic powder</t>
  </si>
  <si>
    <t>Oprema je namenjena vsem vrstam raziskovalnih dejavnosti in produkciji manjših serij prototipov</t>
  </si>
  <si>
    <t>The equipment is designed for all types of research activities and the production of small batches of prototypes</t>
  </si>
  <si>
    <t>45584</t>
  </si>
  <si>
    <t>dr. Polona Dobnik Dubrovski</t>
  </si>
  <si>
    <t>Porozimeter</t>
  </si>
  <si>
    <t>Analiza parametrov poroznosti različnih vrst materialov:  specifični volumen por, specifična površina por, povprečen premer por, volumenska poroznost, volumenska gostoto, navidezna gostoto, porazdelitev velikosti por itn. Oprema primerna za merjenje poroznosti makro in mezo poroznih trdnih materialov, ki imajo pore v  velikostnem razredu premera por od  900 µm do 3,8 µm oz. pri merjenju poroznosti mikro poroznih trdnih materialov s porami v velikostnem razredu premera od 5 µm do 3,6 nm.</t>
  </si>
  <si>
    <t>http://www.fs.uni-mb.si/podrocje.aspx?id=289</t>
  </si>
  <si>
    <t>P2-0063-0795</t>
  </si>
  <si>
    <t xml:space="preserve">Polona Dobnik Dubrovski, </t>
  </si>
  <si>
    <t>dr.Leopold Škerget</t>
  </si>
  <si>
    <t>Raziskovalna oprema za vizualizacijo, meritve in analizo toka večsestavinske večfazne tekočine</t>
  </si>
  <si>
    <t>Research equpmnet for visualization, masurments and analysis of multicomponent multiphase flow</t>
  </si>
  <si>
    <t>Uporaba je možna na osnovi predhodnega dogovora</t>
  </si>
  <si>
    <t>Namen opreme je analiza tokov. Posebnost opreme je v tem, da je moč analizirati večsestavinske tokove. Ti tokovi so običajni v inženirski praks, in je povsem običajno, da raziskovalne skupine razpolagajo s tovrstno opremo.</t>
  </si>
  <si>
    <t>Purpose of this equipment is analysis of flow. The peculiarity of this eqipment is in analysis of multicomponent flows. These flows are usual in engineering practice. It is therefore self evident that research groups should have access to this equipment.</t>
  </si>
  <si>
    <t>http://iepoi-uni-mb.si</t>
  </si>
  <si>
    <t>P2-0196-0795</t>
  </si>
  <si>
    <t>dr. Leopold Škerget</t>
  </si>
  <si>
    <t xml:space="preserve">Oprema za eksperimetnalno in numarično vizualizacijo </t>
  </si>
  <si>
    <t>Equipment for experimental and numerical visualization</t>
  </si>
  <si>
    <t>Purpose of this equipment is analysis of flow. The peculiarity of this eqipment is in analysis of multicomponent flows. These flows are usual in engineering practice. It is therefore self evident that research groups should have access to this equipment</t>
  </si>
  <si>
    <t>dr. Jure Marn</t>
  </si>
  <si>
    <t>Elektronski sistem za zajemanje podatkov SOLO II-15</t>
  </si>
  <si>
    <t>Electronic data acquisition system SOLO II-15</t>
  </si>
  <si>
    <t>Namen opreme so meritve in analiza tokov.</t>
  </si>
  <si>
    <t xml:space="preserve">Purpose of this equipment is measurement and analysis of flow. </t>
  </si>
  <si>
    <t>43111</t>
  </si>
  <si>
    <t>Dodatna oprema za laserski merilnik pretoka vode</t>
  </si>
  <si>
    <t>Additional equipment for laser anemometer</t>
  </si>
  <si>
    <t>43112</t>
  </si>
  <si>
    <t>P2-0123</t>
  </si>
  <si>
    <t>Jelka Geršak</t>
  </si>
  <si>
    <t>TERMOKAMERA IR FLIR P65</t>
  </si>
  <si>
    <t>ThermaCAM Flir P65</t>
  </si>
  <si>
    <t>Na podlagi pisnega zahtevka izdamo ponudbo.</t>
  </si>
  <si>
    <t>Termovizijska merilna kamera služi za termografske analize, ki omogočajo natančno analizo temperaturnega stanja snovi oz. opazovanega objekta.</t>
  </si>
  <si>
    <t>Thermal IR camera used for thermographic analysis, which enables
 a detailed analysis of the temperature state of the substance respectively. observed object.</t>
  </si>
  <si>
    <t>http://www.fs.uni-mb.si/loifko/</t>
  </si>
  <si>
    <t xml:space="preserve"> P2-0123-0795</t>
  </si>
  <si>
    <t>dr.Igor Drstvenšek</t>
  </si>
  <si>
    <t>Sistem za vakuumsko litje poliuretana in voska MCP 4/01</t>
  </si>
  <si>
    <t>Vacuum Casting of polyurethane resins and wax Equipment</t>
  </si>
  <si>
    <t>Gravitacijsko litje poliurethana ali voska v vnaprej pripravljene silikonske kalupe</t>
  </si>
  <si>
    <t>Casting of Poliurethane or wax into silicone rubber molds</t>
  </si>
  <si>
    <t>http://www.fs.uni-mb.si/podrocje.aspx?id=81</t>
  </si>
  <si>
    <t>Jože Balič</t>
  </si>
  <si>
    <t>Naprava za litje MPA 300</t>
  </si>
  <si>
    <t>Investment Casting Equipment MPA 300</t>
  </si>
  <si>
    <t xml:space="preserve">Litje izdelkov iz barvnih kovin, na podlagi pramodela, ki se ga iztali/izžge iz kalupa. </t>
  </si>
  <si>
    <t>Investment Casting of non-ferrous materials</t>
  </si>
  <si>
    <t>44512</t>
  </si>
  <si>
    <t>http://www.fs.uni-mb.si/podrocje.aspx?id=271#LZDI</t>
  </si>
  <si>
    <t>dr. Ivo Pahole</t>
  </si>
  <si>
    <t>Stružnica CNC horizontalna DOOSAN LYNX 220LMA s krmiljem FANUC 0iTC+MGi</t>
  </si>
  <si>
    <t>Horizontal CNC-lathe DOOSAN LYNX 220 LMA with control FANUC 0iTC+MGi</t>
  </si>
  <si>
    <t>Po dogovoru v LAPOS (učenje programiranja krmilija sistema in izvajanja obdelave, tečaj od 45 do 62 ur, cena izvedbe tečaja 630 €/slušatelja, za od 3 do 6 slušateljev).</t>
  </si>
  <si>
    <t xml:space="preserve">Use is possible on the basis of prior agreement with Laboratory for flexible manufacturing systems (for learning of CNC control and manufacturing; course of 45-62 hours; 630€ pro person;  3-6 perosnd). </t>
  </si>
  <si>
    <t>Machining by turning and live tooling for process of drilling and milling.</t>
  </si>
  <si>
    <t>Learning of CNC sontrols, turning and live tooling.</t>
  </si>
  <si>
    <t>46980</t>
  </si>
  <si>
    <t>http://www.fs.uni-mb.si/podrocje.aspx?id=271#LZPOS</t>
  </si>
  <si>
    <t>Sistem za hitro serijsko izdelavo medicinskih vsadkov (Naprava za lasersko sintranje)</t>
  </si>
  <si>
    <t>Oprema omogoča selektvino lasersko sintranje poliamidnih prahov z dodatki. Na ta način je mogoče izdelati plastične izdelke v tolerančnem območju 0,1mm. Največje izmere izdelka lahko znašajo 190 x 200 x 300mm. Najmanjše podrobnosti, ki jih je še mogoče izdelati so velikosti okrog 1mm.</t>
  </si>
  <si>
    <t>The equipment is intendent for Laser Sintering of Polyamide powders. It enables for manufacturing of plastic parts in a tolerance field of 0,1mm with a building envelope of 190x200x300mm. The smallest detail may measure down to 1mm.</t>
  </si>
  <si>
    <t>J5-4230, L3-4255</t>
  </si>
  <si>
    <t>J3-4076</t>
  </si>
  <si>
    <t>P3-0338</t>
  </si>
  <si>
    <t>P2-0114</t>
  </si>
  <si>
    <t>Mladen Trlep</t>
  </si>
  <si>
    <t xml:space="preserve">Magnetizer trdomagnetnih materialov; Merilnik in analizator visokofrekvenčnih elektromagnetnih polj </t>
  </si>
  <si>
    <t>Impulse magnetizer, Field Nose System and Spectrum Analyser for high frequency electromagnetic fields</t>
  </si>
  <si>
    <t xml:space="preserve">Vsa oprema je na razpolago vsem zainteresiranim raziskovalcem in drugim uporabnikom. Uporaba je terminsko prilagojena pedagoškemu procesu v laboratoriju. </t>
  </si>
  <si>
    <t>Availability is limited to the location of the Faculty of EE and CS of Maribor.</t>
  </si>
  <si>
    <t>Impulzni magnetizer je namenjen za magnetenje in za justiranje z razmagnetenjem vseh anizotropnih in izotropnih magnetnih materialov. Možno je magnetiziranje tudi vseh trdomagnetnih materialov, kot npr. SmCo ali NdFeB magneti.    Analizator in merilnik visokofrekvenčnih polj se uporablja za natančno  merjenje in analizo  elektromagnetnega polja v prostoru v frekvenčnem območju od 80 MHz do 2.5 Ghz.</t>
  </si>
  <si>
    <t>The impulse magnetizer enables the magnetization, adjustment and demagnetisation of all anisotropic and isotropic magnetic materials. In particular it is possible to magnetize all hard magnetic materials such as SmCo or NdFeB magnets.The Spectrum Analyzer and Field Nose System are design for the accurate measurement and of electromagnetic fields in the space in the frequency range from 80 MHz to 2.5 GHz</t>
  </si>
  <si>
    <t>46938,46789,46790</t>
  </si>
  <si>
    <t>http://feri.um.si/raziskovanje/raziskovalna-oprema/</t>
  </si>
  <si>
    <t>P2-0069</t>
  </si>
  <si>
    <t>Zdravko Kačič</t>
  </si>
  <si>
    <t xml:space="preserve">Merilna oprema za brezžično komunikacijo </t>
  </si>
  <si>
    <t>Measuring equipment for wireless communication</t>
  </si>
  <si>
    <t>Merilna in računalniška oprema, ki je bilauporabljena za vrednotenje brezžičnih komunikacijskih tehnoligj, zaradi menjave novih brezžičnih tehnologij ni več primerna za raziskovalno delo.</t>
  </si>
  <si>
    <t>The equipment used for research in the area of wireless communications for performance and efficiency evaluation does not need the minimal requirements for research activities in contermporalwireless communication technologies.</t>
  </si>
  <si>
    <t>Vrednotenje zmogljivosti in kakovosti storitev v sistemih in omrežjih brezžične komunikacije.</t>
  </si>
  <si>
    <t>Evaluattion of performance and quality of services in wireless communication systems and networks.</t>
  </si>
  <si>
    <t>46000-</t>
  </si>
  <si>
    <t>P2-0028</t>
  </si>
  <si>
    <t>Miro Milanovič</t>
  </si>
  <si>
    <t>Oprema za senzorsko vodenje in teleoperiranje mehatronskih sistemov</t>
  </si>
  <si>
    <t>Šestosni robot Motoman HP HP6, Robotski krmilnik NX100, programska oprema Rosty</t>
  </si>
  <si>
    <t>Uporaba opreme je pretežno omejena na prostore FERI.</t>
  </si>
  <si>
    <t xml:space="preserve">Glede na 1. člen opreme opreme ne smemo prodati ali posojati. </t>
  </si>
  <si>
    <t>According to the 1st paragraph in the contract, the equipment should not be lended neither reselled.</t>
  </si>
  <si>
    <t>Študij krmiljenja šestosnega robota s programsko opremo Rosty, namenjeno programiranju v off-line načinu</t>
  </si>
  <si>
    <t>46500,46201,46534</t>
  </si>
  <si>
    <t>P2-0015</t>
  </si>
  <si>
    <t>Drago Dolinar</t>
  </si>
  <si>
    <t>Sistem za načrtovanje in vodenje elektromehanskih naprav</t>
  </si>
  <si>
    <t>System for the design and control of electromechanicaldevices</t>
  </si>
  <si>
    <t>Oprema je na razpolago vsem  zainteresiranim raziskovalnim partnerjem, ki se ukvarjajo z omenjenim področjem in so sodelovanje pripravljeni sofinancirati.  Uporaba opreme je pretežno omejena na prostore FERI.</t>
  </si>
  <si>
    <t>The equipement is at disposal for potencial research project partners which are ready to cooperate. The use of eqiuipement is mostly limited to the area of FERI in Maribor.</t>
  </si>
  <si>
    <t>Sistem je uporaben za načrtovanje različnih elektromehanskih naprav in za njihovo vodenje ter testiranje.</t>
  </si>
  <si>
    <t>The system is ready to design the different electromechanical devices as well as for the control and laboratory testing of them.</t>
  </si>
  <si>
    <t>42215,44736,45857</t>
  </si>
  <si>
    <t>P2-0115</t>
  </si>
  <si>
    <t>Merilna oprema za zajemanje 16 srednje frekvenčnih električnih
fizikalnih količin DEWE2600STREAM10
z nadgradnjo UPSTREAM1016CH
z merilnimi ojačevalniki</t>
  </si>
  <si>
    <t>Measuring instrument DEWE2600STREAM10 for synchronous acquisition of 16 electrical inputs with analogue input amplifiers</t>
  </si>
  <si>
    <t>Oprema je na razpolago vsem  zainteresiranim raziskovalnim partnerjem, ki se ukvarjajo z omenjenim področjem in so sodelovanje pripravljeni sofinancirati.  Uporaba opreme je omejena na prostore FERI.</t>
  </si>
  <si>
    <t>The equipement is at disposal for potencial research project partners which are ready to cooperate. The use of eqiuipement is limited to the area of FERI in Maribor.</t>
  </si>
  <si>
    <t xml:space="preserve">Merilno napravo sestavlja mobilni sistem za zbiranje in obdelavo podatkov z ustreznimi vhodno-izhodnimi vmesniki. Vhodna enota omogoča namestitev 16 analognih vhodnih ojačevalnikov. Trenutna konfiguracija obsega 4 visoko napetostne bipolarne ojačevalnike z merilnim dosegom obsegom od 20 do 1400 V in 7 nizko napetostnih bipolarnih ojačevalnikov z merilnim dosegom v obsegu od 0,01 do 50 V, štirje med njimi z BNC priključki in trije bipolarni z izolacijsko napetostjo 1000V. Pasovna širina ojačevalnikov je 2 MHz. Merilni sistem zagotavlja sinhrono vzorčenje do 16 vhodov s hitrostjo do 10 MS/s. Sistem vsebuje številne dodatne module in programsko opremo, ki zagotavlja posluževanje in opravljanje meritev v zahtevnih delovnih pogojih na terenu.    </t>
  </si>
  <si>
    <t>The measuring device consists of a mobile system for acquisition and processing of data with corresponding input-output interfaces. The input unit allows an installation of 16 analog input amplifiers. The current configuration comprises of four bipolar high-voltage amplifiers with a range from 20V to 1400V, and 7 low-voltage amplifiers with a range from 0.01V to 50V, the four of them with BNC connector and the three of them with banana plugs with isolation voltage of 1000 V. The bandwidth of the analog amplifiers is 2 MHz. The measuring system provides synchronous sampling up to 16 inputs at up to 10 MS/s. The system contains a number of additional modules and software, which provides operation and measurements in demanding industrial conditions.</t>
  </si>
  <si>
    <t>P2-0368</t>
  </si>
  <si>
    <t>Denis Đonlagić</t>
  </si>
  <si>
    <t>Precizijski večfunkcijski rezalnik optičnih vlaken s 3D analizatorjem rezov</t>
  </si>
  <si>
    <t>Fiber optic precision cleaver with 3D interferometer</t>
  </si>
  <si>
    <t>Kvalitetni večfunkcijski rezalnik s tekočinskimi prijemali omogoča rezanje vlaken večjih premerov in nesimetričnih oblik. Poleg tega omogoča  avtomatsko ali polavtomatsko rezanje dveh zvarjenih vlaken na v naprej določeni razdalji od zvara. Sistem je dopolnjen s 3D analizatorjem rezov, ki omogoča učinkovito testiranje kvalitete rezov na osnovi skeniranja čelne površine optičnega vlakna in izračuna kota.</t>
  </si>
  <si>
    <t>Advanced multi-function liquid clamp cleaver can cleave asymmetric and large diameter fibers. Furthermore it allows automatic or half-automatic cleaving of two spliced fibers at a predetermined distance from the splice. The whole system is complemented by 3D interferometer, which enables efficient testing of the fiber cleave. A cleave quality is determined by scan of the front surface of the optical fiber and calculated angle.</t>
  </si>
  <si>
    <t>56315, 56314, 56312,56313</t>
  </si>
  <si>
    <t>P2-0065</t>
  </si>
  <si>
    <t>Dušan Gleich</t>
  </si>
  <si>
    <t>L2-5494</t>
  </si>
  <si>
    <t>P2-0057</t>
  </si>
  <si>
    <t>Marjan Heričko</t>
  </si>
  <si>
    <t>Strežniški grozd</t>
  </si>
  <si>
    <t>Computer Cluster</t>
  </si>
  <si>
    <t>Na žalost računalniška oprema, ki je bila v preteklosti uporabljena za testiranje in vrednotenje zmogljivosti porazdeljenih objektnih modelov, ni več primerna za raziskovalno delo.</t>
  </si>
  <si>
    <t>Unfortunately the equipment that was used for distributed object models performance and efficiency evaluation does not meet the minimal requirements for research activities.</t>
  </si>
  <si>
    <t>Vrednotenje zmogljivosti porazdljenih objektnih modelov</t>
  </si>
  <si>
    <t xml:space="preserve">Evaluation of Distributed Object Models Performanec and Efficiency  </t>
  </si>
  <si>
    <t>46329,46333,46334,46380,46381, 46312, 46305, 46638,45212,45809, 45872,45875, 45994, 45700. 45812, 46038,46081, 46084,46083, 46082</t>
  </si>
  <si>
    <t>99-100</t>
  </si>
  <si>
    <t>Mihael Ramšak</t>
  </si>
  <si>
    <t>05703</t>
  </si>
  <si>
    <t>ANALIZATOR ZVOKA 2270 G-4 BRUEL &amp; KJAER S PRIBOROM</t>
  </si>
  <si>
    <t>Sound level meter and analyser type 2270 Bruel@Kjaer</t>
  </si>
  <si>
    <t>Merilne opreme ni možno isposoditi, možno jo je najeti skupaj z za delo usposobljeno osebo</t>
  </si>
  <si>
    <t>The equipment is not for renting, it can be hired including qualified personel</t>
  </si>
  <si>
    <t>Oprema se uporablja za merjenje in analizo zvočnih ravni.</t>
  </si>
  <si>
    <t>Equipment is used for measurment and analysis of sound levels</t>
  </si>
  <si>
    <t>www.zag.si</t>
  </si>
  <si>
    <t>I0-0032</t>
  </si>
  <si>
    <t>Uroš Bohinc</t>
  </si>
  <si>
    <t>P2-0273</t>
  </si>
  <si>
    <t>Andraž Legat</t>
  </si>
  <si>
    <t>Stanislav Lenart</t>
  </si>
  <si>
    <t>Dinamični torzijski triosni aparat</t>
  </si>
  <si>
    <t>Dynamic torsional hollow cylinder apparatus</t>
  </si>
  <si>
    <t>Dostop do opreme je možen po predhodnem dogovoru.</t>
  </si>
  <si>
    <t xml:space="preserve">Use of the equipment is possible and depends upon the preliminary agreement. The equipment can be used only by qualified and authorized person. </t>
  </si>
  <si>
    <t>Primerno za preiskave nevezanih zemljin (melji, peski). Obremenjevanje v osni in torzijski smeri (rotiranje glavnih osi). Frekvenca obremenitve do 50 Hz. Anizotropno napetostno stanje.</t>
  </si>
  <si>
    <t>Suitable to cohesionless soils tests (silts, sands). Loading in axial and torsional mode (principal stress rotation). Frequency of loading up to 50 Hz. Anisotropic stress state.</t>
  </si>
  <si>
    <t>2673600     2673699</t>
  </si>
  <si>
    <t>v okvari</t>
  </si>
  <si>
    <t>Friderik Knez</t>
  </si>
  <si>
    <t>Kalorimetrična komora za laboratorijsko merjenje toplotnih lastnosti gradbenih konstrukcij in elementov</t>
  </si>
  <si>
    <t>Calorimetric chamber for laboratory measurment of thermal properties of construction products and elements</t>
  </si>
  <si>
    <t>Dostop do opreme je možen po predhodnem dogovoru. Cena preiskave je odvisna od zahtevnosti eksperimenta.</t>
  </si>
  <si>
    <t>Use of the equipment is possible and depends upon the preliminary agreement. The study cost depends of the complexy of the experiment.</t>
  </si>
  <si>
    <t>Komora omogoča merjenje toplotnih tokov v nadzorovanih pogojih. Omogoča merjenje transmisijskih in sevalnih tokov ter količin kot sta toplotna prehodnost in prepustnost za energijo sončnega sevanja.</t>
  </si>
  <si>
    <t>The chamber is used to measure heat flows in controlled conditions. It is possible to measure transmissive and radiative heat transfer. Quantities such as thermal transmission and g-value can be measured.</t>
  </si>
  <si>
    <t>2829399     2829300</t>
  </si>
  <si>
    <t>P2-0273 Gradbeni objekti in materiali</t>
  </si>
  <si>
    <t xml:space="preserve">Merilni sistem za meritve deformacij z optičnimi vlakni </t>
  </si>
  <si>
    <t xml:space="preserve">SMARTEC SOFO fibre optic deformation measurement system
</t>
  </si>
  <si>
    <t xml:space="preserve">Merilni sistem za meritev deformacij z optičnimi vlakni si je mogoče izposoditi ob vnaprejšnji rezervaciji - najmanj 3 mesece pred izposojo. Delo na opremi lahko izvaja za to usposobljena oseba. </t>
  </si>
  <si>
    <t>The system is available for renting. The reservation should be made at least 3 months prior to the date of rent. The price per day consists of two parts: - MGCplus instrument 250eur/day, MGCplus amplifier module 50eur/day. The system can be used only by qualified and authorized person.</t>
  </si>
  <si>
    <t>Sistem SOFO proizvajalca SMARTEC je namenjen meritvam deformacij s pomočjo optičnih vlaken. Sestavlja ga optična čitalna enota s senzorji različnih dolžin. Omogoča vzpostavitev dolgotrajnega monitoringa pomikov oddaljenih objektov.</t>
  </si>
  <si>
    <t>System for optical measurement of displacement SOFO from SMARTEC. It consists of optical measuring unit and fibre optic sensors of various lengths. It is possible to set up a long term monitoring of displacements on a distant object.</t>
  </si>
  <si>
    <t>2522400     2522499</t>
  </si>
  <si>
    <t>Merilni sistem za meritve dinamičnih vplivov na konstrukcije</t>
  </si>
  <si>
    <t>Data acquisition system for measurement of dynamic influences on structures</t>
  </si>
  <si>
    <t xml:space="preserve">Sistem si je mogoče izposoditi ob vnaprejšnji rezervaciji - najmanj 3 mesece pred izposojo. Delo na opremi lahko izvaja za to usposobljena oseba. </t>
  </si>
  <si>
    <t>Oprema je namenjena dinamični meritvi različnih, predvsem mehanskih veličin (pomik, sila, moment, deformacija, temperatura …). Sestavljata jo dva merilna ojačevalnika MGCplus proizvajalca HBM, z različnimi enokanalnimi ojačevalnimi moduli.</t>
  </si>
  <si>
    <t>The system consists of two measuring amplifiers MGCplus with additional amplifier modules from HBM. It is possible to connect various sensors: force, moment, displacement, acceleration, temperature,…</t>
  </si>
  <si>
    <t xml:space="preserve">2459399    2459499   2459300   2459400 </t>
  </si>
  <si>
    <t>Oprema za preiskave dinamičnega obnašanja zemljin med potresom - III.sklop</t>
  </si>
  <si>
    <t xml:space="preserve">Single axis seismic shaking table with servohydraulic regulation system </t>
  </si>
  <si>
    <t>Oprema je vgrajena v preskusni hali laboratorija in jo je mogoče le najeti. Delo na opremi lahko izvaja za to usposobljena oseba. Rezervacija opreme se opravi vsaj 3 mesece pred izvedbo preiskav.</t>
  </si>
  <si>
    <t>Since the test equipment is installed in the laboratory it is available for use only at its original location. The equipment can be used only by qualified and authorized person. The reservation should be made at least 3 months prior to the date of rent.</t>
  </si>
  <si>
    <t>Enokomponentna potresna miza se uporablja le skupaj s servohidravličnim sistemom INOVA. Je trajno vgrajena v preskusni hali Laboratorija za konstrukcije. Njena nosilnost je 5000 kg, največji pospešek 6 g.</t>
  </si>
  <si>
    <t>Seismic shaking table is used only in conjuction with servohydraulic system INOVA. It is permanently installed in the Laboratory for structures. Its capacity is 5t of useful load. The maximum acceleration is 6g.</t>
  </si>
  <si>
    <t>2444399   2444499   2444599   2444300   2444400   2444500</t>
  </si>
  <si>
    <t>Tadeja Kosec</t>
  </si>
  <si>
    <t>Potenciostat/galvanostat Autolab 100 - Sistem za karakterizacijo mehansko-korozijskih procesov - I. sklop</t>
  </si>
  <si>
    <t>Potentiastat/galvanostat</t>
  </si>
  <si>
    <t>Dostop do opreme je možen po predhodnem dogovoru.  Delo na opremi lahko izvaja za to usposobljena oseba. Cena preiskave je odvisna od zahtevnosti eksperimenta.</t>
  </si>
  <si>
    <t>Potenciostat/galvanostat omogoča številne elektrokemijske eksperimente, korozijske eksperimente ter meritve elektrokemijsko impedančno spektroskopijo.</t>
  </si>
  <si>
    <t>Potenciostat/galvanostat enables  to conduct versatile electrochemical experiments, corrosion experiments and electrochemical impedance spectroscopy of different materials.</t>
  </si>
  <si>
    <t>2768600   2768699</t>
  </si>
  <si>
    <t>L1-6738 Tribokorozijski procesi - od teorije k praksi</t>
  </si>
  <si>
    <t>L3-5501 Učinkovitost ortodontske obravnave</t>
  </si>
  <si>
    <t>Maja Ovsenik</t>
  </si>
  <si>
    <t>M.Eranet projekt B-IMPACT (SN 1192/14J)</t>
  </si>
  <si>
    <t>Kosec Tadeja</t>
  </si>
  <si>
    <t>Anton Štibler</t>
  </si>
  <si>
    <t>Preskusni stroj s pripadajočo opremo za etalon za silo</t>
  </si>
  <si>
    <t>Zwick Z600 with auxiliary equipment as force standard machine</t>
  </si>
  <si>
    <t>Delo na opremi lahko izvaja za to usposobljena oseba iz Laboratorija za metrologijo.</t>
  </si>
  <si>
    <t>The equipment can be used only by qualified and authorized person of Laboratory for metrology ZAG</t>
  </si>
  <si>
    <t>Referenčni etalon za silo od 500 N do 600 kN za nateg in tlak.</t>
  </si>
  <si>
    <t>Force standard machine 500 N to 600 kN for tension and compression.</t>
  </si>
  <si>
    <t>2849300
2883500
2855500</t>
  </si>
  <si>
    <t>tržni nalogi</t>
  </si>
  <si>
    <t>različni</t>
  </si>
  <si>
    <t>Aljoša Šajna</t>
  </si>
  <si>
    <t>13200</t>
  </si>
  <si>
    <t>SISTEM ZA DETEKCIJO AKUSTIČNE EMISIJE III ZUNANJI</t>
  </si>
  <si>
    <t>Acoustic Emission Testing Equipment</t>
  </si>
  <si>
    <t>Oprema je namenjena za spremljanje novonastajajočih in aktivnost obtoječih razpok v betonu</t>
  </si>
  <si>
    <t>The equiment is to be used for the detection of new-born and activity of old cracks in cincrete.</t>
  </si>
  <si>
    <t>trži nalogi</t>
  </si>
  <si>
    <t>Sistem za karakterizacijo mehansko-korozijskih procesov - II. sklop</t>
  </si>
  <si>
    <t>SSRT autoclave with scratching device for mechanical and corrosion tests-II.part</t>
  </si>
  <si>
    <t>Dostop do opreme je možen po predhodnem dogovoru. Delo na opremi lahko izvaja za to usposobljena oseba. Cena preiskave je odvisna od zahtevnosti eksperimenta.</t>
  </si>
  <si>
    <t>SSRT avtoklav omogoča mehanske natezne statične in dinamične obremenitve pri povišani temperaturi ter tlaku z možnostjo tribološke obrabe z dodatnim elektrokemijskim spremljanjem.</t>
  </si>
  <si>
    <t>SSRT avtoclave  enables mechanical dinamic and static loading with possible sctratching and electrochemical evaluation of the processes at elevated temperatures and pressures.</t>
  </si>
  <si>
    <t>2829099     2829000     2829100     2829200</t>
  </si>
  <si>
    <t>MICRIN (SN 0375/15) (50% sofinanciranje P2-0273)</t>
  </si>
  <si>
    <t>Bojan Zajec</t>
  </si>
  <si>
    <t xml:space="preserve">Alenka Mauko </t>
  </si>
  <si>
    <t>Sistem za rentgensko mikrotomografijo</t>
  </si>
  <si>
    <t>Micro-computed tomography system</t>
  </si>
  <si>
    <t xml:space="preserve">Dostop do opreme je možen po predhodnem dogovoru. Z opremo lahko rokuje le za to usposobljeno osebje (usposobljeno s strani proizvajalca). Potrebno je slediti zahtevam za varnost pri delo z virom sevanja. </t>
  </si>
  <si>
    <t>Equipment is available by preliminary arrangement, but it can be used only by qualified person, which has been previously trained by producer. There are special safety requirements for handling x-ray sources.</t>
  </si>
  <si>
    <t>Oprema se uporablja za 3D globinsko in površinsko skeniranje. Ločljivost je odvisna od velikosti vzorca, njegove gostote, atomskega števila in debeline. Poleg osnovne opreme je na voljo dodatna oprema za določanje in-situ natezne in tlačne trdnosti in za staranje pri povišanj/znižani temperaturi. Možno je opazovati mokre ali nasičene vzorce.</t>
  </si>
  <si>
    <t xml:space="preserve">Equipment is used for 3D structural and surface visualisation. Resolution is dependent on size of the sample, its density, atomic number and thickness. Beisde basic equipment, environmnetal chamber (heating-cooling) and stage for in-situ tensile and compressive experiments are available. Scanning of wet and humid samples is also possible.  </t>
  </si>
  <si>
    <t>2829499     2829400</t>
  </si>
  <si>
    <t>J1-7148</t>
  </si>
  <si>
    <t>Alenka Mauko Pranjić</t>
  </si>
  <si>
    <t>21593</t>
  </si>
  <si>
    <t>SISTEM ZA TEST.NESATURIRANIH ZEMLJIN</t>
  </si>
  <si>
    <t>Unsaturated Soil Testing System</t>
  </si>
  <si>
    <t>Oprema omogoča direktne meritve pornega tlaka za potrebe določevanja matrične sukcije na delnosaturiranih zemljinah. Porozne ploščice s točko vstopa zraka 500 ali 1500 kPa za testiranje nesaturiranih zemljin.</t>
  </si>
  <si>
    <t>Equipment provides a direct measurement of pore water pressure for the measurement of matric suction on partly saturated soils. High-air-entry porous disc (either 500 or 1500kPa) for unsaturated soil testing</t>
  </si>
  <si>
    <t>Mirjam Bajt Leban</t>
  </si>
  <si>
    <t>16394</t>
  </si>
  <si>
    <t>SPEKTROMETER OES OPTIČNI EMISIJSKI</t>
  </si>
  <si>
    <t>optical emission spectroscope</t>
  </si>
  <si>
    <t>kemijska analiza kovin</t>
  </si>
  <si>
    <t>chemical analysis of metals</t>
  </si>
  <si>
    <t>Tribokorozimeter - Sistem za karakterizacijo mehansko-korozijskih procesov - I. sklop</t>
  </si>
  <si>
    <t>Tribocorrosimeter</t>
  </si>
  <si>
    <t>Use of the equipment is possible and depends upon the preliminary agreement. The equipment can be used only by qualified and authorized person. The study cost depends of the complexy of the experiment.</t>
  </si>
  <si>
    <t>Tribokorozimeter je naprava za določanje tako triboloških lastnosti  (pin on disc in recipročni kontakt) materiala kot tudi korozijskih lastnosti, ločeno ali v skupnem delovanju. Tribokorozimeter obsega tudi profilometer za določanje hrapavosti in obrabe materiala.</t>
  </si>
  <si>
    <t>Tribocorrsimeter is an equipment for determination of tribocorrosive characteristics of metal material (pin on disc and reciprocating sliding contact) as well as abrasive and corrosion properties alone. Tribocorrosimeter includes prophylometer for determination of roughness and abrasive wear of the material.</t>
  </si>
  <si>
    <t>2761400   2761499</t>
  </si>
  <si>
    <t>Slavko Pandža</t>
  </si>
  <si>
    <t>Univerzalni stroj za določanje mehanskih lastnosti do 2500 kN</t>
  </si>
  <si>
    <t xml:space="preserve">Universal testing machine ZWICK Z2500Y </t>
  </si>
  <si>
    <t>Oprema je dostopna po predhodnem dogovoru, uporablja pa jo lahko le za to usposobljena in pooblaščena oseba.</t>
  </si>
  <si>
    <t>Equipment is available by preliminary arrangement, but it can be used only by qualified and authorized person.</t>
  </si>
  <si>
    <t>Za izvajanje nateznih, tlačnih in upogibnih preskusov za kovine, beton in les. Stroj je opremljen z digitalno merilno opremo in kontrolno elektroniko ter programsko opremo za izvajanje nateznih, tlačnih in upogibnih preskusov. Maksimalna sila 2500 kN, delovni gib s hidravličnimi čeljustmi max. 2000 mm. Z opremo izvajamo tudi nestandarne preskuse po željah strank. Na opremi izvajamo preskušanja v sklopu certificiranja in priprave slovenskih tehničnih soglasij.</t>
  </si>
  <si>
    <t xml:space="preserve">For carrying out tensile, compresion and benting tests for metals, concrete and wood. Machine is equiped with digial mesurment and control electronics and software for tensile, compresion and bending tests. Fmax, at least 2500 kN, tewst stroke with hydraulic grips at least 2000mm.  With machine perform also non-standard test on request of customer. With machine we perform tests for certificatoin of products and preparation of Slovenian tehnical approvals. </t>
  </si>
  <si>
    <t>2507800     2507898    2507899   2507900      2507998    2507999</t>
  </si>
  <si>
    <t>Tinkara Kopar</t>
  </si>
  <si>
    <t>Živosrebrni porozimeter</t>
  </si>
  <si>
    <t>Mercury Porosimeter Autopore IV 9510</t>
  </si>
  <si>
    <t xml:space="preserve">Oprema zaradi rokovanja s Hg ni splošno dostopna. Uporablja jo lahko le za to usposobljena in pooblaščena oseba. Pogoji dostopa (cena in čas) se oblikujejo glede na število meritev in zahtevnost vzorca individualno za vsakega naročnika. </t>
  </si>
  <si>
    <t>Equipment is not generally available due to handling with mercury. It can be used only by trained and authorised personnel. Services conditions (costs, time) are being arranged individually based on number of measurements and complexity of sample.</t>
  </si>
  <si>
    <t>Oprema deluje v območju tlaka do 414 MPa, kar omogoča določitev por s premerom od 360 µm do 0.003 µm. Ločljivost meritev pri vtiskanju in iztiskanju je najmanj 0.1 mL volumna živega srebra. Parametri, ki se jih da določiti, so: celokupni volumen por, porazdelitev velikosti por, delež poroznosti, gostota materiala ter transportne lastnosti zgradbe sistema por.</t>
  </si>
  <si>
    <t>The equipment works within the pressure range from almost zero up to 414 MPa, which makes it possible to measure pore diameters with sizes ranging from 360 µm to 0.003 µm. Data resolution is better than 0.1 mL for mercury intrusion and extrusion volumes. Prameters that can be determined: total pore volume, pore size distribution, percent porosity, density of the material, transport properties of the pore structure.</t>
  </si>
  <si>
    <t>2615100     2615199</t>
  </si>
  <si>
    <t>Nataša Knez</t>
  </si>
  <si>
    <t>14926</t>
  </si>
  <si>
    <t>ANALIZATOR PLINOV FTIR</t>
  </si>
  <si>
    <t>FTIR Gas Analyser</t>
  </si>
  <si>
    <t>v roku enega meseca po predhodni najavi samo ob prisotnosti strokovnjaka ZAG</t>
  </si>
  <si>
    <t>within one month by appointment only, in the presence of an expert from ZAG</t>
  </si>
  <si>
    <t>Naprava omogoča sprotno merjenje koncentracije strupenih plinov, ki se sproščajo pri gorenju</t>
  </si>
  <si>
    <t>The device allows simultaneous measurement of the concentration of toxic gases emitted during combustion</t>
  </si>
  <si>
    <t>2959700</t>
  </si>
  <si>
    <t>KONUSNI KALORIMETER</t>
  </si>
  <si>
    <t>Cone Calorimeter</t>
  </si>
  <si>
    <t>Naprava omogoča spremljanje mase, sproščanja toplote, koncentracije O2, CO2, CO, temperature, prosojnosti dimnih plinov med obremenitvijo vzorca s toplotnim sevanjem do 50 kW/m2. Programska oprema omogoča oceno razreda odziva preskušanega proizvoda na ogenj. Mogoča povezava in meritev sestave dimnih plinov s FTIR.</t>
  </si>
  <si>
    <t>Measurement of mass loss rate, rate of heat release, concentration of O2, CO2, CO, temperature, smoke release rate during radiant heat of up to 50 kW/m2. Software allowes prediction of classification of reaction to fire of product. Possible measurement of released gases with FTIR.</t>
  </si>
  <si>
    <t>2959500</t>
  </si>
  <si>
    <t>DIMNA KOMORA</t>
  </si>
  <si>
    <t>Smoke Density Chamber</t>
  </si>
  <si>
    <t>Zrakotesna komora za merjenje specifične optične gostote dima in izgube mase pri gorenju vzorca, izpostavljenega toplotnemu sevanju do 50 kW/m2. Mogoča povezava in meritev sestave dimnih plinov s FTIR.</t>
  </si>
  <si>
    <t xml:space="preserve">Airtight chamber for measurement of specific optical density of smoke and mass loss of product exposed to radiant heat of up to 50 kW/m2. Possible measurement of released gases with FTIR.  </t>
  </si>
  <si>
    <t>2959600</t>
  </si>
  <si>
    <t>004</t>
  </si>
  <si>
    <t>Peter Nadrah</t>
  </si>
  <si>
    <t>32104</t>
  </si>
  <si>
    <t>NAPRAVA ZA MERITEV VELIKOSTI DELCEV IN ZETA POTENCIALA</t>
  </si>
  <si>
    <t>Instrument for particle sizing and zeta potential measurement</t>
  </si>
  <si>
    <t>Dostop je možen po predhodnem dogovoru z vodjo laboratorija.</t>
  </si>
  <si>
    <t>Access is possible in agreement with the head of the laboratory.</t>
  </si>
  <si>
    <t>Oprema je namenjena merjenju velikosti delcev v suspenzijah, meritvi zeta potenciala in določitvi izoelektrične točke s titracijo.</t>
  </si>
  <si>
    <t>The instrument is used for measurement of particle sizes in suspensions, of zeta potential and determinataion of isoelectric point.</t>
  </si>
  <si>
    <t>2922300</t>
  </si>
  <si>
    <t>RusaLCA (SN0783/13E)</t>
  </si>
  <si>
    <t>Tomislav Tomše</t>
  </si>
  <si>
    <t>18494</t>
  </si>
  <si>
    <t>KOMORA TIP IWB-600 CCK ZA PRESKUŠANJE NOTRANJE ODPORNOSTI</t>
  </si>
  <si>
    <t>Chamber for measurement of internal durability</t>
  </si>
  <si>
    <t>po predhodnem dogovoru samo ob navzočnosti operaterja</t>
  </si>
  <si>
    <t>Access is possible in agreement with the head of the laboratory and under supervision of the operator</t>
  </si>
  <si>
    <t>preizkušanje notranje odpornosti betona proti zmrzovanju in tajanju</t>
  </si>
  <si>
    <t>testing of internal durabitily of concrete against freezing and melting</t>
  </si>
  <si>
    <t>2910600</t>
  </si>
  <si>
    <t>DIGESTORIJ TIP TA 1500/ST HEMLING</t>
  </si>
  <si>
    <t>Fume hood</t>
  </si>
  <si>
    <t>Digestoriji so namenjeni izvajanju kemijskih reakcij, kjer so uporabljene nevarne ali hlapne kemikalije.</t>
  </si>
  <si>
    <t>Fume hoods are used for carrying out chemical reactions involving dangerous or volatile chemicals.</t>
  </si>
  <si>
    <t>2913600, 2913500, 2913800, 2913700</t>
  </si>
  <si>
    <t>Peter Čerče</t>
  </si>
  <si>
    <t>Oprema za raziskave kulturne dediščine</t>
  </si>
  <si>
    <t>Equipement for fieldwork research of cultural heritage</t>
  </si>
  <si>
    <t>Oprema je namenjena terenskemu delu in je v času razpoložljivosti dostopna po predhodnem individualnem dogovoru, v zvezi s trajanjem, najemom in lokacijo uporabe. Uporabo opreme zaračunavamo po internem veljavnem ceniku. Najem opreme je vezan na sodelovanje tehničnega osebja matične ustanove.</t>
  </si>
  <si>
    <t>Equipment is intended for fieldwork research support. Use of the equipement by other research institutions is subject of availability and accessible through the prior individual agreement, concerning the duration and location. Exact cost is regulated by internal price list and is subject to change. The use of local technical staff is needed.</t>
  </si>
  <si>
    <t>Oprema za izvajanje geodetskih in terenskih meritev s pripadajočo računalniško opremo za geopozicioniranje.</t>
  </si>
  <si>
    <t>Research equipement is used for field-work geodhetic survey. In adition to basic measuring unit it is equiped with geopositioning system.</t>
  </si>
  <si>
    <t>http://www.zrs.upr.si/oprema-in-storitve-10</t>
  </si>
  <si>
    <t>projekt AS</t>
  </si>
  <si>
    <t>Irena Lazar</t>
  </si>
  <si>
    <t>zaščitne raziskave Strunjan</t>
  </si>
  <si>
    <t>Alenka Tomaž</t>
  </si>
  <si>
    <t>Oprema za informatizacijo in digitalizacijo AV zbirk podatkov</t>
  </si>
  <si>
    <t>Equipement for informatization and digitalization of audio and video research data</t>
  </si>
  <si>
    <t xml:space="preserve">Oprema je namenjena terenskemu delu in je v času razpoložljivosti dostopna po predhodnem individualnem dogovoru, v zvezi s trajanjem, najemom in lokacijo uporabe. Uporabo opreme zaračunavamo po internem veljavnem ceniku. </t>
  </si>
  <si>
    <t>Equipment is intended for fieldwork research support. Use of the equipement by other research institutions is subject of availability and accessible during the prior individual agreement, concerning the duration and location. Exact cost is regulated by internal price list and is subject to change.</t>
  </si>
  <si>
    <t>Oprema služi za evidentiranje in sistematično zbiranje serialnih ter ustnih virov. Namen zbiranja omenjenih virov je vzpostavitev zbirke ključnih virov za prostor Zahodne Slovenije, ki bodo na razpolago raziskovalcem matične RO in eventuelnim zunanjim naročnikom.</t>
  </si>
  <si>
    <t>Research equipment is used for field collection of oral history sources. Collection of oral history sources functions as a basic input in a so called »Memory archive« for western Slovenia and will be used as a research tool for researchers in humanities and social studies</t>
  </si>
  <si>
    <t>P6-0272</t>
  </si>
  <si>
    <t>Arhiv spomina</t>
  </si>
  <si>
    <t>Memory archive</t>
  </si>
  <si>
    <t>Oprema je fiksno nameščena v prostorih UP ZRS in je v uporabi brez prekinitev</t>
  </si>
  <si>
    <t>The equipment is permanently installed in the premises of the UP SRC and is in the conitunous use</t>
  </si>
  <si>
    <t>Oprema je namenjena informacijski podpori raziskovalnemu delu vseh raziskovalnih inštitutov matične ustanove</t>
  </si>
  <si>
    <t>Purpose of the equipement is ICT support of all the research institutes of UP SRC</t>
  </si>
  <si>
    <t>Jože Pirjevec</t>
  </si>
  <si>
    <t>P5-0381</t>
  </si>
  <si>
    <t>Rado Pišot</t>
  </si>
  <si>
    <t>P6-0279</t>
  </si>
  <si>
    <t>Milan Bufon</t>
  </si>
  <si>
    <t>P1-0386</t>
  </si>
  <si>
    <t>Barlič Maganja Darja</t>
  </si>
  <si>
    <t>I0-0035</t>
  </si>
  <si>
    <t>raziskovalni projekti</t>
  </si>
  <si>
    <t>Milena Bučar Miklavčič</t>
  </si>
  <si>
    <t>Tekočinski kromatograf</t>
  </si>
  <si>
    <t>HPLC Agilent 1100 with Fluorescence detektor and highly sensitive UV -visible detector</t>
  </si>
  <si>
    <t>Oprema je fiksno nameščena v prostorih akreditiranega Laboratorija za preskušanje oljčnega olja UP ZRS.</t>
  </si>
  <si>
    <t>The equipment is permanently installed in the accreditated laboratory of olive oil testing at the UP SRC</t>
  </si>
  <si>
    <t>Oprema je namenjena raziskavam in rednemu spremljanju kakovostnih parametrov oljk in oljčnega olja. Z navedeno opremo preučujemo biofenolno sestavo, tokoferole, sestavo maščobnih kislin, hlapne substance, potvorbe oljčnega olja.</t>
  </si>
  <si>
    <t>Research equipement for olive oil analyses</t>
  </si>
  <si>
    <t>Elena Varljen Bužan</t>
  </si>
  <si>
    <t>Oprema laboratorija za molekularne raziskave na UP</t>
  </si>
  <si>
    <t>Equipment for molecular reserch</t>
  </si>
  <si>
    <t>Oprema je razdeljena v posamezne manjše sklope, ki so v času razpoložljivosti dostopni po predhodnem individualnem dogovoru. Za vsak posamezen sklop so cene določene v internem veljavnem ceniku, glede na število in vrsto opravljenih analiz</t>
  </si>
  <si>
    <t>The equipment is divided in smaller functional units. Use of the equipment by other research institutions is subject of availability and accessible through the prior individual agreement, concerning the duration and location. The cost of a single analysis varies depending on the type of analysis performed. Exact cost is regulated by internal price list and is subject to change</t>
  </si>
  <si>
    <t>Raziskovalna oprema je namenjena izvajanju genetskih analiz v botaniki, zoologiji in humani genetiki.</t>
  </si>
  <si>
    <t>Research equipment is used for performing genetic analysis in botanic, zoology and human genetics</t>
  </si>
  <si>
    <t>Darja Barlič Maganja</t>
  </si>
  <si>
    <t>VECTORNET</t>
  </si>
  <si>
    <t>Vladimir Ivovic</t>
  </si>
  <si>
    <t>MR Tea Knap</t>
  </si>
  <si>
    <t>MR Alenka Baruca Arbeiter</t>
  </si>
  <si>
    <t>MR Katja Kalan</t>
  </si>
  <si>
    <t>Sklop za genotipizacijo, določanje nukletidnega zaporedja in izražanje genov</t>
  </si>
  <si>
    <t>Equipment for DNA sequencing and gene expression</t>
  </si>
  <si>
    <t>Oprema je  podpora genomskim in genetskim raziskavam populacij ciljnih prostoživečih vrst v JV Evropi, Sredozemlju in širše. Poleg tega obsegajo dejavnosti laboratorija tudi raziskovanje tradicionalnih sredozemskih rastlinskih sort.</t>
  </si>
  <si>
    <t>Equipment supports genomic and genetic research of wild species population in SE Europe, Mediterranean and wider region. The important part of research is focused also on genetic characteristics and peculiarities of Mediterranean plants.</t>
  </si>
  <si>
    <t>Mitja Gerževič</t>
  </si>
  <si>
    <t xml:space="preserve">Ergo-Spiro-Cardio diagnostični sistem </t>
  </si>
  <si>
    <t xml:space="preserve">Ergo-Spiro-Cardio diagnostic system </t>
  </si>
  <si>
    <t>Oprema je dostopna v času razpoložljivosti (predvsem od ponedeljka do petka med 8. in 13. uro) v prostorih laboratorija Univerzitetnega Kineziološkega Centra Univerze na Primorskem ter po predhodnem individualnem dogovoru. Uporabo opreme zaračunavamo po internem veljavnem ceniku.</t>
  </si>
  <si>
    <t>The equipment is installed in the Laboratory of the University Kinesiology Centre UP. Use of the equipement by other research institutions is subject of availability and accessible through prior individual agreement, but mainly from Monday till Friday between 8AM and 1PM. The cost is regulated by internal price list and is subject to change.</t>
  </si>
  <si>
    <t>Sistem meri stopnjo delovanja srčnožilnega (z interpretacijo EKG v mirovanju in med celotno ergometrijo) in respiratornega (z analizo metaboličnih in hemodinamskih parametrov; MET-i, VT, fR, VO2, VCO2, VE/v, VO1-, VCO2 ekvivalent, O2 Pulz, VD/VT, FEO2, FECO2) sistema človeka med telesno obremenitvijo.</t>
  </si>
  <si>
    <t>The system measures respiratory and cardio vascular responses during phyiscal stress (with EMG interpretation). Measured parameters are: MET-i, VT, fR, VO2, VCO2, VE/v, VO1-, VCO2 eqvivalent, O2, HR, VD/VT, FEO2, FECO2 during physical activity.</t>
  </si>
  <si>
    <t>Telemetrični merilni sistem za diagnostiko srčne in živčno-mišične aktivnosti</t>
  </si>
  <si>
    <t>Telemetric system for cardio-vascular and skeletal muscle diagnostics</t>
  </si>
  <si>
    <t>Merilni sistem omogoča merjenje srčne frekvence in njeno prikazovanje na zaslonu računalnika v realnem času. Na osnovi te informacije lahko trener odzivneje regulira potek vadbe/tekmovanja. Podsistem (Newtest) omogoča vrednotenje maksimalne hitrosti teka in maksimalne eksplozivne moči nog ter zgornjega dela trupa.</t>
  </si>
  <si>
    <t>System enables telemetric measurement of the hear rate in real time.On the basis of this information coach couold delegate the training session or competition. Furthermore, it could measures skeletal muscle activation patternsst and functional tests (sprint velocity, jumping power)</t>
  </si>
  <si>
    <t xml:space="preserve">Noraxon Telemetry TeleMyo </t>
  </si>
  <si>
    <t>Noraxon Telemetry TeleMyo</t>
  </si>
  <si>
    <t>Prenosni elektromiografski sistem meri živčno-mišično aktivnost med gibanjem in omogoča analizo signalov v časovnem in frekvenčnem prostoru.</t>
  </si>
  <si>
    <t>Portable telemetric EMG system combines high-quality, scientifically-reliable data with mobility and flexibility. It measures neuro-muscular activity during movement and allows real-time signal analysis.</t>
  </si>
  <si>
    <t xml:space="preserve">Odskočna deska Kistler </t>
  </si>
  <si>
    <t>Kistler vaulting board</t>
  </si>
  <si>
    <t>Sistem je namenjen merjenju eksplozivne odrivne moči različnih vrst vertikalnih skokov, ravnotežja in zajemu kinetičnih parametrov koraka med hojo in tekom.</t>
  </si>
  <si>
    <t>Kistler measurement system detects and accurately measures forces and moments during vertical jump movements, performes gait analysis and kinematic motion analysis in different fields of performance diagnostics.</t>
  </si>
  <si>
    <t>Aplikativna kineziologija</t>
  </si>
  <si>
    <t>Andrej Kocjan</t>
  </si>
  <si>
    <t xml:space="preserve">Tekoča preproga Zebris </t>
  </si>
  <si>
    <t>Zebris treadmill ergometer</t>
  </si>
  <si>
    <t>Tekalna preproga omogoča izvedbo večstopenjskih obremenilnih testov, trening teka, analizo pritiska na stopalo med stojo, hojo in tekom ter meritve časovno-prostorskih parametrov hoje in teka.</t>
  </si>
  <si>
    <t>Zebris treadmill enables performance of multilevel stress tests, kinematic motion analysis, foot pressure analysis during standing, walking or running and can measure different time-space parameters of walking or running.</t>
  </si>
  <si>
    <t>projekt AQUA</t>
  </si>
  <si>
    <t xml:space="preserve">TMG MWave modul tenziomiogram </t>
  </si>
  <si>
    <t>TMG MWave modul Tensiomyogram</t>
  </si>
  <si>
    <t>Sistem je namenjen merjenju funkcionalne in lateralne asimetrije v hitrosti krčenja mišic in njihovega tonusa.</t>
  </si>
  <si>
    <t>Sistem je namenjen merjenju funkcionalne in lateralne asimetrije v hitrosti krčenja mišic in njihovega tonusa</t>
  </si>
  <si>
    <t>L5-5550</t>
  </si>
  <si>
    <t>Boštjan Šimunič</t>
  </si>
  <si>
    <t>MR Paravlić</t>
  </si>
  <si>
    <t>Napovedovanje športnih poškodb (FŠP)</t>
  </si>
  <si>
    <t xml:space="preserve">P2-0249 / I0-0022 </t>
  </si>
  <si>
    <t>Damijan Miklavčič</t>
  </si>
  <si>
    <t>Sistem za merjenje in analizo sprememb pasivnih električnih lastnosti bioloških tkiv in celic v suspenziji v časovnem in frekvenčnem prostoru vsled elektroporacije celične membrane</t>
  </si>
  <si>
    <t>System for measurement and analysis of passive electric properties of biological tissues in time and frequency domains after cell membrane electroporation</t>
  </si>
  <si>
    <t>Oprema se nahaja v Laboratoriju  za biokibernetiko FE UL, za dostop je potrebno kontaktirati predstojnika laboratorija prof. Damijana Miklavčiča. Uporaba s strani zunanjih RO je možna po predhodnem dogovoru.</t>
  </si>
  <si>
    <t>The equipment is located in the Laboratory of Biocybernetics, Fac. of El. Eng., Univ. of Ljubljana. Contact lab head prof. Damijan Miklavčič. It is available to external RO upon request.</t>
  </si>
  <si>
    <t>Sistem tvorijo trije sklopi: impedančni analizator visoke ločljivosti, štirikanalni digitalni osciloskop in paket za numerično modeliranje. Omogoča spremljanje električnih lastnosti bioloških celic v suspenziji in njihovih sprememb, do katerih pride ob izpostavitvi električnim pulzom, v realnem času.</t>
  </si>
  <si>
    <t>The system comprises three components: a high-resolution impedance analyzer, a four-channel digital oscilloscope and a software package for numerical modeling based on the finite-elements method. It allows for real-time monotoring of electric properties of biological cells in suspension and the changes of these properties caused by an exposure to electric pulses.</t>
  </si>
  <si>
    <t>20045, 20041, 15756, 20037, 20036, 20034, 20046, 16344</t>
  </si>
  <si>
    <t>http://lbk.fe.uni-lj.si/index_si.html</t>
  </si>
  <si>
    <t>Z2-6503</t>
  </si>
  <si>
    <t>Z2-9661</t>
  </si>
  <si>
    <t>Nataša Pavšelj</t>
  </si>
  <si>
    <t>P2-0249</t>
  </si>
  <si>
    <t>–</t>
  </si>
  <si>
    <t>Marko Munih</t>
  </si>
  <si>
    <t>Robot s senzorskim sistemom in krmilnikom z odprto arhitekturo</t>
  </si>
  <si>
    <t>Robot with sensory system and open control arhitecture</t>
  </si>
  <si>
    <t>Oprema je dostopna za industrijske in akademske partnerje. Čas dostopa ni fiksiran, je odvisen od trenutne zasedenosti, potrebna je predhodna uskladitev. Za krajša obdobja uporabe je bila oprema prosto dostopna, sicer cena po dogovoru.</t>
  </si>
  <si>
    <t>Equipment is available for industrial and academic partners. Access time is not defined in advance, is dependent on current availability, advance appointment is required. For shorter periods is equipment freely available, in other cases price is agreed.</t>
  </si>
  <si>
    <t>To je industrijski robot nadgrajen z novim krmilnim sistemom, ki omogoča frekvence zanke do več kHz. To je potrebno za stabilen kontakt robota z okolico, tudi pri kontaktu s človekom.</t>
  </si>
  <si>
    <t>This is industrial robot, enhanced with new control system allowing loop frequencies of several kHz. This is required for stable of robot with environment, also in contact with human.</t>
  </si>
  <si>
    <t>robo.fe.uni-lj.si</t>
  </si>
  <si>
    <t>Več dr., mag. In dipl. nalog.</t>
  </si>
  <si>
    <t>Mihelj Matjaž</t>
  </si>
  <si>
    <t>FP7-MIMICS</t>
  </si>
  <si>
    <t>P2-0225</t>
  </si>
  <si>
    <t>Janko Drnovšek</t>
  </si>
  <si>
    <t>Realizacija temperaturne fiksne točke bakra</t>
  </si>
  <si>
    <t>system for realization of freezing point of copper (fixed point cell + furnace)</t>
  </si>
  <si>
    <t>Inštrument je mogoče uporabiti v okviru prenosa vrednosti primarnega etalona na najvišjem metrološkem nivoju (medlaboratorijska primerjava). Zaradi pogoste uporabe inštrumenta je nujen vnaprejšen dogovor glede časovne uporabe. Cena uporabe se oblikuje na podlagi ur delovanja ter ekspertnih ur upravljalca instrumenta s strani skrbnika opreme.</t>
  </si>
  <si>
    <t>The instrument can be shared in a scope of transfer of primary standard value at the highest metrological level (interlaboratory comparison). Due to frequent use, the external use of the instrument shall be agreed upon long time in advance. The cost of the external use is based on the working time of the instrument and expert hours of the operator.</t>
  </si>
  <si>
    <t>Instrument služi za realizacijo točke strdišča bakra Z njim se prenaša vrednost primarnega etalona temperature na delovne etalone v raziskovalnih inštitucijah in industriji.</t>
  </si>
  <si>
    <t>The instrument serves for realization of freezing point of copper. It is used to disseminate the value of the primary temperature stnadard to the working standards within research institutions and industry.</t>
  </si>
  <si>
    <t>http://www.lmk.si/raziskave/merilna-oprema-laboratorija/</t>
  </si>
  <si>
    <t>P2-0246</t>
  </si>
  <si>
    <t>Boštjan Batagelj</t>
  </si>
  <si>
    <t>Optični spektralni analizator</t>
  </si>
  <si>
    <t>Ando AQ 6317B</t>
  </si>
  <si>
    <t>spectrum measurement in the wavelength range 600 nm - 1750 nm</t>
  </si>
  <si>
    <t>High-accuracy and high-resolution optical spectrum analyzer
for evaluating D-WDM systems and components.</t>
  </si>
  <si>
    <t>19660, 19661, 19662</t>
  </si>
  <si>
    <t>http://antena.fe.uni-lj.si</t>
  </si>
  <si>
    <t>Sašo Tomažič</t>
  </si>
  <si>
    <t>Naprava za realizacijo temperaturne fiksne točke bakra</t>
  </si>
  <si>
    <t>17578, 17579, 17713, 17926</t>
  </si>
  <si>
    <t>P2-0225/ I0-0022</t>
  </si>
  <si>
    <t>Rosiščni senzor</t>
  </si>
  <si>
    <t>Precision dew-point sensor, MBW 373H</t>
  </si>
  <si>
    <t>Instrument služi kot posredniški etalon. Z njim se prenaša vrednost primarnega etalona vlage na delovne etalone v raziskovalnih inštitucijah in industriji.</t>
  </si>
  <si>
    <t>The instrument serves as a transfer standard. It is used to disseminate the value of the primary humidity stnadard to the working standards within research institutions and industry.</t>
  </si>
  <si>
    <t>Sistem za ultra hitro fluorescenčno mikroskopijo in spektroskopijo</t>
  </si>
  <si>
    <t>System for ultra-fast fluorescence microscopy and spectroscopy</t>
  </si>
  <si>
    <t>Oprema se nahaja v Laboratoriju  za biokibernetiko FE UL, za dostop je potrebno kontaktirati predstojnika laboratorija prof. Damijana Miklavčiča. Del opreme (hitra kamera) je vezan na fluorescenčni mikroskop, ki je dostopen zunanjim RO le v poznih popoldanskih in večernih urah ter ob vikendih. Uporaba preostalega dela opreme (spektrofluorometer) je možna po predhodnem dogovoru.</t>
  </si>
  <si>
    <t>The equipment is located in the Laboratory of Biocybernetics, Fac. of El. Eng., Univ. of Ljubljana. Contact lab head prof. Damijan Miklavčič. Part of the system (ultra-fast camera) is connected to the fluorescence microscope, which is available to external RO only on late afternoons, evenings and weekends. The remaining component of the system (spectrofluorometer) is available upon request.</t>
  </si>
  <si>
    <t>Visoka občutljivost ultra-hitre kamere omogoča opazovanje hitrih sprememb fizioloških procesov, ki nastopijo ob izpostavitvi celice električnemu polju (pojav vsiljene transmembranske napetosti, pretok ionov skozi membrano, ...) z zadovoljivo prostorsko in visoko časovno ločljivostjo. S spektrofluorometrom merimo fluorescenco celotne populacije celic, s tem pa neposredno dobimo podatek o povprečnem vnosu v celico.</t>
  </si>
  <si>
    <t xml:space="preserve">The sensitivity of the ultra-fast camera allows the observations of rapid changes of physiological processes, which occur when the cell is placed into an electric field (induced transmembrane voltage, the transport of molecules through the membrane,...) with sufficient spatial and high temporal resolution. With spectrofluorometer the fluorescence of the population of cells is measured, thereby obtaining the average transport into a single cell. </t>
  </si>
  <si>
    <t>22991, 22992, 22995, 23245</t>
  </si>
  <si>
    <t>http://lbk.fe.uni-lj.si/index_si.htm</t>
  </si>
  <si>
    <t>J2-9770</t>
  </si>
  <si>
    <t>Mojca Pavlin</t>
  </si>
  <si>
    <t>J2-9764</t>
  </si>
  <si>
    <t>Z2-9229</t>
  </si>
  <si>
    <t>Gorazd Pucihar</t>
  </si>
  <si>
    <t>P2-0197</t>
  </si>
  <si>
    <t>Marko Topič</t>
  </si>
  <si>
    <t xml:space="preserve">Merilnik UV/VIS/NIR transmisije in refleksije </t>
  </si>
  <si>
    <t>UV/Vis/NIR Spectrophotometer</t>
  </si>
  <si>
    <t>Merilnik se nahaja v Laboratoriju za fotovoltaiko in optoelektroniko. Za možnost karakterizacijo vzorcev kontaktirajte predstojnika LPVO prof. dr. Marka Topiča. Glede na intenzivno uporabo merilnika za lastne RR potrebe je uporaba možna le v poznih popoldanskih terminih.</t>
  </si>
  <si>
    <t>Measurement set-up is located in Laboratory of Photovoltaics and Optoelectronics. To characterize samples the head of LPVO prof. dr. Marko Topic should be contacted.</t>
  </si>
  <si>
    <t>Merjenje direktne in totalne transmisije in refleksije v valovnem območju od 200 do 3300 nm.</t>
  </si>
  <si>
    <t>Measurement of direct and total transmission and reflection in the wavelength range from 200 to 3300 nm.</t>
  </si>
  <si>
    <t>http://lpvo.fe.uni-lj.si/</t>
  </si>
  <si>
    <t>J2-0851</t>
  </si>
  <si>
    <t>Janez Krč</t>
  </si>
  <si>
    <t>FP7 SILICON_Light</t>
  </si>
  <si>
    <t>Jurij Kurnik</t>
  </si>
  <si>
    <t>FP7 SOLAMON</t>
  </si>
  <si>
    <t>Marko Berginc</t>
  </si>
  <si>
    <t>Precizijski uporoni izmenični mostilček</t>
  </si>
  <si>
    <t>automatic resistance bridge ASL F900</t>
  </si>
  <si>
    <t>Instrument se uporablja za precizijsko merjenje upornosti uporovnih termometrov (negotovost 20 ppb) v območju med 0 in 420 ohmov.</t>
  </si>
  <si>
    <t>The instrument is used for precise measurement of resistance of platinum resistance thermometers (uncertainty 20 ppb) in the range between 0 and 420 ohms.</t>
  </si>
  <si>
    <t>21435/1, 22589</t>
  </si>
  <si>
    <t>P2-0219</t>
  </si>
  <si>
    <t>Gorazd Karer</t>
  </si>
  <si>
    <t>Eksperimentalno okolje za študij naprednih metod vodenja</t>
  </si>
  <si>
    <t>Experimental environment for studying of advanced control methods</t>
  </si>
  <si>
    <t>Oprema je ob delavnikih pogosto v uporabi v raziskovalne namene. Po 16 uri ali ob vikendih bi jo bilo možno uporabljati po predhodnem dogovoru.</t>
  </si>
  <si>
    <t>Equipment is during working days usually used in research work. After 4 pm or during weekends it can be available for use with in advance arrangements.</t>
  </si>
  <si>
    <t>Raziskovalna oprema je namenjena raziskovanju na področju modeliranja, simulacije in vodenja različnih tipov procesov. Omogoča študij najsodobnejših načinov vodenja hitrih mehanskih sistemov in procesnih sistemov v realnem času.  Oprema  se uporablja tudi v okviru različnih raziskovalnih projektov ter za namene študija na diplomskem, magistrskem, specialističnem in doktorskem študiju.</t>
  </si>
  <si>
    <t>Research equipment is intended for the area of modelling, simulation and control. It enables the studying of advanced control systems for mechanical and process plants in real time. The equipment is used in conjunction with different research projects and also in conjunction with undergraduate, magister, specilistic and doctotal study.</t>
  </si>
  <si>
    <t>22077, 21456, 21457, 22432, 20952, 21279, 22224, 22225, 22226, 22248, 22249, 22250, 22251, 22252</t>
  </si>
  <si>
    <t xml:space="preserve">http://msc.fe.uni-lj.si
http://msc.fe.uni-lj.si/Plants.asp
</t>
  </si>
  <si>
    <t>Rihard Karba</t>
  </si>
  <si>
    <t>J2-2310-1538</t>
  </si>
  <si>
    <t>Igor Škrjanc</t>
  </si>
  <si>
    <t>bilatralna sodelovanja s:  Madžarsko, Romunijo</t>
  </si>
  <si>
    <t xml:space="preserve"> Belič, Škrjanc</t>
  </si>
  <si>
    <t>Projekti mladih raziskovalcev</t>
  </si>
  <si>
    <t>Mladi raziskovalci  28468 Teslić, 30681 Dovžan, 29552 Sodja, 31982 Bošnak, Zdešar</t>
  </si>
  <si>
    <t>Haptični robot z razvojno programsko opremo 1. Cilindični haptični robot FCS HapticMaster s krmilnikom, merilnim zapestjem in programsko opremo 2. Merilne kartice MeasurementComputing: PCI-DAS1602/16 AI/O, PCI-DDA08/16 AO, 2 X PCI-QUAD04 3. 2X PC</t>
  </si>
  <si>
    <t>Haptic robot with software 1. Cilindrical haptic robot HapticMaster with controler, measurement wrist and software 2. Measurement boards DDA08/16 AO, 2 X PCI-QUAD04 3. 2X PC</t>
  </si>
  <si>
    <t>To je haptični robot primeren za rehabilitacijo roke, ustrezen je kot odprta arhitektura tudi za študij in poučevanje vodenja haptičnih robotov.</t>
  </si>
  <si>
    <t>This is haptical robot for rehablitation of human ar. Also suitable as open control arhitecture for studies and teaching of haptic robot control.</t>
  </si>
  <si>
    <t>21674, 21676, 21743, 21746</t>
  </si>
  <si>
    <t>www.robo.fe.uni-lj.si</t>
  </si>
  <si>
    <t>FP5 - I-Match</t>
  </si>
  <si>
    <t>FP7 - MIMICS</t>
  </si>
  <si>
    <t>P2-0244</t>
  </si>
  <si>
    <t>Danilo Vrtačnik</t>
  </si>
  <si>
    <t>Sistem za pridobivanje ultra čiste vode</t>
  </si>
  <si>
    <t>System for production of ultra pure dionized water (UPW)</t>
  </si>
  <si>
    <t>Sistem je fiksno postavljen in vključen v distribucijsko zanko čistih prostorov. Produkt, DI voda je  zato dostopen pod omejenimi pogoji zainteresiranim partnerjem.</t>
  </si>
  <si>
    <t xml:space="preserve">System is permanently installed and connected to the closed supply loop of cleanroom facility. Deionized water as a producto of the system is available to other institutions </t>
  </si>
  <si>
    <t>Sistem je namenjen pridobivanju izredno čiste deionizirane vode za potrebe mikroelektronskih procesov. Ustreza standardu E2.</t>
  </si>
  <si>
    <t>System for laboratory production of  dionized water used in microelectronic processing. Complies with E2 standard.</t>
  </si>
  <si>
    <t>http://lmse.fe.uni-lj.si</t>
  </si>
  <si>
    <t>Slavko Amon</t>
  </si>
  <si>
    <t>30683 Pečar Borut MR</t>
  </si>
  <si>
    <t>L2-0186</t>
  </si>
  <si>
    <t>Marina Santo Zarnik</t>
  </si>
  <si>
    <t>L3-0309</t>
  </si>
  <si>
    <t>Roman Bošnjak</t>
  </si>
  <si>
    <t>Industrijski robotski sistem s simulacijsko in razvojno programsko opremo 1. Antropomorfni robot ABB IRB 140 s krmilnikom S4Cplus in učno enoto 2. Razvojna programska oprema 3. Vhodno/izhodni vmesniški enoti DSQC 355 in DSQC 354 4.</t>
  </si>
  <si>
    <t>Industrial robot with accompaning simulation software 1. Antropomorphic arm ABB IRB 140 with controler S4Cplus with teach unit 2. Robot Studio software 3. DSQC 355 and DSQC 354</t>
  </si>
  <si>
    <t>To je sodoben industrijski robot. Namen te celice je uporaba offline programiranja za načrtovanje navideznega okolja in definiranje robotskega programa, potem pa prenos v robota za izvršitev in končne prilagoditve.</t>
  </si>
  <si>
    <t>This si a modern industrial robot. The aim of this robotic cell is use of offline programming for definition of environment and the robot program, followed with transfer to robot cotroller for execution and final adjustments.</t>
  </si>
  <si>
    <t>FE 022467</t>
  </si>
  <si>
    <t>industrijski projekti</t>
  </si>
  <si>
    <t>Optični merilni sistem za brezkontaktno merjenje kinematičnih parametrov gibanja, Optotrak</t>
  </si>
  <si>
    <t>Optical measurement system for contactless acquisition of kinematic parameters, Optotrak</t>
  </si>
  <si>
    <t>Gre za sistem kamer in aktivnih markerjev, ki omogoča zajemanje 3D koordinat markerjev s 3D točnostjo +-0.3 mm v volumnu prostora s stranico več metrov. Možno je istočasno merjenje in posredovanje izmerjenih vrednosti drugim klientom in  na ta način zaprtozančno vodenje.</t>
  </si>
  <si>
    <t>This is a system with cameras and active markers, for acquisition of 3D marker coordinates with 3D accuracy 0.3 mm in a volume with one side of several meters. Possible is simultaneous acquisition and transfer to other clients for real time feedback control.</t>
  </si>
  <si>
    <t>FP6 - Alladin</t>
  </si>
  <si>
    <t>P2-0232/ I0-0022</t>
  </si>
  <si>
    <t>Franjo Pernuš</t>
  </si>
  <si>
    <t>Sistem z NIR spektralno kamero</t>
  </si>
  <si>
    <t>System with NIR hyperspectral camera</t>
  </si>
  <si>
    <t>Po dogovoru - odvisno od trenutnega poteka razsikav</t>
  </si>
  <si>
    <t>As agreed upon requests - depends on the current experiments</t>
  </si>
  <si>
    <t>Zajemanje NIR hiperspektralnih slik</t>
  </si>
  <si>
    <t>Acquisition of NIR hyperspectral images</t>
  </si>
  <si>
    <t>25320, 25321, 25322, 25323, 25627, 25626</t>
  </si>
  <si>
    <t>www.fe.uni-lj.si</t>
  </si>
  <si>
    <t>L2-7381</t>
  </si>
  <si>
    <t>Boštjan Likar</t>
  </si>
  <si>
    <t>L2-9758</t>
  </si>
  <si>
    <t>L2-2023</t>
  </si>
  <si>
    <t>P2-0232</t>
  </si>
  <si>
    <t>Sistem za realizacijo nove mednarodne temperaturne lestvice</t>
  </si>
  <si>
    <t>system for the realization of new temperature scale</t>
  </si>
  <si>
    <t>Sistem služi za realizacijo ter spremljanje le-te različnih fiksnih točk. Z njim se prenaša vrednost primarnega etalona temperature na delovne etalone v raziskovalnih inštitucijah in industriji.</t>
  </si>
  <si>
    <t>The system is used for realization and monitoring of the realization of different fixed points. It is used to disseminate the value of the primary temperature stnadard to the working standards within research institutions and industry.</t>
  </si>
  <si>
    <t>24343, 24721, 26216, 26217, 26663, 25942, 25943</t>
  </si>
  <si>
    <t>Elipsometrični merilnik tankih plasti</t>
  </si>
  <si>
    <t>Spektroskoptični elipsometer (angl. spectroscopic ellipsometer) SpecEL-2000-VIS z dodatkom za analizo plinov Micro GC 3000 A (leto 2008)</t>
  </si>
  <si>
    <t xml:space="preserve">Oprema je nameščena v čistih prostorih in je pod ustreznimi pogoji dostopna tudi drugim raziskovalnim organizacijam </t>
  </si>
  <si>
    <t>The equipment is installed in clean room environment and is accessible also to other research institutions.</t>
  </si>
  <si>
    <t>Karakterizacija (debeline, lomni količnik) tankoplastnih transparentnih filmov</t>
  </si>
  <si>
    <t>Characterization of transparent thin films (thickness, refractive index).</t>
  </si>
  <si>
    <t>24609, 25950</t>
  </si>
  <si>
    <t>Sistem za merjenje nanosekundnih visokonapetostnih električnih pulzov</t>
  </si>
  <si>
    <t>System for measurement of nanosecond high-voltage electric pulses</t>
  </si>
  <si>
    <t>Oprema se nahaja v Laboratoriju  za biokibernetiko FE UL, za dostop je potrebno kontaktirati predstojnika laboratorija prof. Damijana Miklavčiča. Uporaba opreme (tako osciloskopa kot šritih pripadajočih sond)  je mogoča po predhodnem dogovoru.</t>
  </si>
  <si>
    <t>The equipment is located in the Laboratory of Biocybernetics, Fac. of El. Eng., Univ. of Ljubljana. Contact lab head prof. Damijan Miklavčič. The system (the oscilloscope and/or the four probes) is available upon request.</t>
  </si>
  <si>
    <t>Z osciloskopom je mogoče sočasno na štirih vhodnih kanalih opazovati pulze z manj kot nanosekundnim dvižnim časom. S pripadajočimi specializiranimi sondami (diferencialna, visokonapetostna in dve aktivni sondi) lahko merimo različne tokovne in napetostne parametre takšnih pulzov.</t>
  </si>
  <si>
    <t>The oscilloscope allows for simultaneous four-channel monitoring of electric pulses with subnanosecond risetimes. The specialized probes that are part of the system (a differential probe, a high-voltage probe, and two active probes) enable the measurements of various current and voltage parameters of such pulses.</t>
  </si>
  <si>
    <t>16897, 17001, 24643, 24644</t>
  </si>
  <si>
    <t>Z2-7046</t>
  </si>
  <si>
    <t>Z2-2025</t>
  </si>
  <si>
    <t>Matej Reberšek</t>
  </si>
  <si>
    <t>Gregor Klančar</t>
  </si>
  <si>
    <t>Raziskovalno okolje za študij naprednih metod v mobilni robotiki</t>
  </si>
  <si>
    <t>Research environment for study of advanced methods in mobile robotics</t>
  </si>
  <si>
    <t xml:space="preserve">Oprema je v delovnem času (8:00 -16:00) pogosto v uporabi za raziskovalne skupine. Možnost dostopa bi tako bila le v popoldanskih urah oziroma izjemoma po vnaprejšnjem dogovoru. </t>
  </si>
  <si>
    <t>Equipment is in use during working hours (8:00-16:00) by the members of research group. Therefore it is only available in the afternoon hours or otherwise if arranged.</t>
  </si>
  <si>
    <t>Raziskovalna oprema je namenjena raziskovanju na področju mobilne robotike, kjer gre za metode vodenja, zaznavanja, razpoznavanje okolice in večagentne sisteme. Oprema se je in se uporablja tudi v okviru različnih raziskovalnih projektov ter za namene študija na diplomskem, podiplomskem študiju in doktorskem študiju.</t>
  </si>
  <si>
    <t>Research equipment is intended for research in mobile robotics area such as: control methods, detection and recognition of the environment and multiagent systems. Equipment was and is in use also in different research projects and for  study purposes of graduate, postgraduate and Ph.D study.</t>
  </si>
  <si>
    <t>24837, 24841, 24041, 24900, 25922, 25925</t>
  </si>
  <si>
    <t>CO vesolje, znanost, tehnologija</t>
  </si>
  <si>
    <t>Matko, Mušič, Klančar</t>
  </si>
  <si>
    <t>bilatralna sodelovanja z Romunijo in Kitajsko</t>
  </si>
  <si>
    <t>Matko, Blažič</t>
  </si>
  <si>
    <t>Merilnik učinkovitosti pretvorbe sončnih celic s sončnim simulatorjem</t>
  </si>
  <si>
    <t>Solar Simulator AM1.5</t>
  </si>
  <si>
    <t>Merjenje učinkovitosti pretvorbe pod umetnim soncem spektra AM1.5.</t>
  </si>
  <si>
    <t>Measurement of conversion efficiency under solar irradiance AM1.5</t>
  </si>
  <si>
    <t>24616, 24617, 24621</t>
  </si>
  <si>
    <t>Andrej Košir</t>
  </si>
  <si>
    <t>Enota za razvoj in vertifikacijo kvalitete interaktivnih večpredstavnih storitev</t>
  </si>
  <si>
    <t>Oprema se nahaja v Laboratoriju za digitalno obdelavo signalov, slik in videa, Fakulteza za elektrotehniko, Univerza v Ljubljani. Za uporabo kontaktirajte predstojnika LDOS prof. dr. Jurija F. Tasiča. Na voljo izven rednega delovnega časa.</t>
  </si>
  <si>
    <t>The equipment is located in Digital Signal, Image and Video Processing Laboratory, Fac. of El. Eng., Univ. of Ljubljana. Contact lab head prof. dr. Jurij F. Tasič. Availability out of regular working hours.</t>
  </si>
  <si>
    <t>V sestavu razpolagamo s sistemom za nelinearno urejanje video gradiva, sistemom za urejanje multimedijskih gradiv, DVB predvajalnim (playout) studiom, testnimi DVB sprejemniki ter s strežniki interaktivnih multimedijskih storitev.</t>
  </si>
  <si>
    <t>The system consistes of nonlinear video editing system, multimedia production system, DVB playout studio, DVB test receivers and servers for interactive media services.</t>
  </si>
  <si>
    <t>24739, 24740, 24308, 24322, 24750, 24852, 24880</t>
  </si>
  <si>
    <t>http://www.lucami.org/index.php/research/research-equipment/</t>
  </si>
  <si>
    <t>IST-4-027866 ELU (Enhanced Learning Unlimited)</t>
  </si>
  <si>
    <t xml:space="preserve">IST-02731 LIVE (Live staging of media events) 
</t>
  </si>
  <si>
    <t>P2-0246 (</t>
  </si>
  <si>
    <t>IST-044985 VICTORY (Audio-VIsual ConTent search and retrieval in a distributed P2P repositORY)</t>
  </si>
  <si>
    <t>Sistem za dinamično mikroskopsko slikanje</t>
  </si>
  <si>
    <t>System for dynamic microscopic imaging</t>
  </si>
  <si>
    <t>Oprema se nahaja v Laboratoriju  za biokibernetiko FE UL, za dostop je potrebno kontaktirati predstojnika laboratorija prof. Damijana Miklavčiča. Fluorescenčni mikroskop je močno zaseden in dostopen zunanjim RO le v poznih popoldanskih in večernih urah ter ob vikendih.</t>
  </si>
  <si>
    <t>The equipment is located in the Laboratory of Biocybernetics, Fac. of El. Eng., Univ. of Ljubljana. Contact lab head prof. Damijan Miklavčič. The fluorescence microscope is only available to external RO on late afternoons, evenings and weekends.</t>
  </si>
  <si>
    <t>Sistem je sestavljen iz invertnega fluorescenčnega mikroskopa Zeiss AxioVert 200, CCD kamere z visoko ločljivostjo in monokromatorja, ki omogoča izbiro poljubne valovne dolžine v vidnem spektru. Programska oprema, ki je prav tako del sistema (MetaMorph in MetaFluor), omogoča zajemanje, analizo in obdelavo zajetih slik.</t>
  </si>
  <si>
    <t>The system consists of the Zeiss AxioVert 200 inverted fluorescence microscope, a high-resolution CCD camera and a monochromator allowing for selection of an arbitrary wavelength within the optical spectrum. The software that is also a part of the system (MetaMorph and MetaFluor) allows for image acquisition, analysis and processing.</t>
  </si>
  <si>
    <t>Visokonapetostni elektroporator z več ločenimi izhodi</t>
  </si>
  <si>
    <t>Highvoltage electroporator with multiple isolated outputs</t>
  </si>
  <si>
    <t xml:space="preserve">Oprema se nahaja v Laboratoriju  za biokibernetiko FE UL, za dostop je potrebno kontaktirati predstojnika laboratorija prof. Damijana Miklavčiča. </t>
  </si>
  <si>
    <t xml:space="preserve">The equipment is located in the Laboratory of Biocybernetics, Fac. of El. Eng., Univ. of Ljubljana. Contact lab head prof. Damijan Miklavčič. </t>
  </si>
  <si>
    <t>Visokonapetostni generator električnih pulzov služi za dovajanje vioskonapetostnih pulzov do 3kV.</t>
  </si>
  <si>
    <t>High voltage generator of electric pulses is used for application of high voltage electric pulses up to 3kV.</t>
  </si>
  <si>
    <t>Janez Bešter</t>
  </si>
  <si>
    <t>Testni protokolni simulacijski sistem</t>
  </si>
  <si>
    <t>Scalable network testing equipment</t>
  </si>
  <si>
    <t xml:space="preserve">Oprema je dostopna za industrijske in akademske partnerje. Čas dostopa ni fiksiran. Odvisen je od trenutne zasedenosti, potrebna je predhodna uskladitev. Cena po dogovoru. Kontakt: prof. Andrej Kos. </t>
  </si>
  <si>
    <t>Equipment is available for industrial and academic partners. Access time is not defined in advance, is dependent on current availability, advance appointment is required. Price is agreed. Contact prof. Andrej Kos</t>
  </si>
  <si>
    <t>Spirent Test Center omogoča izvajanje širokega nabora skladnostnih (angl. conformance), zmogljivostnih (angl. performance), funkcionalnih (angl. functional) in primerjalnih (angl. benchmark) testov ter emulacijo protokolov, strežnikov in odjemalcev. Vključuje 12 GE optičnih in električnih vmesnikov in omogoča izvajanje meritev in testov za protokole, ki bazirajo na Ethernet, IPv4 in IPv6. Oprema je skalabilna in podpira širok spekter telekomunikacijskih protokolov in zmogljivosti (OSI ravnine 2 do 7).</t>
  </si>
  <si>
    <t>Spirent Test Center enables a wide range of conformance, performance, functional and benchmark tests. System supports protocol, server and client emulation. Hardware platform includes 12 GE optical and electrical interfaces and allows measurements and testing of protocols which are based on Ethernet, IPv4 and IPv6. The equipment is scalable and supports a broad range of telecommunications protocols and capabilities (OSI plane 2to 7).</t>
  </si>
  <si>
    <t>http://testcenter.ltfe.org/</t>
  </si>
  <si>
    <t>P2-0246 (C)</t>
  </si>
  <si>
    <t>RIP-09-PBP4G-2009-01</t>
  </si>
  <si>
    <t xml:space="preserve">Testiranje MLPPP S1370; </t>
  </si>
  <si>
    <t>Andrej Kos</t>
  </si>
  <si>
    <t>laboratorijske vaje, magisteriji,diplomske naloge</t>
  </si>
  <si>
    <t>Sistem za analizo kakovosti signalov v profesionalnih video produkcijskih, predvajalnih in prenosnih sistemih</t>
  </si>
  <si>
    <t>Analyzing system of quality of signals in professional video production, broadcast and transmission systems</t>
  </si>
  <si>
    <t>Sistem za analizo kakovosti signalov se nahaja v Laboratoriju za telekomunikacije (LTFE) in je v uporabi ves čas delovnika laboratorijskega osebja in deloma izven tega časa. Dostopen je po dogovoru z vodjo Multimedijskega centra LTFE, Klemnom Pečnikom.</t>
  </si>
  <si>
    <t>System for the video production signal quality analysis is located in the Laboratory for Telecommunications (LTFE) and is in use throughout the laboratory staff working hours and partly outside this time. It is available by arrangement with the Head of Multimedia Centre of LTFE (Klemen Pečnik).</t>
  </si>
  <si>
    <t xml:space="preserve">Sistem omogoča zajemanje in digitalizacijo video signalov v profesionalnih produkcijskih in predvajalnih sistemih, izvor visoko kakovostnih digitaliziranih video signalov, implementacijo metapodatkov, kodiranje/kompresijo video signalov po standardih, merjenje in analizo kompresiranih in multipleksiranih video signalov ter merjenje in analizo moduliranih signalov. </t>
  </si>
  <si>
    <t>The system enables users to capture and digitize video signals in a professional production and playout systems, to implement a metadata and to measure and analyze the compressed, multiplexed and modulated video signals. It is the source of high quality digital video signals and allows standard-based coding / compression and measuring.</t>
  </si>
  <si>
    <t>FE028904, FE028905, FE028906, FE028907, FE028908, FE028909, FE028910, FE028911, FE028912, FE028913, FE028914, FE028915, FE028916, FE028917, FE028918, FE028919, FE028920, FE028921, FE028922, FE028923, FE028924, FE028925, FE028926, FE028927, FE028928, FE028929, FE028930</t>
  </si>
  <si>
    <t>http://www.ltfe.org</t>
  </si>
  <si>
    <t>S1286 (SIP klient za IPTV)</t>
  </si>
  <si>
    <t>Kos Andrej</t>
  </si>
  <si>
    <t>laboratorijske vaje, doktorska naloga,diplomske naloge</t>
  </si>
  <si>
    <t>Dvoročni telerobotski sistem za raziskave v medicini in industriji: dva 6DOF antropomorfni robota Motoman MH5L, dva haptična robota Force Dimension, tip Omega.7, senzorji sil, spremljajoči računalniki.</t>
  </si>
  <si>
    <t>Bimanual telerobotic system for research in medicine and industry: two  6DOF antropomorphic robots Motoman MH5L, two haptic robots Force Dimension, type Omega.7, force sensors, associated computers.</t>
  </si>
  <si>
    <t xml:space="preserve">Sistem je sestavljen iz štirih sklopov, dveh industrijskih robotov Motoman MH5L in dveh haptičnih vmesnikov Force Dimension tip  Omega.7. MH5L robota imata skupen industrijski krmilnik in vse s tem povezane funkcionalnosti. Na obeh močnostnih delih je možen tudi preklop in vodenje s posebnim industrijskim PC. Tako je možen vpliv na vse parametre, implementacija lastnih algoritmov vodenja ter razne telerobotske funkcije dvoročnega sistema (dveh parov robotov).  </t>
  </si>
  <si>
    <t>System has four mani components: two industrial robots Motoman MH5L and two haptic robots Forece Dimension, type Omega.7. MH5L robots have common industrial controller and all associated functionalities. Both could be also switched to dedidated industrial PC. All parameters could be varied, implementation of new control algorithms is easy, including various modes of telerobotic of bimanual operation (two pairs of robots).</t>
  </si>
  <si>
    <t>FE 028326
FE 028127
FE 028128</t>
  </si>
  <si>
    <t>P2-0179</t>
  </si>
  <si>
    <t>Sistem za vrednotenje gradnikov PVS</t>
  </si>
  <si>
    <t>PVS component evaluation set-up</t>
  </si>
  <si>
    <t>Sistem za vrednotenje gradnikov PVS se nahaja v Laboratoriju za fotovoltaiko in optoelektroniko. Za možnost vrednotenja kontaktirajte predstojnika LPVO prof. dr. Marka Topiča. Glede na intenzivno uporabo merilnika za lastne RR potrebe je uporaba možna le v poznih popoldanskih terminih.</t>
  </si>
  <si>
    <t>PVS component evaluation set-up  is located in Laboratory of Photovoltaics and Optoelectronics. To evaluate components the head of LPVO prof. dr. Marko Topic should be contacted.</t>
  </si>
  <si>
    <t>Testiranje izolacijske upornosti PV modulov, testiranje PV modulov pod različnimi klimatskimi pogoji, vrednotenje učinkovitosti razsmernikov.</t>
  </si>
  <si>
    <t>Isolation resistivity test of PV modules, climate chamber testing of PV modules, conversion efficiency measurement of inverters.</t>
  </si>
  <si>
    <t>27948, 27726, 27947</t>
  </si>
  <si>
    <t>Janez Krč, Jurij Kurnik</t>
  </si>
  <si>
    <t>Mateja Hočevar</t>
  </si>
  <si>
    <t>Razvojno okolje tankoplastne fotovoltaike</t>
  </si>
  <si>
    <t>Thin film PV technology set-up</t>
  </si>
  <si>
    <t>Razvojno okolje se nahaja v Laboratoriju za fotovoltaiko in optoelektroniko. Za možnost uporabe razvojnega okolja kontaktirajte predstojnika LPVO prof. dr. Marka Topiča. Glede na intenzivno uporabo razvojnega okolja za lastne RR potrebe je uporaba možna le v poznih popoldanskih terminih.</t>
  </si>
  <si>
    <t>Thin film PV technology set-up is located in Laboratory of Photovoltaics and Optoelectronics. To use the set-up the head of LPVO prof. dr. Marko Topic should be contacted.</t>
  </si>
  <si>
    <t>Uporaba inertne komore za postopke nanašanja brez prisotnosti vlage ali kisika, kapljični tiskalnik za nanašanje anorganskih ali organskih past/plasti.</t>
  </si>
  <si>
    <t>Inertial chamber (N2) for deposition steps without presence of humidity or oxygen) and ink-jet printer for depostion of inorganic or organic inks to layers.</t>
  </si>
  <si>
    <t>Matjaž Vidmar</t>
  </si>
  <si>
    <t>Mikrovalovni vektorski analizator vezij do 67 GHz</t>
  </si>
  <si>
    <t>Vector Network Analyzer up to 67 GHz</t>
  </si>
  <si>
    <t>Merilno okolje se nahaja v Laboratoriju za sevanje in optiko. Za morebitne meritve kontaktirajte dr. Boštjana Batagelja.</t>
  </si>
  <si>
    <t xml:space="preserve">The Vector Network Analyzer set-up is located in the Radiation and Optics Laboratory. To measure microwave circuits Bostjan Batagelj should be contacted. </t>
  </si>
  <si>
    <t>Meritve linearnih in nelinearnih ojačevalnikov in mešalnikov. Meritve šumnega števila. Meritve anten.</t>
  </si>
  <si>
    <t>Linear and nonlinear amplifier and mixer measurements.Noise figure measurements. Antenna measurements.</t>
  </si>
  <si>
    <t xml:space="preserve">antena.fe.uni-lj.si </t>
  </si>
  <si>
    <t>S-1259</t>
  </si>
  <si>
    <t>raziskovalci</t>
  </si>
  <si>
    <t>Sistem za hiperspektralno zajemanje slik na mikro in makro nivoju</t>
  </si>
  <si>
    <t>A system for the acquisition of hyperspectral images on micro and macro levels</t>
  </si>
  <si>
    <t>Zajemanje hiperspektralnih slik</t>
  </si>
  <si>
    <t>Acquisition of hyperspectral images</t>
  </si>
  <si>
    <t>http://lit.fe.uni-lj.si/oprema</t>
  </si>
  <si>
    <t>L2-5472</t>
  </si>
  <si>
    <t>J2-7211</t>
  </si>
  <si>
    <t xml:space="preserve">Boštjan Likar </t>
  </si>
  <si>
    <t>MR-ji: Jurij Jemec 35415, Peter Naglič 36457, Matic Ivančič 34718</t>
  </si>
  <si>
    <t>Namizni pretočni citometer</t>
  </si>
  <si>
    <t xml:space="preserve">Benchtop flow cytometer </t>
  </si>
  <si>
    <t xml:space="preserve">Meritve in analiza morfološko različnih subpopulacij v heterogeni suspenziji celic.  </t>
  </si>
  <si>
    <t>Measurements and analysis of morphologically different subpopulations within a heterogeneous cell suspension.</t>
  </si>
  <si>
    <t>Lea Vukanović</t>
  </si>
  <si>
    <t>Alenka Maček Lebar</t>
  </si>
  <si>
    <t>Dvoročni robot za industrijo naslednje generacije</t>
  </si>
  <si>
    <t>Two arm robot for next generation of industry</t>
  </si>
  <si>
    <t>Dvoročna manipulacija, tudi v sodelovanju s človekom. Istočasno osnovno zajemanje slik s kamero na roki. Možno je servo dvoprstno prijemanje. Intuitivno programiranje.</t>
  </si>
  <si>
    <t>Two arm manipulation, also i ncooperation with human. Simultaneously also basic image capturing with camera on arm. Possible is servo two finger grapsing. Intuitive programming.</t>
  </si>
  <si>
    <t>Mirjam Leskovšek</t>
  </si>
  <si>
    <t>JSM 6060 LV - nizko vakuumski scanning elektronski mikroskop</t>
  </si>
  <si>
    <t>JSM 6060 LV - Low vakuum scanning electron microscope</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</si>
  <si>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</si>
  <si>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</si>
  <si>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</si>
  <si>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</si>
  <si>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901580, 901580-1</t>
  </si>
  <si>
    <t>http://www.ntf.uni-lj.si/ntf/raziskovanje/raziskovalno-delo/raziskovalna-oprema/</t>
  </si>
  <si>
    <t>MR J.Vasiljević</t>
  </si>
  <si>
    <t>J.Vasiljević</t>
  </si>
  <si>
    <t>študijski proces</t>
  </si>
  <si>
    <t>1.st.       2.st.        3.st.</t>
  </si>
  <si>
    <t>P2-0344</t>
  </si>
  <si>
    <t>Jožef Medved</t>
  </si>
  <si>
    <t>Simultana termična analiza, STA449 C Jupiter</t>
  </si>
  <si>
    <t>Simultan thermal analyse, STA 449 Jupiter, Netzsch</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</si>
  <si>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</si>
  <si>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</si>
  <si>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</si>
  <si>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</si>
  <si>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260374, 260375, 260375-1</t>
  </si>
  <si>
    <t>P2-0205</t>
  </si>
  <si>
    <t>Eureka MiniMASS</t>
  </si>
  <si>
    <t>Eureka ESPAL</t>
  </si>
  <si>
    <t>Peter Fajfar</t>
  </si>
  <si>
    <t>Simulator termomehanskih metaluških stanj GLEEBLE 1500D</t>
  </si>
  <si>
    <t>Simulator of thermomechanical metalllurgical states GLEEBLE 1500D</t>
  </si>
  <si>
    <t>Oprema je dostopna po dogovoru s skrbnikom opreme. Čas dostopa je odvisen od zasedenosti opreme. Nahaja se na lokaciji Lepi pot 11-13, Ljubljana.</t>
  </si>
  <si>
    <t>The equipment is available upon agreement with the responsible person of the equipment. The access time depends on equipment occupation. It’s located at Lepi pot 11-13, Ljubljana.</t>
  </si>
  <si>
    <t>Simulator termomehanskih metalurških stanj omogoča izvedbo naslednjih preiskav materialov: natezni test, tlačni test, krivulje tečenja, aktivacijska energija za toplo preoblikovanje, razvoj mikrostrukture med in po plastični deformaciji, termično utrujenosti, termomehansko kontrolirane tlačne in natezne deformacije, večstopenjske deformacije, testiranje obrabe, testiranje varjenja.</t>
  </si>
  <si>
    <t>Simulator of thermomechanical metallurgical states enables following investigations of the materials: tensile test, compression test, flow curves, activation energy, microstructure development during hot forming, high temperature fatigue testing, solidification simulation, welding  simulation, heat treatment, multistage forming test, wear testing.</t>
  </si>
  <si>
    <t>trg</t>
  </si>
  <si>
    <t>Acroni</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</si>
  <si>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</si>
  <si>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</si>
  <si>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</si>
  <si>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</si>
  <si>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</si>
  <si>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MR A.Šalej Lah</t>
  </si>
  <si>
    <t>vaje      diploma</t>
  </si>
  <si>
    <t>zunanji uporabnik</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</si>
  <si>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</si>
  <si>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</si>
  <si>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</si>
  <si>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</si>
  <si>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</si>
  <si>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901540, 901540-1</t>
  </si>
  <si>
    <t xml:space="preserve">P2-0344    </t>
  </si>
  <si>
    <t>Primož Mrvar</t>
  </si>
  <si>
    <t>Sistem za analizo slike</t>
  </si>
  <si>
    <t>Analysis Materials Research Lab</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</si>
  <si>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</si>
  <si>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</si>
  <si>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doktorat Mihalič      diploma Černač</t>
  </si>
  <si>
    <t>Naloga TCG    Gorenje</t>
  </si>
  <si>
    <t>Aleš Nagode</t>
  </si>
  <si>
    <t>Vrstični elektronski mikroskop z mikroanaliznim sistemom</t>
  </si>
  <si>
    <t>Jeol JSM 5610</t>
  </si>
  <si>
    <t>The equipment is available by agreement with the operator or with chief of the laboratory.</t>
  </si>
  <si>
    <t>Analiza povrišn, morfologija, fazna in analiza kem. sestave (EDS)</t>
  </si>
  <si>
    <t>Surface analysis, morphology, phase and chemical composition (EDS)</t>
  </si>
  <si>
    <t>260307, 260307-1, 260307-2</t>
  </si>
  <si>
    <t>študenti</t>
  </si>
  <si>
    <t>Acroni          LTH    MehleLetrika   IskraEmeco   Hidria AET</t>
  </si>
  <si>
    <t>Vakumska indukcijska talilna in livna peč</t>
  </si>
  <si>
    <t>Induction vacuum melting and casting furnace</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</si>
  <si>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</si>
  <si>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</si>
  <si>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260648, 260648-1</t>
  </si>
  <si>
    <t>P2-0268</t>
  </si>
  <si>
    <t xml:space="preserve">Evgen Dervarič </t>
  </si>
  <si>
    <t xml:space="preserve">13572 </t>
  </si>
  <si>
    <t>Laboratorijska stiskalnica za geomehanske preizkuse</t>
  </si>
  <si>
    <t>Laboratory testing machine for gemechanical tests</t>
  </si>
  <si>
    <t>Laboratorijska stiskalnica je dostopna strokovnjakom po predhodni najavi pri skrbniku opreme. Čas čakanja je največ 1 teden od najave. Cene so določene s potrjenim cenikom laboratorija za mehaniko kamnin.</t>
  </si>
  <si>
    <t xml:space="preserve">Laboratory testing machine is available by prior arrangement at the  responsible administrator for equipment. The waiting time is a maximum 1 week from the announcement. Prices are determined by the approved fee schedule prepared for Rock Mechanics Laboratory. </t>
  </si>
  <si>
    <t>Oprema je namenjena trdnostnim in deformabilnostnim raziskavam kamnin. Ima nazivno kapaciteto 1150 kN. Merilna oprema je priključena na prenosni računalnik z možnostjo direktnega vodenja posamezne preiskave.</t>
  </si>
  <si>
    <t>The equipment is designed for rock strength and deformability investigations and tests. It has a nominal capacity of 1150 kN. Measuring equipment is connected to the laptop with the possibility to direct manage each type of investigation.</t>
  </si>
  <si>
    <t>gp-pog-006/11,NTF:11/11</t>
  </si>
  <si>
    <t>Boštjan Markoli</t>
  </si>
  <si>
    <t>16115</t>
  </si>
  <si>
    <t>JEOL JSM-7600F field emission scanning electron microscope</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</si>
  <si>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</si>
  <si>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</si>
  <si>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</si>
  <si>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</si>
  <si>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250000, 250000-1</t>
  </si>
  <si>
    <t>disertacija   diploma</t>
  </si>
  <si>
    <t>P1-0195</t>
  </si>
  <si>
    <t>Miran Udovč</t>
  </si>
  <si>
    <t>17146</t>
  </si>
  <si>
    <t>Mikroskop NIKON Eclipse</t>
  </si>
  <si>
    <t>Geološki mikroskop s presevno in odsevno svrtlobo 4 kos; 1 kos nadgradnja za fotografiranje vzorcev</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</si>
  <si>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</si>
  <si>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</si>
  <si>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</si>
  <si>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</si>
  <si>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340688, 340688-1</t>
  </si>
  <si>
    <t>24022</t>
  </si>
  <si>
    <t>Dinamično mehanski analizator</t>
  </si>
  <si>
    <t>Dynamic Mechanical Analyzer Q800</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</si>
  <si>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</si>
  <si>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</si>
  <si>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</si>
  <si>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901927, 901927-1</t>
  </si>
  <si>
    <t>3.st.</t>
  </si>
  <si>
    <t>kalibracija</t>
  </si>
  <si>
    <t>Klemen Možina</t>
  </si>
  <si>
    <t>Rezalni grafični stroj Wohlenberg</t>
  </si>
  <si>
    <t>Wohlenberg High Speed Guillotines 76</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</si>
  <si>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</si>
  <si>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</si>
  <si>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</si>
  <si>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</si>
  <si>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študijski proc.</t>
  </si>
  <si>
    <t>doktorat   vaje</t>
  </si>
  <si>
    <t>promocija</t>
  </si>
  <si>
    <t>Goran Vižintin</t>
  </si>
  <si>
    <t>15886</t>
  </si>
  <si>
    <t>Georadar Proex system KIT optical</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</si>
  <si>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</si>
  <si>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</si>
  <si>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</si>
  <si>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</si>
  <si>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150800, 150800-1</t>
  </si>
  <si>
    <t>MR Teja Čeru</t>
  </si>
  <si>
    <t>Računalniški program Thermo - Calc</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</si>
  <si>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</si>
  <si>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</si>
  <si>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260301-1</t>
  </si>
  <si>
    <t xml:space="preserve">Boštjan Markoli </t>
  </si>
  <si>
    <t>Mikroskop Zeiss Axio Imager.A1m</t>
  </si>
  <si>
    <t>Light optical microscope ZEISS Axio Imager.A1m</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</si>
  <si>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</si>
  <si>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</si>
  <si>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</si>
  <si>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</si>
  <si>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štud.proc.</t>
  </si>
  <si>
    <t>diplom.delo  disertacija</t>
  </si>
  <si>
    <t xml:space="preserve">Borut Kosec </t>
  </si>
  <si>
    <t>Kalorimeter C 200</t>
  </si>
  <si>
    <t xml:space="preserve">Calorimeter 200 C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</si>
  <si>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</si>
  <si>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</si>
  <si>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</si>
  <si>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</si>
  <si>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260696, 260696-1</t>
  </si>
  <si>
    <t xml:space="preserve">Milan Bizjak         </t>
  </si>
  <si>
    <t>06073</t>
  </si>
  <si>
    <t>Aparat za merjenje defektov v kov. materialih z metodo vrtinčnih tokov</t>
  </si>
  <si>
    <t>Eddy current</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</si>
  <si>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</si>
  <si>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</si>
  <si>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</si>
  <si>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</si>
  <si>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Matej Dolenec</t>
  </si>
  <si>
    <t>Prenosni rentgenski fluorescenčni (XRF) analizator Thermo NITON XL3t 900S-He</t>
  </si>
  <si>
    <t>Portable handheld X-ray fluoresece  analyser for elemental determination in soil, rocks, alloys, and minerals.</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</si>
  <si>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</si>
  <si>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</si>
  <si>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</si>
  <si>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</si>
  <si>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kalibracija-servis</t>
  </si>
  <si>
    <t>P2-0213</t>
  </si>
  <si>
    <t>Andrej Demšar</t>
  </si>
  <si>
    <t>FT - IR spektrometer (Polarizer KIT)</t>
  </si>
  <si>
    <t>FT-IR spectrometer (Polarizer KIT)</t>
  </si>
  <si>
    <t>FT-IR spektrometer vključuje FT-IR spektrometer "Spectrum GX in FT-IR mikroskop Autoimage in omogoča identifikacijo kemijske in delno tudi fizikalne strukture snovi (identifikacija funkcionalnih skupin v molekulah). Območje merjenja: od 4000 cm-1 do 500 cm-1. Omogoča uporabo ATR in transmisijske tehnike snemanja.</t>
  </si>
  <si>
    <t>The FT-IR spectrometer includes FT-IR spectrometer »Spectrum GX« and FT-IR microscope Avtoimage. It was designed for identification of chemical and partially physical structure of substance (identification of functional groups in molecules). Scanning range: from 4000 cm-1 to 500 cm-1. It enables the use of ATR and transmission methods of IR scanning.</t>
  </si>
  <si>
    <t>901560, 901560-1</t>
  </si>
  <si>
    <t>Uroš Miklavčič</t>
  </si>
  <si>
    <t>Naprava za sledenje očesnih premikov</t>
  </si>
  <si>
    <t>TOBII X120 - Flexible eye tracking</t>
  </si>
  <si>
    <t>Oprema je na razpolago po dogovoru; čas dostopa je odvisen od zasedenosti opreme. Rezervacije: uros.miklavcic@ntf.uni-lj.si</t>
  </si>
  <si>
    <t>The equipment is available upon agreement; access time is dependable on equipment occupation. Reservation: uros.miklavcic@ntf.uni-lj.si</t>
  </si>
  <si>
    <t>Tobii X120 (naprava za sledenje očesnim premikom) je samostojna naprava zasnovana za zaznavanje očesnih premikov v realnem svetu na različnih predmetih, površinah, prostorih, projekcijah in zaslonih. Tobii X120 omogoča izdelavo študij na področjih, kot so npr: prodaja izdelkov (trgovinske police), tipografija, spletne strani, tiskani (časopis, revija, knjige, tiskovine itd.) in digitalni mediji (televizija, mobilne naprave itd.).</t>
  </si>
  <si>
    <t>Tobii X120 Eye Trackers is stand-alone eye tracking unit designed for eye tracking studies of real-world flat surfaces or scenes such as physical objects, projections and video screens. Tobii X120 enable studies requiring specific stimuli setups, such as studies of shopping shelves, typography, webpages, newspapers or television.</t>
  </si>
  <si>
    <t>902432, 902432-1</t>
  </si>
  <si>
    <t>doktor.delo</t>
  </si>
  <si>
    <t>P1-0294</t>
  </si>
  <si>
    <t>Tomaž Pisanski</t>
  </si>
  <si>
    <t>1941</t>
  </si>
  <si>
    <t>Mobilna integruirana vzorčevalno meteorološka postaja</t>
  </si>
  <si>
    <t>Mobile integrated meteorological station</t>
  </si>
  <si>
    <t>Merilna naprava je namenjena merjenju meteoroloških parametrov in meritvi kakovosti zraka.</t>
  </si>
  <si>
    <t>Equipment is intended for meteorological measurments and for monitoring of air pollution</t>
  </si>
  <si>
    <t>Meteorološke meritve in meritve kakovosti zraka – PM10.</t>
  </si>
  <si>
    <t>meteorological measurements and monitoring of air pollution</t>
  </si>
  <si>
    <t>110, 111, 113, 114, 115, 120, 121, 124, 126, 127, 128, 129, 131, 136, 146, 147, 148, 150, 151, 155</t>
  </si>
  <si>
    <t>http://www.iam.upr.si/sl/oddelki/ot/raziskovalna-oprema/</t>
  </si>
  <si>
    <t>Jure Praznikar</t>
  </si>
  <si>
    <t>L7-5554</t>
  </si>
  <si>
    <t>Boris Horvat</t>
  </si>
  <si>
    <t>Pogodba z gospodarstvom</t>
  </si>
  <si>
    <t>Jure Praznikar, Miha Perosa, Smiljana Skvarc</t>
  </si>
  <si>
    <t>Projekt Safeport</t>
  </si>
  <si>
    <t>P3-0311</t>
  </si>
  <si>
    <t>Kamera EM-CCD iXON DU-885</t>
  </si>
  <si>
    <t>Camera EM-CCD iXON DU-885</t>
  </si>
  <si>
    <t>27.931,50</t>
  </si>
  <si>
    <t>http://celica.si/lab.php?id=7</t>
  </si>
  <si>
    <t>P3-0310</t>
  </si>
  <si>
    <t>P3-0312</t>
  </si>
  <si>
    <t>Kamera EM-CCD iXON DU-997</t>
  </si>
  <si>
    <t>Camera EM-CCD iXON DU-997</t>
  </si>
  <si>
    <t>43.817,25</t>
  </si>
  <si>
    <t>Nanomehanooptična mikroskopija</t>
  </si>
  <si>
    <t>Nanomchanooptical microscopy</t>
  </si>
  <si>
    <t>21.658,89</t>
  </si>
  <si>
    <t>Oprema za hitro zajemanje AWX/3543/P</t>
  </si>
  <si>
    <t>Equipment for fast data acquisition AWX/3543/P</t>
  </si>
  <si>
    <t>2294-001</t>
  </si>
  <si>
    <t>dr. Rok Bernard</t>
  </si>
  <si>
    <t>18172</t>
  </si>
  <si>
    <t>HAAS CNC</t>
  </si>
  <si>
    <t>Do opreme dostopajo vsi naši zaposleni raziskovalci</t>
  </si>
  <si>
    <t>Our employed research team has full access to this research equipment.</t>
  </si>
  <si>
    <t>Za namene izboljšanja naših storitev; raziskav in razvoja</t>
  </si>
  <si>
    <t>For the purpose of improvement of our activities; research &amp; development</t>
  </si>
  <si>
    <t>http://www.sensum.eu/</t>
  </si>
  <si>
    <t>Sensum</t>
  </si>
  <si>
    <t>Polonca Ropret</t>
  </si>
  <si>
    <t>Oprema je dostopna po predhodnem dogovoru s skrbnikom opreme. Kontakt po elektronski pošti: polona.ropret@rescen.si Cena ure: 100 Eur + DDV za ramansko komponento in 70 Eur + 20% DDV za FTIR komponento</t>
  </si>
  <si>
    <t xml:space="preserve">The research equipment is available after consensus with its caretaker that can be done by e-mail: polona.ropret@rescen.si . The price per hour is 100 Eur + DDV. </t>
  </si>
  <si>
    <t>Oprema je namenjena za spektroskopsko analizo materialov. Ramanska komponenta ima v svoji konfiguraciji 5 valovnih dolžin za vzbujanje, tako da omogoča analizo velikega števila različnih materialov. Valovne dolžine laserjev za vzbujanje: 785, 633, 514, 488 in 458 nm.</t>
  </si>
  <si>
    <t xml:space="preserve">The research equipment is designed for spectroscopic research of materials. The Raman component has 5 excitation wavelenghts in its configuration that alows a high number of materials to be analysed. Laser excitation wavelenghts: 785, 633, 514, 488 and 458 nm.  </t>
  </si>
  <si>
    <t>www.zvkds.si</t>
  </si>
  <si>
    <t>Marjan Slak Rupnik</t>
  </si>
  <si>
    <t>12266</t>
  </si>
  <si>
    <t>Dvofotonski laser - Chameleon</t>
  </si>
  <si>
    <t>Two-photon laser</t>
  </si>
  <si>
    <t>Oprema je nameščena kot del centra za nelinerano mikroskopijo</t>
  </si>
  <si>
    <t>nelinearna mikroskopija</t>
  </si>
  <si>
    <t>Non-linear microskopy</t>
  </si>
  <si>
    <t>2170, 1936</t>
  </si>
  <si>
    <t>http://www.mf.uni-mb.si/</t>
  </si>
  <si>
    <t>prof. Slak Rupnik Marjan</t>
  </si>
  <si>
    <t>Dvofotonski laser - mikroskop</t>
  </si>
  <si>
    <t>2861,          2862</t>
  </si>
  <si>
    <t>P5-0062</t>
  </si>
  <si>
    <t>prof.dr. Norbert Jaušovec</t>
  </si>
  <si>
    <t>5038</t>
  </si>
  <si>
    <t>Dual channel OxiplexTM - (Blizu- infrardeči spektrometer tkiva)</t>
  </si>
  <si>
    <t>Oprema je 100% izkoriščena v raziskovalne namene na UM FF. Ena ura merjenja zahteva še dodatno 1 uro priprave osebe ter 3 ure obdelave podatkov, skupaj torej 5 ur dela. Opremo lahko uporablja samo izučeni operater.</t>
  </si>
  <si>
    <t xml:space="preserve">The equipmet is in use (100%) by the researchers at UM FF.  </t>
  </si>
  <si>
    <t>Oprema se uporablja za merjenje možhanske oksigeenizacije.</t>
  </si>
  <si>
    <t>NIRS  is used for the measurement of brain oxigenation.</t>
  </si>
  <si>
    <t>http://www.ff.um.si/oddelki/psihologija/</t>
  </si>
  <si>
    <t>prof. dr. Norbert Jaušovec</t>
  </si>
  <si>
    <t>Brane Leskošek/Jožica Maučec Zakotnik</t>
  </si>
  <si>
    <t>15355/15412</t>
  </si>
  <si>
    <t>Sistem za zajemanje in analizo podatkov o testih hoje za Slovenijo</t>
  </si>
  <si>
    <t>System for walk tests data acquisition and analyses for Slovenia</t>
  </si>
  <si>
    <t>Oprema je vgrajena v lokalno računalniško omrežje in služi vsem uporabnikom, ki dostopajo do storitev enote CINDI Slovenija (preimenovan v: Center za upravljanje programov preventive in krepitve zdravja na Nacionalnem inštitutu za javno zdravje-NIJZ). Mobilni (manjši) del opreme se uporablja tudi pri neposredni izvedbi testiranj hoje na terenu.</t>
  </si>
  <si>
    <t>The equipment is integrated into the local computer network and is used by all users who access services offered by CINDI Slovenia (new name: Prevention and Promotion Management Program at Nationa Institute for Public Helath). The mobile (smaller) part of equipment is used for online realisation of walk tests on the field.</t>
  </si>
  <si>
    <t>Oprema zagotavlja strežniško in omrežno podporo aplikacijam za zajemanje in predstavitev podatkov skupaj s statističnimi obdelavami ter omogoča zanesljivo in varno hrambo podatkov o testih hoje.</t>
  </si>
  <si>
    <t>The equipment is a basis for server and network services used by data acquisition applications together with statistical processing and safe and secure data maintenance about walk tests.</t>
  </si>
  <si>
    <t>54583,54584,54576,54572,54573,54599,54600,53121,54591,54592,54593,54594,54595,54596,54597</t>
  </si>
  <si>
    <t>Spletna stran NIJZ: http://www.nijz.si/</t>
  </si>
  <si>
    <t>Andrea Backović-Juričan, Tjaša Knific, Brane Leskošek</t>
  </si>
  <si>
    <t>CINDI WHO projekt</t>
  </si>
  <si>
    <t>Health Promotion Wales, Anglija.</t>
  </si>
  <si>
    <t>7097-001</t>
  </si>
  <si>
    <t>P5-0049</t>
  </si>
  <si>
    <t xml:space="preserve"> Suzana Laporšek</t>
  </si>
  <si>
    <t>32173</t>
  </si>
  <si>
    <t>Posodobitev računalniškega centra za management</t>
  </si>
  <si>
    <t>Computer centre for management studies (update)</t>
  </si>
  <si>
    <t>Oprema je bila namenjena posodobitvi računalniškega centra in uporabljajo jo raziskovalci UP FM.</t>
  </si>
  <si>
    <t>The equipment was intended to modernize the computer center and used by researchers UP FM.</t>
  </si>
  <si>
    <t>Oprema je namenjena zbiranju in obdelavi podatkov v raziskovanju v managementu.</t>
  </si>
  <si>
    <t>The equipment is intended for the collection and processing od datas in the area of management.</t>
  </si>
  <si>
    <t>http://www.fm-kp.si/si/raziskovanje.html</t>
  </si>
  <si>
    <t>4, 14, 19, 23, 24</t>
  </si>
  <si>
    <t>Dušan Lesjak, Mitja Ruzzier, Nada Trunk Širca, Mirko Markič, Viktorija Florjančič, Zvone Vodovnik, Milan Vodopivec, Tina Bratkovič Kregar, Jasna Auer Antončič, Mihaela Kosančič</t>
  </si>
  <si>
    <t>Borut Likar</t>
  </si>
  <si>
    <t>J5-5542</t>
  </si>
  <si>
    <t>Mitja Ruzzier, Jasna Auer Antončič, Tina Bratkovič Kregar, Doris Gomezelj Omerzel</t>
  </si>
  <si>
    <t>V5-1425</t>
  </si>
  <si>
    <t>Borut Likar, Peter Štrukelj</t>
  </si>
  <si>
    <t>V5-1511</t>
  </si>
  <si>
    <t>Katarina Košmrlj</t>
  </si>
  <si>
    <t>J5-7588</t>
  </si>
  <si>
    <t>Nadomestitev zastarane in dotrajane raziskovalne opreme</t>
  </si>
  <si>
    <t>Replacement of obsolete and outdated research equipment.</t>
  </si>
  <si>
    <t>Računalnike uporabljajo raziskovalci UP FM.</t>
  </si>
  <si>
    <t>Computers are used by researchers UP FM.</t>
  </si>
  <si>
    <t>Oprema je namenjena zbiranju in obdelavi podatkov v raziskovanju v managementu (večinoma 5.01, 5.02, 5.04, 5.05)</t>
  </si>
  <si>
    <t xml:space="preserve">The equipment is intended for the collection and processing od datas in the area of management (mostly 5.01, 5.02, 5.04, 5.05). </t>
  </si>
  <si>
    <t xml:space="preserve">0003933, 0003934, 0003935, 0003936, 0003937, 0003938, 0003939, 0003940, 0003941, 0003942, </t>
  </si>
  <si>
    <t>Dušan Lesjak, Mitja Ruzzier, Nada Trunk Širca, Mirko Markič, Viktorija Florjančič, Zvone Vodovnik, Milan Vodopivec, Tina Bratkovič Kregar, Jasna Auer Antončič, Armand Faganel, Roberto Biloslavo, Doris Gomezelj Omerzel, Mateja Jerman, Suzana Laporšek, Maja Meško, Igor  Rižnar, Klemen Širok, Mihaela Kosančič</t>
  </si>
  <si>
    <t>Naziv RO</t>
  </si>
  <si>
    <t>Številka RO</t>
  </si>
  <si>
    <t>Follow-up fast and extremely fast phenomena in laboratory, industrial and natural environment when you recorded with tens of thousands of frames per second. Allows you to record even through a microscope up to 1500 times zoom.</t>
  </si>
  <si>
    <t>Access to equipment is in the domain head of the Laboratory. Contact: janez.mozina@fs.uni-lj.si</t>
  </si>
  <si>
    <t>Laser sources with equipment designed for research of laser machining processes and laser measurement methods.</t>
  </si>
  <si>
    <t>Access to equipment is in the domain head of the Laboratory. Contact: cem@fs.uni-lj.si</t>
  </si>
  <si>
    <t>Equipment is available by arrangement with the Head of the laboratory. The equipment can be rented stupaj the operator. Contact: brane.sirok@fs.uni-lj.si</t>
  </si>
  <si>
    <t>The equipment is intended to measure the velocity of fluid flow. The laser power is 5W. The probe uses an optical fiber. Can be used in rotating systems.</t>
  </si>
  <si>
    <t>Monday - Friday, when the equipment is available. Contact: janez.grum@fs.uni-lj.si</t>
  </si>
  <si>
    <t>SEM - electron microscopy, EDS analysis, WDS analysis, tensile test up to 45 kN, bending and pressure testing, testing of glued and welded joints, fatigue testing, to determine / or nec. crack propagation speed, determine the resistance of materials and surface protective layers against corrosion. The possibility of using different types of corrosive media with different concentrations.</t>
  </si>
  <si>
    <t>In relation to procedures and conditions, please contact the administrator of the equipment. Contact: marko.nagode@fs.uni-lj.si</t>
  </si>
  <si>
    <t>The equipment is intended for static (up to 5 kN) and dynamic (up to 100 kN) testing of specimens of rubber and air springs. The temperature chamber from -80 ° C to 250 ° C.</t>
  </si>
  <si>
    <t>Possible in accordance with the agreement, contact: cem@fs.uni-lj.si</t>
  </si>
  <si>
    <t>Access to the equipment have industry development center CRV and other partners in the laboratory LAVEK UL-FS, with which we cooperate on joint development and research projects. Contact: marko.nagode@fs.uni-lj.si</t>
  </si>
  <si>
    <t>Measurement and computer equipment that was purchased as part of the package 12, is intended solely for the experimental and numerical evaluation of the behavior of structures, which are burdened with extreme mechanical stress (eg, vehicle collision). The experimental equipment comprises triaxial  with universal modules for signal conditioning, speed camera and laser sensor displacements. Equipment for numerical scale software for the simulation of highly dynamical phenomena, and the appropriate extension hardware.</t>
  </si>
  <si>
    <t>Direct contact with the administrator, each case is handled separately. Contact: joze.duhovnik@fs.uni-lj.si</t>
  </si>
  <si>
    <t>The equipment is intended for research in the measurement of free form surfaces.</t>
  </si>
  <si>
    <t>Access to equipment is in the domain head of the Laboratory. Contact miha.brojan@fs.uni-lj.si</t>
  </si>
  <si>
    <t>It is used to analyze the mechanical properties of materials.</t>
  </si>
  <si>
    <t>Access to equipment is in the domain head of the Laboratory. Contact janez.mozina@fs.uni-lj.si</t>
  </si>
  <si>
    <t>Laser sources with equipment designed for research of laser machining processes and laser measurement methods</t>
  </si>
  <si>
    <t>Direct contact with the administrator for each case. Contact edvard.govekar@fs.uni-lj.si</t>
  </si>
  <si>
    <t>The equipment used in capturing and analyzing data.</t>
  </si>
  <si>
    <t>Equipment is available by arrangement with the Head of the laboratory. The equipment can be rented together with the operator. Contact: brane.sirok@fs.uni-lj.si</t>
  </si>
  <si>
    <t>The cavitation tunnel allows measurements at flows to 100 m3 / h. Test section size is 1000x100x100 mm. The cavitation tunnel offers the possibility to work at temperatures down to 80 ° C. It is possible to replicate all the integral parameters of the station.</t>
  </si>
  <si>
    <t xml:space="preserve">VSA NAŠTETA OSNOVNA SREDSTVA SO BILA AMORTIZIRANA. Sedaj so primerna le še za rabo zaposlenih in niso primerna za zunanje uporabnike.  0003749, 0003750, 0003751, 0003752, 0003753, 0003754, 0003755, 0003756, 0003757, 0003758, 0003759, 0003760, 0003777, 0003778, 0003779, 0003780, 0003781, 0003782, 0003783, 0003784, 0003785, 0003786, 0003787, 0003888, 0003889, 0003890, 0003891, 0003892, 0003893,  0003894, 0003895, 0003896, 0003897, 0003898, 0003899, 0003900, 0003901, 0003902, 0003903, 0003904, 0003905, 0003906, 0003907, </t>
  </si>
  <si>
    <r>
      <t>Večina projektov CI</t>
    </r>
    <r>
      <rPr>
        <b/>
        <sz val="9"/>
        <rFont val="Arial"/>
        <family val="2"/>
        <charset val="238"/>
      </rPr>
      <t>N</t>
    </r>
    <r>
      <rPr>
        <sz val="9"/>
        <rFont val="Arial"/>
        <family val="2"/>
        <charset val="238"/>
      </rPr>
      <t xml:space="preserve">DI Slovenija s področja preventive (http://www.cindi-slovenija.net);  Evropska mreža telesne dejavnosti za krepitev zdravja (angl. European Health Enhancing Physical Activity Network= HEPA EUROPE Network), sedež: regionalna WHO pisarna evropske regije, Kopenhagen, Danska; UKK inštitut, Tampere, Finska.   </t>
    </r>
  </si>
  <si>
    <t xml:space="preserve">Univerza v Ljubljani, Fakulteta za farmacijo </t>
  </si>
  <si>
    <t>01</t>
  </si>
  <si>
    <t>Jurij Trontelj</t>
  </si>
  <si>
    <t>23420</t>
  </si>
  <si>
    <t>LC/MS/MS tipa trojni kvadrupol (QQQ)</t>
  </si>
  <si>
    <t>Ultra high preasure liquid chromatograph with triple quadrupole tandem mass spectrometer (LC/MS/MS) Agilent 6460</t>
  </si>
  <si>
    <t>Po dogovoru s skrbnikom. Zaradi specifičnosti opreme mora biti skrbnik opreme navzoč ves čas dela na opremi.</t>
  </si>
  <si>
    <t xml:space="preserve">Access to equippment must be agreed with supervisor of the equipment. Due to delicate nature of the equipment supervisor must be present through whole ageed working time on the equipment. </t>
  </si>
  <si>
    <t>Aparat za analizo učinkovin in njihovih metabolitov  v kompleksnih bioloških vzorcih</t>
  </si>
  <si>
    <t>Analysis of drugs and their metabolites in complex samples.</t>
  </si>
  <si>
    <t>http://www.ffa.uni-lj.si/fileadmin/datoteke/Dekanat/Razno/LC_MS_MS.pdf</t>
  </si>
  <si>
    <t>P1-0189</t>
  </si>
  <si>
    <t>MR</t>
  </si>
  <si>
    <t>Tekočinski kromatograf z masnim detektorjem</t>
  </si>
  <si>
    <t>High performance liquid chromatograph with triple quadrupole tandem mass spectrometer (LC/MS/MS) Varian 1200L</t>
  </si>
  <si>
    <t>Aparat za analizo malih molekul v kompleksnih bioloških vzorcih</t>
  </si>
  <si>
    <t>System for small molecules and complex biological matrix analysis</t>
  </si>
  <si>
    <t>07031</t>
  </si>
  <si>
    <t>V pripravi</t>
  </si>
  <si>
    <t>MR in diplomanti</t>
  </si>
  <si>
    <t>02</t>
  </si>
  <si>
    <t>Janja Marc</t>
  </si>
  <si>
    <t>12189</t>
  </si>
  <si>
    <t>PCR sistem za kvantifikacijo in analizo nukleinskih kislin v realnem času</t>
  </si>
  <si>
    <t>ABI PRISM Nucleic Acid PrepStation</t>
  </si>
  <si>
    <t>PCR system for analysis of nucleic acids in real time</t>
  </si>
  <si>
    <t>06822</t>
  </si>
  <si>
    <t>http://www.ffa.uni-lj.si/raziskave/raziskovalna-oprema.html</t>
  </si>
  <si>
    <t>P3-0298</t>
  </si>
  <si>
    <t>J3-5511</t>
  </si>
  <si>
    <t>P1-0208</t>
  </si>
  <si>
    <t>Mikroskopski sistem za biološko  vrednotenje učinkovin</t>
  </si>
  <si>
    <t>Automated Platform for Live Cell Imaging</t>
  </si>
  <si>
    <t>Fluorescenčni mikroskopski sistem za dinamično mikroskopijo živih celic</t>
  </si>
  <si>
    <t xml:space="preserve">Fluorescence microscope for life cell imaging </t>
  </si>
  <si>
    <t>11273</t>
  </si>
  <si>
    <t>Denaturacijski HPLC</t>
  </si>
  <si>
    <t>Transgenomic WAVE MD dHPLC SISTEM Plus</t>
  </si>
  <si>
    <t>Aparat za separacije in analize proteinov.</t>
  </si>
  <si>
    <t>For protein separation analysis</t>
  </si>
  <si>
    <t>11411</t>
  </si>
  <si>
    <t>Fluorescenčni pretočni citometer</t>
  </si>
  <si>
    <t>BD FACSCalibur  Flow Cytometer</t>
  </si>
  <si>
    <t>Aparat za imuno citokemične analize.</t>
  </si>
  <si>
    <t>For immuno cyto chemical analysis</t>
  </si>
  <si>
    <t>11408</t>
  </si>
  <si>
    <t>J4-9425</t>
  </si>
  <si>
    <t>Marija Bogataj</t>
  </si>
  <si>
    <t>Pretočni sistem za testiranje sproščanja (USP IV)</t>
  </si>
  <si>
    <t>SOTAX CE 7 smart DISSOTEST ON/OFF-LINE</t>
  </si>
  <si>
    <t>Avtomatski sistem za testiranje  sproščanja.</t>
  </si>
  <si>
    <t>Automated system for dissolution tests according to the-flowthrough method (USP 4)</t>
  </si>
  <si>
    <t>11476</t>
  </si>
  <si>
    <t>Anamarija Zega</t>
  </si>
  <si>
    <t>21456</t>
  </si>
  <si>
    <t>400 MHz NMR spektrometervisoke ločljivosti</t>
  </si>
  <si>
    <t xml:space="preserve">Na FFA razpolagamo z BRUKER AVANCE III 400 MHz NMR spektrometrom z naslednjimi lastnostmi: magnet - 400 MHz/54 mm UltraShield Plus, 2 merilni sondi 5 mm BBFOplus in  5 mm BBI ter avtomatski menjalec vzorcev (16 mest) SampleXpress Lite. Njegovi glavni lastnosti sta hitrost meritev in avtomatizacija, ki omogoča samodejno delovanje v daljšem časovnem obdobju (npr. 2 dni). 
NMR (nuklearna (jedrska) magnetna resonanca) je spektroskopska tehnika, ki nam omogoča vpogled v strukturo spojin. Na osnovi izmerjenih spektrov lahko določimo ali potrdimo strukturo spojin, njihovo prostorsko obliko spojin, merimo hitrosti kemijskih pretvorb in opazujemo interakcije majhnih molekul z makromolekulami.
</t>
  </si>
  <si>
    <t xml:space="preserve">FFA disposes with Bruker Avance III 400 MHz NMR spectrometer with the following properties: magnet - 400 MHz/54 mm UltraShield Plus, 2 probes BBFOplus (5 mm) and BBI (5 mm), and automatic sample changer (16 positions) SampleXpress Lite. Its main features are measurement speed and automation that enables automatic operation over extended periods of time (eg. 2 days). </t>
  </si>
  <si>
    <t> Farmacevtska kemija: načrtovanje, sinteza in vrednotenje učinkovin; P1-0208 (B)</t>
  </si>
  <si>
    <t>Vodja: prof. dr. Danijel Kikelj, Uporabniki: vsi člani Katedre za farmacevtsko kemijo</t>
  </si>
  <si>
    <t>Vodja: prof. dr. Danijel Kikelj, Uporabniki: vsi člani skupine MAREX</t>
  </si>
  <si>
    <t> ORCHID (The ORCHID alliance)</t>
  </si>
  <si>
    <t> Vodja: prof. dr. Stanislav Gobec, Uporabniki: vsi člani ORCHID projekta</t>
  </si>
  <si>
    <t>Ahlin Grabnar Pegi</t>
  </si>
  <si>
    <t>Zetasizer</t>
  </si>
  <si>
    <t>Aparatura za merjenje velikosti, zeta potenciala in molekulske mase delcev nanometerskih velikosti - Femtosystems</t>
  </si>
  <si>
    <t xml:space="preserve">Javni dostop do opreme ni predviden. V vsakem primeru se je za eventualni dostop do opreme potrebno dogovoriti s skrbnikom opreme, ki mora biti zaradi specifičnosti aparatur, navzoč ves čas njihove uporabe. </t>
  </si>
  <si>
    <t>Public access to the equipment is not forseen. In any case one has to agree the details of an eventual access with its superviser which has to be present through whole agreed working time on the equipment.</t>
  </si>
  <si>
    <t>Naprava Zetasizer Nano ZS (Malvern) vključuje dve merilni tehniki. Fotonska korelacijska spektroskopija je metoda za določanje velikosti delcev v nanometrskem območju (0,6 nm - 6 µm). Laser Dopplerjeva elektroforeza je metoda za določevanje zeta potenciala delcev. Napravo uporabljamo za vrednotenje nanodostavnih sistemov.</t>
  </si>
  <si>
    <t>NMR (nuclear (nuclear) magnetic resonance) spectroscopy is a technique that allows profound insight into the compound structure. Based on the measured spectra compound structure can be determined or confirmed, its 3D structure in solution can be elucidated, and more demanding tasks may be performed like measurement of chemical transformation rate or the study of small molecule interactions with macromolecules.</t>
  </si>
  <si>
    <t>P. Ahlin Grabnar, P. Kocbek, A. Zvonar</t>
  </si>
  <si>
    <t>J1-4236</t>
  </si>
  <si>
    <t>Vodja: prof. dr. J. Kristl</t>
  </si>
  <si>
    <t>Vaje, diplomanti, doktorandi</t>
  </si>
  <si>
    <t>Tomaž Bratkovič</t>
  </si>
  <si>
    <t>Kromatografski sistem za separacijo</t>
  </si>
  <si>
    <t>Kromatografski sistem za separacijo in analizo kompleksnih bioloških molekul  - GE HEALTHCARE</t>
  </si>
  <si>
    <t>ÄKTAexplorer 10 S je kromatografski sistem za analizno in preparativno separacijo proteinov in polisaharidov iz kompleksnih bioloških vzorcev. Opremljen je z UV-VIS in konduktometričnim detektorjem ter senzorjem pH. Poseben mešalni sistem omogoča avtomatsko pripravo pufrov (mobilnih faz) z različnimi vrednostmi pH za hiter razvoj in optimizacijo separacijskih metod. Vzorce nanašamo ročno ali avtomatsko. Z ustreznimi kromatografskimi kolonami sistem uporabljamo za gelsko filtracijo, ionsko-izmenjevalno kromatografijo, afinitetno kromatografijo in hidrofobno kromatografijo.</t>
  </si>
  <si>
    <t>Chromatographic system ÄKTAexplorer 10 S is intended for analytical and preparative separation of proteins and polysaccharides from complex biological samples. It is equipped with UV-VIS and conductometric detectors, and a pH sensor. A mixing system enables automatic buffer (i.e., mobile phase) preparation to speed up design and optimization of separation methods. Samples can be loaded either manually or automatically. The chromatographic system can be used for size-exclusion, ion-exchange, affinity, and hydrophobic chromatography.</t>
  </si>
  <si>
    <t>Farmacevtska biotehnologija: Znanje za zdravje P4-0127</t>
  </si>
  <si>
    <t>Urša Pečar Fonovič, Tomaž Bratkovič</t>
  </si>
  <si>
    <t>Eksperimentalno delo v okviru diplomskih in magistrskih nalog</t>
  </si>
  <si>
    <t>Tomaž Bratkovič, Peter Molek, Urša Pečar Fonovič, borut Štrukelj, Miha Vodnik, Mojca Lunder</t>
  </si>
  <si>
    <t>Aktivnosti v okviru projekta MIZKŠ »Znanje za prihodnost: Nova generacija raziskovalcev ved o življenju«</t>
  </si>
  <si>
    <t>Peter Molek, Tomaž Bratkovič</t>
  </si>
  <si>
    <t>Petra Kocbek</t>
  </si>
  <si>
    <t>Ultra centrifuga WX</t>
  </si>
  <si>
    <t>Ultra centrifuga WX 100, Sorvall (Thermo Fischer scientific)</t>
  </si>
  <si>
    <t xml:space="preserve">Ultracentrifuga Sorvall® WX 100 Ultra Series omogoča centrifugiranje s hitrostjo do 100.000 rpm (800.000 x g). Takše sile so potrebne za ločevanje koloidnih delcev od disperznega medija.
Uporabljamo jo v procesih izdelave, vrednotenja in analitike sodobnih nanodostavnih sistemov, kot tudi klasičnih farmacevtskih oblik ter nenazadnje tudi v biotehnoloških raziskavah za namene separacije, čiščenja ter predhodne priprave vzorcev za druge analitske metode. 
</t>
  </si>
  <si>
    <t>Ultracentrifuge Sorvall® WX 100 Ultra Series enables centrifugation speed up to rpm (800.000 x g). Such forces are needed for separation of colloidal particles from disperse medium. It is used in preparation, characterization in analytics of novel nanodelivery systems as well as classical dosage forms. In biotechnological research its application enables separation, cleaning and pre-preparation of samples for other analytical methods.</t>
  </si>
  <si>
    <t>doktorandi, raziskovalci, diplomanti</t>
  </si>
  <si>
    <t>Martina Hrast</t>
  </si>
  <si>
    <t>32036</t>
  </si>
  <si>
    <t xml:space="preserve">Optični čitalec </t>
  </si>
  <si>
    <t>Čitalec mikrotitrskih plošč in avtomatski pipetirni sistem - Biotek</t>
  </si>
  <si>
    <t>Naprava se uporablja za avtomatizirano delo z mikrotitrskimi ploščami. Robotski del skrbi za pipetiranje, čitalec pa za analizo vzorcev. Čitalec omogoča detekcijo UV-VIS absorbance, fluorescence, fluorescenčne polarizacije, »time resolved« fluorescence in luminiscence z možnostjo končne, kinetične in spektralne detekcije.</t>
  </si>
  <si>
    <t>Equipment is used for automated work with microtiter plates. Robotic part takes care of pipeting, while microplate reader analizes the samples. Microplate reader detection of UV-VIS absorbance, fluorescence, fluorescence polarisation, time resolved fluorescence and luminescence with endpoint, kinetic and spectral detection.</t>
  </si>
  <si>
    <t>v pripravi</t>
  </si>
  <si>
    <t>L1-4039</t>
  </si>
  <si>
    <t>Samo Turk</t>
  </si>
  <si>
    <t>Ilaš, Anderluh</t>
  </si>
  <si>
    <t>Alenka Šmid</t>
  </si>
  <si>
    <t>Genetski analizator</t>
  </si>
  <si>
    <t>Genetski analizator Genome Lab GeXP (Beckman Coulter)</t>
  </si>
  <si>
    <t>Oprema je namenjena separaciji fragmentov DNA na podlagi velikosti in obarvanosti s flourescentnimi barvili. To aparaturo tako uporabljamo za določanje nukleotidnega zaporedja DNA, dolžine mikrosatelitnih ponovitev ali drugih dolžinskih polimorfizmov, služi pa lahko tudi za merjenje izražanja genov. Zaradi njene zanesljivosti in ponovljivosti rezultatov je zato ne uporabljamo samo v raziskovalne namene temveč tudi genetsko diagnostiko.</t>
  </si>
  <si>
    <t xml:space="preserve"> Primary use of the equipment is a separation of DNA fragments based on their size and fluorescent dyes. The equipment is intended for sequencing of DNA, measurement of microsatellite length or other length polymorphisms. However it can serve also for gene expression analysis. Because of its reliability and repeatability it is used not only for research purposes but also for clinical diagnostics.</t>
  </si>
  <si>
    <t xml:space="preserve">P3 - 0298 </t>
  </si>
  <si>
    <t>študenti, specializanti</t>
  </si>
  <si>
    <t>Laboratorijska diagnostika</t>
  </si>
  <si>
    <t>Mirjam Gosenca</t>
  </si>
  <si>
    <t>Reometer - Anton Paar</t>
  </si>
  <si>
    <t xml:space="preserve">Za določanje viskoznosti tekočih in poltrdnih dostavnih sistemov in s tem povezanega preverjanja stabilnosti. Tem sistemom določamo tudi plastične in elastične lastnosti s pomočjo oscilacijske reometrije in tako razlagamo njihovo obnašanje (npr pri aplikaciji krem, mazil). 
Reološke lastnosti določamo tudi na medfazah predvsem v primeru, ko je njihova karakterizacija pomembna za razumevanje nekega proces (npr. elektrostatskega sukanja za izdelavo nanovlaken) ali za vrednotenje stabilnosti (določanje stabilnosti emulzij). Naprava s polarizacijskim mikroskopom omogoča tudi opazovanje struktur tekočih kristalov in njihovo obnašanje v času reološkega vrednotenja. Napravo pa lahko uporabljamo tudi kot 'texture analyzer', saj lahko merimo odpornost obloge pelet v odvisnosti od aplicirane sile.
</t>
  </si>
  <si>
    <t>To determine the viscosity of the liquid and semi-solid delivery systems and with this associated stability testing. It is also possible to determine the plastic and elastic properties of those systems through Oscillatory rheometry and thus explain their behavior (for example, during application of creams, ointments). We used this device to determine rheological properties at interfaces, especially in the case when their characterization is important for understanding a process (eg, electrospinning to produce nanofibres) or to evaluate the system stability (the stability of emulsions). The device with a polarizing microscope enables observation of liquid crystals structures and their behavior during the rheological evaluation. The device can also be used as a 'texture analyzer', because we can measure the resistance of the pellet coating depending on the applied force.</t>
  </si>
  <si>
    <t>29982</t>
  </si>
  <si>
    <t>Tekočinski kromatograf HPLC</t>
  </si>
  <si>
    <t>Tekočinski kromatograf HPLC 1260 Infinity - Agilent Technologies</t>
  </si>
  <si>
    <t>Naprava se uporablja za določanje aktivnosti encimov, ki so pomembni pri zdravljenju z določenimi zdravili ter za analitiko številnih metabolitov v kompleksnih bioloških vzorcih. Sistem omogoča dober nadzor kromatografskih pogojev</t>
  </si>
  <si>
    <t>Equipment is used for determination of enzyme activity for enzymes which are important in therapies with different drugs as well as measurement of metabolites in complex biological samples. System enables a good control of chromatographic parameters.</t>
  </si>
  <si>
    <t>Študija AICAR</t>
  </si>
  <si>
    <t>Asistenti, Mladi raziskovalci</t>
  </si>
  <si>
    <t>J3-5507                  J3-6792</t>
  </si>
  <si>
    <t>doktorand</t>
  </si>
  <si>
    <t>Rok Dreu</t>
  </si>
  <si>
    <t>Granulator 4M8Trix</t>
  </si>
  <si>
    <t>Hitro vrteči mešalnik 4M8Trix Granulator - Pro-C-epT</t>
  </si>
  <si>
    <t>Naprava je namenjena izvedbi tehnološkega procesa izdelave zrnc po postopku mokre granulacije z razgrajevanjem. Po opcijski nadgradnji jo je moč uporabljati tudi za postopke granuliranja s talinami. Hitrovrteči mešalnik se uporablja tako v pedagoške namene pri poučevanju tehnologij granuliranja kot v raziskovalne namene ter pri izvedbi aplikativnih projektov.</t>
  </si>
  <si>
    <t xml:space="preserve">Equipment is intended for prepraration of granules by high shear wet granualtion technique. With optional upgrade it could also be used in hot-melt granulation procedures. High-shear granulator is used when teaching granulation techniques, in resarch work and for support in realization of applied projects. </t>
  </si>
  <si>
    <t xml:space="preserve">  </t>
  </si>
  <si>
    <t>Diplomska naloga - EM FAR</t>
  </si>
  <si>
    <t>Irena Ajdovec</t>
  </si>
  <si>
    <t>Janez Ilaš</t>
  </si>
  <si>
    <t>24400</t>
  </si>
  <si>
    <t>Izotermni titracijski  mikrokalorimeter</t>
  </si>
  <si>
    <t>Naprava se uprablja za določanje termodinamike vezave molekul v raztopinah.</t>
  </si>
  <si>
    <t>Equipment is intended for determining of hermodynamics of molecular binding in solutions.</t>
  </si>
  <si>
    <t>21455</t>
  </si>
  <si>
    <t xml:space="preserve">Mini oblagalnik za tablete GMPC </t>
  </si>
  <si>
    <t>Naprava je namenjena izvedbi tehnološkeag procesa oblaganja tablet, ki ga je moč izvesti s pomočjo vodnih disperzij, ob manjšem pretoku disperzije za oblaganje pa tudi z organskimi topili. Oblaganje je moč izvesti v 0,8 L ali 1,6 L perforiranem bobnu za oblaganje. Naprava je opremljena s sistemom za zapisovanje procesnih spremenljivk.</t>
  </si>
  <si>
    <t xml:space="preserve">Process equipment is intended for coating of pharamaceutical tablets. Coating can ber performed with water based coating dispersions, while when low spraying rate is used also usage of organic dispersions is permitted. Coating operation can be performed in a 0,8 L or 1,6 L perfrorated drum. Equipment includes system for recording of process parameters. </t>
  </si>
  <si>
    <t>http://www.ffa.uni-lj.si/fileadmin/datoteke/FT/Oprema/glatt-gmpcI.pdf</t>
  </si>
  <si>
    <t>Rok Dreu, Stane Srčič, Rok Šibanc+</t>
  </si>
  <si>
    <t>Diplomska naloga - INDFAR</t>
  </si>
  <si>
    <t>Simona Ambrožič</t>
  </si>
  <si>
    <t>Pedagoško delo - vaje Ind. farmacije (EMŠF)</t>
  </si>
  <si>
    <t>Rok Dreu Matevž Luštrik</t>
  </si>
  <si>
    <t>Masni spektrometer (MS)</t>
  </si>
  <si>
    <t>Mass spectrometer (MS)</t>
  </si>
  <si>
    <t>Access to equippment must be agreed with supervisor of the equipment. Due to delicate nature of the equipment supervisor must be present through whole ageed working time on the equipment.</t>
  </si>
  <si>
    <t>Masni spektrometer je namenjen določanju molske mase različnih spojin (sinteznih produktov, naravnih spojin, peptidov, ...).</t>
  </si>
  <si>
    <t>The mass spectrometer is designed to determine the molecular weight of the various compounds (synthetic products, natural compounds, peptides, ...).</t>
  </si>
  <si>
    <t>Integrate</t>
  </si>
  <si>
    <t>L1-6745</t>
  </si>
  <si>
    <t>Martina Gobec</t>
  </si>
  <si>
    <t>32034</t>
  </si>
  <si>
    <t xml:space="preserve">Flow cytometer Attune NxT </t>
  </si>
  <si>
    <t xml:space="preserve">Pretočni citometer je namenjen predvsem analizi celic, kjer se lahko vrednotijo najrazličnejši imuno citološki parametri (od DNK, protienov, ipd..). </t>
  </si>
  <si>
    <t>The flow cytometer is designed for celll analysis, wher several immuno cytological parameter can be determned (DNA, proteins,…)</t>
  </si>
  <si>
    <t>Zoran Lavrič</t>
  </si>
  <si>
    <t>32037</t>
  </si>
  <si>
    <t>Sistem za elektrostatsko sukanje nanovlaken</t>
  </si>
  <si>
    <t xml:space="preserve">System for electrostatic spinning of nanofibers </t>
  </si>
  <si>
    <t xml:space="preserve">Naprava je namenjena izvedbi elektrosktatskega razprševanja mikrodelcev in nanodelcev ter za elektrostatsko sukanje nanovlaken. Med delovanjem je procesni prostor zaprt, aktivno prezračevanje pa omogoča varno delo z organskimi topili. Naprava ima modul za kondicioniranje zraka, ki omogoča nadzorovanje temperature (17-45°C) in relativne vlažnosti (25-75%) procesnega zraka. Medprocesni videonadzorni sistem omogoča optimizacijo procesa elektrostatskega razprševanja, Naprava omogoča zajem  slike in procesnih podatkov na zunanji računalnik. Posebni modul omogoča razprševanje skozi več šob naenkrat.  </t>
  </si>
  <si>
    <t xml:space="preserve">Process equipment is intended for electrostatic spraying of microparticles and nanoparticles as well as for electrostatic spinning of nanofibers. The process chamber of the equiopment is enclosed and separated form the surroundings during operation. Active ventilation of the process chamber enables safe work with organic solvents. The device has an air conditioning module that enables control of temperature (17-45°C) and relative humidity (25-75%) of the process air. Video monitoring system enables easy optimisation of electrostatic spraying or spinning. The equoment enables recording of video and process parameters to an externally connected copmuter. Special accessory enables spraying through multiple nozzles in parallel.     </t>
  </si>
  <si>
    <t>J1-6746</t>
  </si>
  <si>
    <t xml:space="preserve">Vodja: prof. dr. Julijana Kristl; Uporabniki:prof. dr. Mirjana Gašprelin,  prof. dr. Odon Planinšek, doc. dr. Pegi Ahlin Grabnar, doc. dr. Petra Kocbek, asist. dr. Mirjam Gosenca; Doktorandi: Špela Zupančič, Janja Mirtič,  Tanja Potrč; Diplomanti: Jure Dolenc, Alja Cestnik, Nina Štravs, Špela Vičič, Čerkez Kristina, Kaja Rebec </t>
  </si>
  <si>
    <t>J1-7302</t>
  </si>
  <si>
    <t xml:space="preserve">Vodja: doc. dr. Petra Kocbek; Uporabniki: prof. dr. Julijana Kristl, prof. dr. Mirjana Gašprelin,  prof. dr. Odon Planinšek, doc. dr. Alenka Zvonar Pobirk, asist. dr. Mirjam Gosenca; Doktorandi: Tanja Potrč  </t>
  </si>
  <si>
    <t>I0-0016</t>
  </si>
  <si>
    <t xml:space="preserve">Univerza v Mariboru, Fakulteta za strojništvo  </t>
  </si>
  <si>
    <t>mag.Mateja Muršec, dr.Janja Kristl, dr. Franci Bavec</t>
  </si>
  <si>
    <t>Analitska oprema laboratorija za fitofiziološke raziskave II</t>
  </si>
  <si>
    <t>Equipment for molecular analyses and tissue culture</t>
  </si>
  <si>
    <t>Oprema se nahaja v raziskovalnih laboratorijih FKBV. Skrbniki  opreme so Mateja Muršec, Vesna Weingerl, Janja Kristl in dr.Franci Bavec. Dostop do uporabe opreme je omogočen vsem raziskovalcem po predhodnem dogovoru, vsak dan od pon-pet od 8.00 do 18.00</t>
  </si>
  <si>
    <t xml:space="preserve">The equipment is located in research laboratories at the FALS. Persons responsible for equipment are Mateja Muršec, Vesna Weingerl, Janja Kristl and dr.Franci Bavec. Equipment is available for all researchers to use after previous agreement, evry working day from 8.00 to 18.00  </t>
  </si>
  <si>
    <t>V raziskavah genetske strukture rastlinskih materialov in v tkivnih kulturah</t>
  </si>
  <si>
    <t>Plant genetic analyses, tissue cultures</t>
  </si>
  <si>
    <t>3405,3406,3407,3408,3409,3486</t>
  </si>
  <si>
    <t>50-60</t>
  </si>
  <si>
    <t>www.fkbv.um.si</t>
  </si>
  <si>
    <t>P1-0164</t>
  </si>
  <si>
    <t>dr. Janja Kristl, dr. Andreja Urbanek-Krajnc, mag. Vesna weingerl, Danica Štefok</t>
  </si>
  <si>
    <t xml:space="preserve">mlada raziskovalka iz gospodarstva </t>
  </si>
  <si>
    <t>dr. Andreja-Urbanek Krajnc, dr. Janja Kristl, Maja Turinek</t>
  </si>
  <si>
    <t>EU projekt INEA</t>
  </si>
  <si>
    <t xml:space="preserve">dr.Anton Ivančič, Andrej Mergeduš, Andreja Šober </t>
  </si>
  <si>
    <t xml:space="preserve">V4-1409-CRP </t>
  </si>
  <si>
    <t>dr.Tatjana Unuk, dr. Andreja Urbanek, Anja Ivanuš</t>
  </si>
  <si>
    <t>dr.Tomaž Langerholc</t>
  </si>
  <si>
    <t>Ultracentrifuga RC-28S</t>
  </si>
  <si>
    <t>Ultracentrifuge RC-28S</t>
  </si>
  <si>
    <t>Vsak dan od 6.00 do 20.00, izven tega časa po dogovoru po urniku, predhodni dogovor s predstojnikom</t>
  </si>
  <si>
    <t xml:space="preserve">Every working day from 8.00 do 20.00, out of working days upon agremeent, agreement with the Chair od the dept.  </t>
  </si>
  <si>
    <t>v biokemiji , mikrobiologiji, biotehnologiji</t>
  </si>
  <si>
    <t xml:space="preserve">Biochemistry, microbiology, biotechnology </t>
  </si>
  <si>
    <t xml:space="preserve"> dr Tomaž Langerholc,  dr.Mario Gorenjak, </t>
  </si>
  <si>
    <t>EDULINK</t>
  </si>
  <si>
    <t>dr. Tomaž Langerholc,  mag.Maša Primec</t>
  </si>
  <si>
    <t>Peter Korošec</t>
  </si>
  <si>
    <t>22807</t>
  </si>
  <si>
    <t>Aparat Immunocap ISAC Reader</t>
  </si>
  <si>
    <t>Dostopnost po dogovoru v pozno popoldanskem času ali med vikendom.</t>
  </si>
  <si>
    <t>Availability upon request in late afternoon and on weekends.</t>
  </si>
  <si>
    <t>Programsko, projektno in rutinsko delo.</t>
  </si>
  <si>
    <t>Program, project and routine work.</t>
  </si>
  <si>
    <t>www.klinika-golnik.si</t>
  </si>
  <si>
    <t>P3-0360: Celostna obravnava alergijskih bolezni in astme v Sloveniji od epidemiologije do genetike</t>
  </si>
  <si>
    <t>Mitja Košnik</t>
  </si>
  <si>
    <t>J3-6787: Ugotavljanje bolnikove kompletne specifične IgE alergogene aktivnosti z uporabo kombinacije rekombinantnih alergenov in multiparameterske analize aktivacije bazofilcev</t>
  </si>
  <si>
    <t>Aleš Rozman</t>
  </si>
  <si>
    <t>25177</t>
  </si>
  <si>
    <t>Raziskovalna oprema molekularne in funkcijske genomike za področje pulmologije in alergologije</t>
  </si>
  <si>
    <t>digitalni mikroskop Nikon Coolscop tip II</t>
  </si>
  <si>
    <t>Paket št.13</t>
  </si>
  <si>
    <t>J3-7372</t>
  </si>
  <si>
    <t>Tanja Čufer</t>
  </si>
  <si>
    <t>Diagnostika pljučnega raka</t>
  </si>
  <si>
    <t>Osebje Lab. za citologijo in patologijo; Osebje oddelka za bronhoskopijo.</t>
  </si>
  <si>
    <t>Raziskovalna oprema molekularne in funkcijske genomike za področje pulmologije in alergologije – 1. sklop</t>
  </si>
  <si>
    <t>centrifuga 5810 R</t>
  </si>
  <si>
    <t xml:space="preserve">ABI PRISM 7500 (real time PCR - kvantitativni PCR) </t>
  </si>
  <si>
    <t>Diagnostika filiginskih mutacij in HAE ter cistične fibroze</t>
  </si>
  <si>
    <t>Osebje Lab. za imunologijo</t>
  </si>
  <si>
    <t>Matjaž Fležar</t>
  </si>
  <si>
    <t>15710</t>
  </si>
  <si>
    <t>EcoScreen Sampling device</t>
  </si>
  <si>
    <t>NRI narrow band imaging CV-180 video procesor</t>
  </si>
  <si>
    <t>Osebje oddelka za bronhoskopijo.</t>
  </si>
  <si>
    <t>NRI narrow band imaging CLV-180 izvor svetlobe</t>
  </si>
  <si>
    <t>raziskovalna oprema molekularne in funkcijske genomike za področje pulmologije in alergologije – 2. sklop</t>
  </si>
  <si>
    <t>invertni mikroskop IX51</t>
  </si>
  <si>
    <t>VMAX Encore 22D</t>
  </si>
  <si>
    <t>Laboratorij za fiziologijo funkcionalne meritve na področju pulmologije</t>
  </si>
  <si>
    <t>Aparat Miseg sistem C093 Sekvenator</t>
  </si>
  <si>
    <t>NGS - Next Generation Sequencing</t>
  </si>
  <si>
    <t>Matjaž Spreitzer</t>
  </si>
  <si>
    <t>24273</t>
  </si>
  <si>
    <t>Sistem za pulzno lasersko depozicijo PLD z elementarno karakterizacijo in spremljajočo opremo</t>
  </si>
  <si>
    <t>Pulsed Laser Deposition (PLD) system</t>
  </si>
  <si>
    <t>prvi dostop glede na dogovor s skrbnikom, izučeni operaterji dostopajo prek rezervacijskega sistema</t>
  </si>
  <si>
    <t>first access upon agreement with responsible person, experienced operators through reservation system</t>
  </si>
  <si>
    <t xml:space="preserve">Pulzno lasersko nanašanje je tehnika za pripravo tankih plasti pretežno anorganske narave. Dobavljen sistem je namenjen za rast »plast-po-plasti« in tako omogoča pripravo visoko-kvalitetnih tankih plasti in strukturiranje na nanoskopskem nivoju. Sistem je opremljen z več komponentami.
Za odstranjevanje materiala iz tarče uporabljamo KrF ekscimerni laser z energijo do 700 mJ na pulz in najvišjo hitrost pulzev 50 Hz. Za nastavitev energije laserja uporabljamo atenuator, za njegovo diagnosticiranje pa ustrezno kamero.
</t>
  </si>
  <si>
    <t>Pulsed laser deposition is a technique for thin-film growth of inorganic materials mainly. The delivered system is dedicated for layer-by-layer growth and thus enables preparation of high quality thin films and structuring on nanoscopic level. The system is equipped with several major components. For ablation of target material KrF excimer laser is used with energy up to 700 mJ per pulse and max. repetition rate of 50 Hz. For laser-energy setting and diagnostics attenuator and corresponding camera are used, respectively.</t>
  </si>
  <si>
    <t>www.nanocenter.si</t>
  </si>
  <si>
    <t>RRP14 izobraževanje, usposabljanje, razširjanje znanja in upravljanja z opremo</t>
  </si>
  <si>
    <t>XRD sistem</t>
  </si>
  <si>
    <t>XRD system</t>
  </si>
  <si>
    <t xml:space="preserve">XRD sistem omogoča analizo praškastih vzorcev, tankih plasti, kakor tudi vzorcev nepravilnih oblik. Na primarni strani imamo možnost uporabe programirane divergenčne reže, hibridnega monokromatorja in kolimatorja z dvojno režo. Hibridni monokromator poskrbi za paralelen žarek in odstranitev Kα2 sevanja. Njegova uporaba sega vse od fazne analize s paralelnim curkom, do visokoločljivostnih analiz epitaksialnih plasti. Kolimator na primarni strani se uporablja v kombinaciji s točkovnim fokusom rentgenske cevi za kvantitativno analizo teksturiranosti in in-plane analizo.
</t>
  </si>
  <si>
    <t>With the Empyrean, PANalytical has set the new standard for a multipurpose diffractometer. In developing the ultimate X-ray platform for the analysis of powders, thin films, nanomaterials and solid objects, the PANalytical R&amp;D team has redesigned all key components of the X-ray diffractometer from the ground up.
It is PANalytical's answer to the challenges of modern materials research, where the lifetime of a diffractometer is considerably longer than the horizon of any research project.</t>
  </si>
  <si>
    <t>2-1</t>
  </si>
  <si>
    <t>Jure Strle</t>
  </si>
  <si>
    <t>28483</t>
  </si>
  <si>
    <t>Sistem za epitaksijo z molekularnim curkom - MBE</t>
  </si>
  <si>
    <t>Molecular beam epitaxy (MBE) system</t>
  </si>
  <si>
    <t>Epitaksija z molekularnim curkom je zelo natančna metoda depozicije za rast monokristalnih tankih plasti. Z njo lahko izdelujemo filme različnih materialov, kot so kovine, polprevodniki, magnetni materiali, oksidne in halkogenidne plasti, plasti organskih molekul, itd. Rast poteka pri ultravisokem vakuumu v komori, kjer izvorni materiali izparevajo in se nalagajo na substrat. Temperaturni kontroler, zaslonke, monitor tokovnega curka, masni analizator in sistem za odbojni uklon visokoenergijskih elektronov (RHEED) zagotavljajo in-situ opazovanje in nadzor nad izparevanjem in rastjo. Debelina tako zraslih filmov sega od monoplasti do več deset nanometrov.</t>
  </si>
  <si>
    <t>Molecular Beam Epitaxy (MBE) is a very precise deposition method for single crystal thin film growth. It can be used to deposit various materials, such as metals, semiconductors, magnetic materials, oxide and chalcogenide layers, organic molecules, and more. The growth takes place in a UHV chamber where source materials are evaporated and emitted onto a substrate. Temperature controller, shutters, beam flux monitor, mass analyzer and RHEED system (Reflection High-Energy Electron Diffraction) allow for in-situ monitoring and control of the evaporation and growth. The thickness of grown films ranges from single layers to several tens of nm.</t>
  </si>
  <si>
    <t>2-2</t>
  </si>
  <si>
    <t>Aleš Mrzel</t>
  </si>
  <si>
    <t>15288</t>
  </si>
  <si>
    <t>Sistem za hidrotermalno analizo nanomaterialov</t>
  </si>
  <si>
    <t>System for hidrothermal analysis of nanomaterials</t>
  </si>
  <si>
    <t xml:space="preserve">sistem za pripravo različnih prekurzorskih materialov za izvedbo hidrotermalne sinteze nekaterih enadimenzionalnih materialov  in procesiranje različnih produktov same sinteze.  </t>
  </si>
  <si>
    <t>System for the preparation of a variety of precursor materials for carrying out the hydrothermal synthesis of certain onedymensional materials and processing of various products of the synthesis</t>
  </si>
  <si>
    <t>Refraktometer</t>
  </si>
  <si>
    <t>Refractometer</t>
  </si>
  <si>
    <t xml:space="preserve">Z zelo preprostim postopkom refraktometer  neposredno kaže izmerjeno vrednost (v refrakcijski indeks ali Brix (%), selektivno) v številki, skupaj s temperaturo na zaslonu. Ta refraktometer omogoča enostavne meritve.
</t>
  </si>
  <si>
    <t xml:space="preserve">By very simple operation that needs only to set the boundary line of refraction at the cross hairs, this refractometer directly indicates a measured value (in refractive index or Brix (%), selective) in digits together with temperature on the display. This refractometer enables anybody to carry out measurement easily without reading of analog graduation.
</t>
  </si>
  <si>
    <t>Spektrograf z detektorjem</t>
  </si>
  <si>
    <t>Spectrograph with detector</t>
  </si>
  <si>
    <t xml:space="preserve">Optični spektrograf s kamero za bližnje infrardeče področje od 800 nm do 1700 nm. Spektrograf s kamero je vgrajen v obstoječi optični spektrografski sistem, ki je zgrajen okoli laserske pincete in trenutno omogoča spektralno analizo izsevane svetlobe v vidnem območju od 400 nm do 950 nm. Z vgradnjo dodatnega optičnega spektrografa in kamere za bližnje IR področje se poveča spektralni obseg merilnega instrumenta za istočasni zajem in analizo spektra izsevane svetlobe v področju od 400 nm do 1700 nm. </t>
  </si>
  <si>
    <t>the platform of choice for high resolution measurements with outstanding multi-track capabilities, but without compromise in configuration versatility and ease of use. This rugged platform features a comprehensive range of light coupling accessories and gratings, and combines ideally with Andor’s market leading CCD, Electron Multiplying CCDs, InGaAs and Intensified CCDs. Andor’s latest addition of single point detectors for scanning monochromator applications up to the LWIR (12 μm) enhances even further the capabilities of this system. State-of-the-art Solis Spectroscopy and Solis Scanning software offer a dedicated and intuitive interfaces for spectrograph, detectors and motorized accessory control as well as easy detection parameter set-up.</t>
  </si>
  <si>
    <t>5</t>
  </si>
  <si>
    <t>RTA termično procesiranje</t>
  </si>
  <si>
    <t>RTA (Rapid Thermal Anneal) furnace</t>
  </si>
  <si>
    <t>grelni sistem za hitro termalno obdelavo vzorcev z širokim temperaturnim razponom. Peč lahko greje od sobne temperature do 1200C z hitrostjo gretja 50K na sekundo.
Je majhna namizna peč za gretje vzorcev, ki niso večji od 20 x 20mm.
Sestavljena je iz kvarčne cevi katero lahko vakuumiramo ali jo napolnimo z želenim plinom. Trenutno imamo na voljo termično obdelavo v štirih različnih atmosferah. Lahko uporabimo kompresiran zrak za potrebe oksidacije ali pa jo napolnimo z inertnim plinom kot je dušik ali argon. Za potrebe redukcije je na voljo tudi nitrostar (90%N2,10%H2). Vakuum ki ga lahko dosežemo na tem sistemu je 10-5mbara.
Peč programiramo preko ugrajenega kontrolerja, za bolj zahtevne temperaturne režime pa preko računalnika. Na controlerju lahko spremljamo trenutno temperaturo na vzorcu in programirano temperaturo. V peč lahko sprogramiramo do 32 različnih temperaturnih korakov v enem programu.</t>
  </si>
  <si>
    <t xml:space="preserve">heating system for rapid thermal processing with a wide range from room temperature up to 1200C (50K per second). It is a table  size furnace that can be used for rapid heating of small samples (max 20 x 20 mm) such as small electronic circuits or small thin film devices.
It is made of quartz tube, that can be evacuated or filled with different gases. We currently use compressed air, nitrogen, argon or nitrostar (90%N2,10%H2).  With additional vacuum system, Mila 5000 UHV can be evacuated (10-4mbar) before thermal processing starts.
The temperature controller displays the actual and the programmed set temperature as the program steps are executed automatically. Up to 32 different segments can be stored in one program.
</t>
  </si>
  <si>
    <t>8</t>
  </si>
  <si>
    <t>Martin Strojnik</t>
  </si>
  <si>
    <t>32167</t>
  </si>
  <si>
    <t>Sistem za atomsko lasersko depozicijo</t>
  </si>
  <si>
    <t>Atomic layer deposition system</t>
  </si>
  <si>
    <t xml:space="preserve">Sistem atomske depozicije je namenjen nanašanju različnih atomskih plasti. Ker nameravamo v okviru CO preizkušati številne nove nanomateriale in njihovo potencialno rabo v industriji, bo sistem za atomsko depozicijo močno pospešil končno izdelavo prototipov. Obenem pa bo omogočal funkcionalizacijo nanomaterialov ter predhodno(z drugimi metodami) izdelanih tankih plasti in podobnih nanostrukturiranih sistemov. Tako obdelani sistemi so v današnjem času izredno zanimivi saj omogočajo enostavno izdelavo pod-nanometrskih komponent, ki so v zadnjem času predmet izjemnega zanimanja tako v raziskovalnih, kot tudi že v industrijskih krogih. Sistem za atomsko depozicijo je v veljavi že dolgo časa, danes pa se uporablja tudi pri razvoju in proizvodnji sodobne nano-elekronike na silicijevi osnovi.
</t>
  </si>
  <si>
    <t>Atomic deposition system is intended for the application of different atomic layers. Since one of the goals in CENN Nanocenter is to test number of new nanomaterials and their potential use in industry, the Atomic deposition system will accelerate significantly the final prototyping. At the same time it will allow the functionalization of nanomaterials and thin nanostructured layers and similar systems constructed in advance with other methods. Such systems are extremely interesting as they allow easy production of sub-nanometer components, which have recently been the subject of great interest both in research as well as in industrial circles. Atomic deposition system is in use for a long time, today is also used in developing and manufacturing advanced nano-electronics on silicon base.</t>
  </si>
  <si>
    <t>9</t>
  </si>
  <si>
    <t>10372</t>
  </si>
  <si>
    <t>laboratorij za procesiranje in karakterizacijo nanodelcev</t>
  </si>
  <si>
    <t xml:space="preserve">Laboratory for processing and characterization </t>
  </si>
  <si>
    <t>Oprema obsega laboratorij opremljen z degistoriji, procesno in merilno opremo: laserski granulometer in avtoklav.</t>
  </si>
  <si>
    <t xml:space="preserve">Laboratory is equiped with gloveboxes, equipment for processing and  measurement: laser granulometer and autoclave </t>
  </si>
  <si>
    <t>11</t>
  </si>
  <si>
    <t>Ionska litografija - FIB</t>
  </si>
  <si>
    <t>Focused Ion Beam (FIB)</t>
  </si>
  <si>
    <t xml:space="preserve">FIB je tehnika, ki se uporablja v industriji polprevodnikov, pri vedah o materialih in v biologiji za različne analize, nanašanja in ionsko jedkanje s pomočjo pospešenih ionov. Dvožarkovni sistem je znanstveni instrument, ki je sestavljen iz vrstičnega elektronskega mikroskopa (SEM) za opazovanje površine vzorcev in ionskega snopa za jedkanje oziroma rezanje.
Instrument se uporablja za izdelovanje različnih oblik in vzorcev na nanometerskem področju, za pripravo vzorcev za presevno elektronsko mikroskopijo (TEM), 3D tomografijo in nanašanje prevodnih oziroma neprevodnih tankih plasti s pomočjo ionskega snopa.
</t>
  </si>
  <si>
    <t xml:space="preserve">Focused ion beam, shortly FIB, is a technique used in the semiconductor industry, materials science and in the biology field for site-specific analysis, deposition and ablation of materials using accelerated ions. A dual-beam  setup is a scientific instrument that comprise of a scanning electron microscope (SEM) for imaging of sample surface and ion beam for etching or machining.
Instrument is used for nano-pattering, TEM sample preparation, 3D tomography and deposition of thin conductive or dielectric films via ion-beam induced deposition.
</t>
  </si>
  <si>
    <t>12</t>
  </si>
  <si>
    <t>Robert Dominko</t>
  </si>
  <si>
    <t>19277</t>
  </si>
  <si>
    <t>Suha komora</t>
  </si>
  <si>
    <t>Glove box</t>
  </si>
  <si>
    <t>MBRAUN Glovebox delovne postaje so namenjene za delo v inertni atmosferi na nivoju raziskovalnih laboratorijev do večjihindustrijskih aplikacij. Vsaka suha komora je posebejo premljena z O2 in H2O detektorjem ter ločenim sistemom za odstanjevanje kisika in vode.</t>
  </si>
  <si>
    <t>MBRAUN Glovebox workstations are complete ready-to-operate inert gas glovebox systems, engineered for use in university research, as well as in large-scale industrial applications. We offer both standard and custom systems. It is equipped with a O2 and H2O analyzer.</t>
  </si>
  <si>
    <t>16</t>
  </si>
  <si>
    <t>04587</t>
  </si>
  <si>
    <t>Brizgalni tiskalnik za keramične sole</t>
  </si>
  <si>
    <t>Ink-jet printer for ceramic sols</t>
  </si>
  <si>
    <t>Kapljični tiskalnik je orodje za direktno oblikovanje 2D (nano)struktur iz polimernih solov ali koloidnih disperzij brez kritične stopnje odstranjevanja materiala, kot je značilno za litografske tehnike. Tekočine morajo imeti primerne reološke lastnosti, predvsem viskoznost, površinsko napetost in primeren omakalni kot na izbrani podlagi. Natančnost nanašanja je odvisna od velikosti kapelj, ki jo kontroliramo tako z lastnostmi tekočine kot z pogoji tiskanja. Debelina posameznega nanosa običajno znaša od nekaj nm do nekaj 10 nm. Večino keramičnih 2D struktur po nanosu toplotno obdelamo, pri čemer je temperatura odvisna od namena uporabe in temperaturne obstojnosti podlage.</t>
  </si>
  <si>
    <t>Ink-jet printer allows direct patterning of 2D (nano) structures from polymeric sols or colloidal dispersions (inks) without the critical step of material removal as typical for lithographic techniques. The fluids should have suitable viscosity, surface tension and contact angle on a selected substrate. The precision of deposition depends on the drop size which is controlled both by the properties of the fluid as well as by the prinitng parameters. The thickness of a deposit typically ranges from a few nm to a few 10 nm.The majority of ceramic structures require an additional step of thermal treatment, whereby the selection of temperature depends on thermal properties of the substrate and on the application.</t>
  </si>
  <si>
    <t>17</t>
  </si>
  <si>
    <t>Tadej Rojac</t>
  </si>
  <si>
    <t>24272</t>
  </si>
  <si>
    <t>19</t>
  </si>
  <si>
    <t>Damjan Svetin</t>
  </si>
  <si>
    <t>34608</t>
  </si>
  <si>
    <t>ProtoLaser LDI</t>
  </si>
  <si>
    <t>Platforma na osnovi kontinualnega UV laserja, 2D akusto-optičnih deflektorjev in visoko-natančne xy mize v prvi fazi omogoča neposredno optično nanolitografijo z ločljivostjo 1µm na področju 10x10cm. Zasnova platforme omogoča relativno preprosto nadgradnjo na ONL z uporabo imerzijskega objektiva in s tem povečanje ločljivosti na 200 nm. Z uporabo dveh laserskih virov različnih valovnih dolžin in večjo adaptacijo platforme je moč doseči ločljivost postopka na rangu 50 nm.</t>
  </si>
  <si>
    <t xml:space="preserve">The ProtoLaser LDI is an universal, high-resolution, table top laser direct imaging (LDI) system for prototyping on resist-covered substrates. A transferred image has even better defined edges compared to conventional lithography. With a working area of up to 100 x 100 mm and structures down to 1 μm it is an ideal tool for microfluidic designs.
Using 100 kHz beam positioning by acousto-optic deflectors, extremely fast writing is possible. Illumination of a typical microfluidic circuit only takes a few minutes. Automated measurements compensate for unevenness of the substrate and applied resists.
</t>
  </si>
  <si>
    <t>20</t>
  </si>
  <si>
    <t>Magnetometer</t>
  </si>
  <si>
    <t>Magnetometer je namenjen osnovni karakterizaciji magnetnih materialov. Z njim merimo krivulje magnetizacije v odvisnosti od zunanjega magnetnega polja. Merjena veličina je magneti moment vzorca, ki ga običajno preračunamo v masno magnetizacijo, torej moment na enoto mase. Meritve lahko izvajamo le pri sobni temperaturi. Največje magnetno polje, ki ga lahko dosežemo je odvisno od velikosti reže med elektromagnetoma (glej tabelo). Z velikostjo reže je tudi omejena velikost vzorca, ki ga lahko vstavimo v magnetometer.</t>
  </si>
  <si>
    <t>The magnetometer is used for basic characterizations of magnetic materials. The measured property is the dependency of the magnetic moment on the applied magnetic field. The results are usually reported as mass magnetization, moment per sample mass. Only the room-temperature magnetization curves can be obtained. The maximum applied magnetic field strength depends on the air gap between the pole caps of the electromagnets (see table). The air gap also defines the sample-access space.</t>
  </si>
  <si>
    <t>22</t>
  </si>
  <si>
    <t>Erik Zupanič</t>
  </si>
  <si>
    <t>28235</t>
  </si>
  <si>
    <t>Jedrsko magnetno resonančni vrstični tunelski mikroskop - NMR STM</t>
  </si>
  <si>
    <t>NMR STM</t>
  </si>
  <si>
    <t xml:space="preserve">nadgradnja obstoječega ultra-visoko vakuumskega LT-STM sistema z NMR opremo z namenom razvoja nove tehnike za manipulacijo in zaznavanje posameznih spinov. Magnetno polje bo ustvarjeno s kombinacijo trajnih magnetov in superprevodnih tuljav, modulacija v tunelskem toku pa se bo zaznavala s pomočjo visokofrekvenčnih ojačevalcev in spektralnih analizatorjev. Glava mikroskopa bo ustrezno modificirana in del detekcijske elektronike bo vgrajen v sam ultra visoko vakuumski (UHV) sistem. Sistem bo nadgrajen z nizko-temperaturno efuzijsko celico za naparjevanje organskih molekul. </t>
  </si>
  <si>
    <t>The aim of the work package is an upgrade of the existing ultra-high vacuum STM LT-NMR system to develop new techniques for manipulating and detecting individual spins. The magnetic field generated by a combination of permanent magnets and superconducting coils in the tunnel current modulation will be detected using high-frequency amplifiers and spectrum analyzers. Microscope head will be modified and part of the detection electronics will be installed in a single ultra-high vacuum (UHV) system system. The system will be upgraded with a low-temperature vapor deposition effusion cell for organic molecules.</t>
  </si>
  <si>
    <t>24</t>
  </si>
  <si>
    <t>Nizkotemperaturni vrstični tunelski mikroskop - LT STM</t>
  </si>
  <si>
    <t>LT STM</t>
  </si>
  <si>
    <t>Oprema omogoča (poleg priprave vzorcev) deloz nizkotemperaturnim STM-om pri temperaturi pod 1K, kar omogoča izvrstno energijsko ločljivost.</t>
  </si>
  <si>
    <t>With equipment allows (beside sample preparation) measurements with low-temperature STM at temperatures below 1K, which results in an exellent energy resolution.</t>
  </si>
  <si>
    <t>25</t>
  </si>
  <si>
    <t>03317</t>
  </si>
  <si>
    <t>AFM ramanski spektrometer</t>
  </si>
  <si>
    <t>AFM Raman spectrometer</t>
  </si>
  <si>
    <t>TERS (Tip enhanced Raman spectroscopy) imaging ramanski mikroskop –  NT-MDT model »Integra Spectra for  Material Science« omogoča sklopljene konfokalne ramanske in AFM meritve  vzorcev velikosti 50x50 mm pri atomski ločljivosti in sicer »meritve v isti točki«. Na razpolago so laserske vzbujevalne linije 488, 632.8 in 785 nm. Meritve je mogoče izvajati v temperaturnem območju 3.4 K to 500 K in pri znižanem tlaku vse do visokega vakuuma pri 10-8 mbar.</t>
  </si>
  <si>
    <t>TERS (Tip enhanced Raman spectroscopy) ready imaging Raman microscope –  NT-MDT model »Integra Spectra for  Material Science« provides »the same spot« coupled confocal Raman – AFM measurements  with atomic resolution on samples of 50x50 mm size. Raman excitation lines at 488, 632.8 and 785 nm are available. Measurements are possible in the temperature range from 3.4 K to 500 K and at reduced pressure down to high vacuum (10-8 mbar).</t>
  </si>
  <si>
    <t>30</t>
  </si>
  <si>
    <t>Tina Zavašnik Bergant</t>
  </si>
  <si>
    <t>18286</t>
  </si>
  <si>
    <t>konfokalni mikroskop</t>
  </si>
  <si>
    <t xml:space="preserve">Confocal microscope </t>
  </si>
  <si>
    <t>Opremo sestavlja invertni popolnoma motoriziran raziskovalni fluorescenčni mikroskop s konfokalno skenirno glavo in enofotonskim vzbujanjem, opremljen z virom bele laserske svetlobe (t. j. z nastavljivim laserskim virom svetlobes pomočjo AOTF), ki omogoča laserske linije v vidnem delu spektra svetlobe (od 470 nm do 670 nm) s poljubnimi nastavitvami več laserskih linij in simultano uporabo le-teh (do 8 hkrati) v konfokalni mikroskopiji, z diodnim laserjem za vzbujanje v bližnji UV svetlobi, akustooptičnim delilcem žarka (AOBS), resonančnim in konvencionalnim skenerjem ter tremi visoko občutljivimi spektralnimi detektorji (fotopomnoževalka ( PMT) indva hibridna detektorja (HyD)).</t>
  </si>
  <si>
    <t>The equipment consists of a fully motorized inverted research fluorescence microscope with a confocal scanning head and one-photon excitation. Confocal microscope is equipped with a white light laser for excitation in the visible light spectrum and a diode laser for excitation in the near UV. White light laser is applied  as an adjustable laser light source fo excitation (together with AOTF), which allows arbitrary laser lines between 470 nm and 670 nm (up to 8 lines simultaneously). Furthermore, system is equipped with acousto-optical beam splitter (AOBS), conventional and resonant scanner and three highly sensitive spectral detectors (photomultiplier (PMT) and two hybrid detectors (HyD)).</t>
  </si>
  <si>
    <t>31</t>
  </si>
  <si>
    <t>03470</t>
  </si>
  <si>
    <t>Elipsometer</t>
  </si>
  <si>
    <t>Optična elipsometrija je nedestruktivna tehnika, ki se uporablja za raziskave površin, mejnih plasti in tankih filmov. Osnovni princip elipsometrije je merjenje sprememb polarizacije svetlobnega žarka, ki se odbije od vzorca. Odbito svetlobo zajemamo s pomočjo mikroskopskih objektivov, kar v kombinaciji s prostorsko razločeno detekcijo signala (slikanje) zmanjša velikost preiskovane površine na območje mikrometrov. Objektivi imajo ekstremno dolgo delovno razdaljo, kar omogoča analizo površin makroskopskih objektov. Dobimo povečano sliko vzorca v odbiti svetlobi po prehodu skozi set polarizacijskih optičnih elementov. Sliko zajemamo s pomočjo CCD kamere z nastavljivimi časi zaklopa in ojačanja intenzitete. Lateralna ločljivost sistema je 1 μm, kar omogoča izvajanje elipsometričnih meritev na mikrostrukturiranih  vzorcih. Možna je sprotna analiza večih izbranih območij hkrati.</t>
  </si>
  <si>
    <t>Optical ellipsometry is a non-destructive technique for investigation of surfaces, interfaces and thin films. It probes modifications of the polarization state of optical beam reflected from the sample. Imaging ellipsometer uses microscopic objectives to reduce the size of investigated surface region to the micrometer range. Our ellipsometer uses objectives with extra-long working distance, which provides measurements on surfaces of macroscopic objects. The magnified image of the sample is visualised in reflected light, which propagates through a set of selected polarization sensitive optical elements. The resulting “polarization filtered” image is detected by CCD camera with variable shutter timings and gain control. The system provides ellipsometric analysis with the lateral resolution of 1 μm. This allows the user to perform measurements on microstructured samples. Several regions of interest can be analysed at the same time.</t>
  </si>
  <si>
    <t>33</t>
  </si>
  <si>
    <t>4-sondni UHV STM/SEM mikroskopski sistem</t>
  </si>
  <si>
    <t>4-probe UHV STM/SEM microscopy system</t>
  </si>
  <si>
    <t xml:space="preserve">Mikroskopski sistem na enem samem odru združuje 4 sonde, ki so vsaka zase tipalo vrstičnega tunelskega mikroskopa. Oder je postavljen v komoro z ultravisokim vakuumom, temperature pa segajo od 50 K do 500 K. Atomska ločljivost sond omogoča, da lahko nanostrukture razločimo izjemno natančno in sonde pozicioniramo na željena mesta na njih. Sistem tako omogoča precizno izvajane 4-točkovne meritve elektronskega transporta in manipuliranja nanostruktur. Za popoln nadzor štirih sond se nad komoro nahaja stolp visokoločljivega vrstičnega elektronskega mikroskopa, ki s sposobnostjo kemijskega mapiranja tudi dopolni zmogljivost karakerizacije preiskovanih materialov. Tako tunelska mikroskopija kot tudi elektronska mikroskopija pri nizkih tokovih sta nedestruktivni mikroskopski tehniki.
</t>
  </si>
  <si>
    <t>Microscopic system combines 4 heads on a single platform, each of which represents sensors of probe scanning tunneling microscope. The platforme is set in a chamber with Ultra high vacuum and temperatures ranging from 50 K to 500 K. The atomic resolution probes enables high-precision nanostructures differentiation and position. The system also allows precise 4-point measurements of electronic transport and manipulation of nanostructures. Tunneling microscopy and electron microscopy at low flows are non-destructive microscopic technique.</t>
  </si>
  <si>
    <t>34</t>
  </si>
  <si>
    <t>Sondažna postaja z možnostjo meritev pri nizki temperaturi</t>
  </si>
  <si>
    <t>LT probe station</t>
  </si>
  <si>
    <t xml:space="preserve">4-sondna merilna postaja za meritve električnih lastnosti v temperaturnem razponu 4K - 400K. Vsako izmed štirih sond premikamo v treh prostostnih stopnjah z mikrometrskimi vijaki. Kot sonde uporabljamo tanke igle, ki so zaključene s krivinskimi radiji 3um - 25um, in so povezane na triaksialni
 izhod, na katerega lahko priključimo merilne instrumente. Za hlajenje se uporablja kriogen, s tekočim dušikom lahko delamo do 70K, s tekočim helijem, ki si ga je potrebno predhodno zagotoviti, pa sežemo do 4K.
</t>
  </si>
  <si>
    <t xml:space="preserve">4-probe probestation for measurements of electrical properties in temperature range 4K-400K. Each of the four probes can be moved in three degrees of freedom with micrometer screws. Each probe is a thin needle-like tip with curvature radius of 3um - 25um, and is connected to the measurement device through a triaxial connector. Liquid nitrogen and helium (which needs to be obtained separately) can be used for cooling, with the former we can reach 70K and 4K with the latter. </t>
  </si>
  <si>
    <t>35-36</t>
  </si>
  <si>
    <t>11241</t>
  </si>
  <si>
    <t xml:space="preserve">Cryofree spectomag </t>
  </si>
  <si>
    <t>Superprevodni magnet omogoča optične meritve v prečnem in vzdolžnem magnetnem polju v magnetnem polju do 7 T v območju temperature 1.5-300K.</t>
  </si>
  <si>
    <t>The magnets alows optical measurements in transverse or longitudinal magnetic field in the magnetic field up to 7T in 1.5-300K temperature range.</t>
  </si>
  <si>
    <t>38</t>
  </si>
  <si>
    <t>09090</t>
  </si>
  <si>
    <t>Naprava za merjenje oprijemljivosti prevlek</t>
  </si>
  <si>
    <t>Scratch tester</t>
  </si>
  <si>
    <t>Merilnik razenja se uporablja za ovrednotenje adhezije (oprijemljivosti) tankih plasti. Z diamantno konico razimo po površini vzorca z vnaprej določeno obremenitvijo (ali naraščajočo obrementivijo). Med meritvijo se beležijo naslednji parametri: sila razenja, koeficient razenja, trenutna globina razenja in akustična emisija. Po končanem postopku razenja izvedemo še naknadno analizo, ki vključuje: trajna globina raze, zajem optične slike celotne raze in vizualna določitev kritičnih obremenitev. Konfiguracija opreme je še posebej primerna za analizo nanoplastnih in nanokompozitnih trdih prevlek.</t>
  </si>
  <si>
    <t>The scratch tester is used for characterization of adhesion of thin films. It uses a diamond tip which is drawn along the sample surface by pressing a predefined load (or load ramp). Several parameters are recorded in-situ: scratching force, scratching coeffictient, penetration depth and acoustic emission. After the scratching procedure a post-treatment evaluation includes: residual depth, acquisition of the optical image of the whole scratch and visual determination of critical loads. The equipment configuration is particulary useful for analysis of nanolayer and nanostructured hard coatings.</t>
  </si>
  <si>
    <t>39</t>
  </si>
  <si>
    <t>Naprava za merjenje triboloških lastnosti prevlek</t>
  </si>
  <si>
    <t>Tribometer se uporablja za ovrednotenje trenja in obrabe. V osnovni konfiguraciji gre za standardni sistem »pin-on-disk« (konica na disku), kjer je disk vzorec, konica pa standardna kroglica. Med meritvijo se beleži koeficient trenja kot funkcija časa. Po končani meritvi izmerimo presek preko nastale raze s profilometrom (ni del te opreme). Z uporabo teh podatkov izračunamo stopnjo obrabe. Izvajamo lahko tudi zahtevnejše analize obrabe z ostalimi tehnikami (optična mikroskopija, SEM, EDS itd.). Konfiguracija tribometra je bistvena za karakterizacijo triboloških lastnosti trdih prevlek, s posebnim poudarkom na tistih z nizko obrabo, kot so nanostrutkurne trde prevleke.</t>
  </si>
  <si>
    <t>The tribometer is used for characterization of friction and wear. In its basic configuration it performs the standard pin-on-disk test where the disk is the sample and the pin is a standard ball. During the test the friction coefficient is measured as a function of time. After the test is completed the wear track cross-section on the sample is measured by a profilometer (not part of this equipment). Using these data the wear rate is calculated. Advanced analysis of the wear pattern by other techniques is possible as well (optical microscopy, SEM, EDS, etc). The tribometer configuration is essential for evaluation of tribological properties of hard coatings, especially the ones with low wear rate, such as nanostructured hard coatings.</t>
  </si>
  <si>
    <t>40</t>
  </si>
  <si>
    <t>Peter Venturini</t>
  </si>
  <si>
    <t>12363</t>
  </si>
  <si>
    <t>Reometer Physica 301 MCR, ki ima vse glavne komponent modernega reometra: reometrijski sistem z zračnimi ležaji in visoko zmogljivim sinhronskim EC motorjem z direktno kontrolo gibanja rotorja in 100 % kontrolo rotorskega polja, s stalno razpoložljivim navorom, brez toplotnega segrevanja, ki omogoča reološka merjenja na visoko kakovostnih nivojih, Inštrument ima kompaktno ogrodje doprinese k večji učinkovitosti in kvaliteti namenskih lastnosti produktov ter nam omogoča celoviti pristop k optimizaciji procesov in dodani vrednosti končnih izdelkov.</t>
  </si>
  <si>
    <t>Rheology is the science of deformation and flow of materials. Often the materials are exposed to different external forces. In practice we have the forces like is for example gravitational which have an influence on process as sagging or sedimentation and shear forces that are acting for example when we want to bring material with polishing tool on wall. However, every successful application requires its own behaviour of material. Optimization of all the major components of modern Reometer Physica 301 MCR: motor, air bearing, the electronic 
 control, compact frame based on the concept art technology, economics, modern design integrates both, so mechanical, and electronic control components in a single instrument.</t>
  </si>
  <si>
    <t>41</t>
  </si>
  <si>
    <t>Branka Mušič</t>
  </si>
  <si>
    <t>24724</t>
  </si>
  <si>
    <t xml:space="preserve">Zetasizer </t>
  </si>
  <si>
    <t>Merilni sistem za meritev velikosti delcev, molsko maso in zeta potencial delcev v nepolarnih raztopinah ter viskoznost posamezne raztopine.</t>
  </si>
  <si>
    <t>ZetaSizer Nano ZS 3600 for the measurment of size, molecular and zeta potencial of dispersed particles and molecules in solution.</t>
  </si>
  <si>
    <t>44</t>
  </si>
  <si>
    <t>MiniFlex XRD</t>
  </si>
  <si>
    <t xml:space="preserve">MiniFlex peta generacija je edini X-ray difraktometer na trgu, ki izvaja kvalitativno in kvantitativno analizo polikristalnih materialov.  Miniflex ne potrebuje zunanjega vira hlajenja, saj deluje samo s 300 W rentgenske cevi. Vsak model je zasnovan tako, da se poveča prožnost instrumenta namizja.
</t>
  </si>
  <si>
    <t xml:space="preserve">Miniflex tis the only X-ray difraktometar  which produces qualitative and quantitative analysis of polycrystalline material. Miniflex 
</t>
  </si>
  <si>
    <t>Rok Žitko</t>
  </si>
  <si>
    <t>23567</t>
  </si>
  <si>
    <t>oprema za intenzivno računanje</t>
  </si>
  <si>
    <t>HPC Cluster with Associated Cooling System</t>
  </si>
  <si>
    <t xml:space="preserve">Zetasizer Nano </t>
  </si>
  <si>
    <t>Zetasizer Nano</t>
  </si>
  <si>
    <t>DT1200 proizvajalca Dispersion Technology je kombinirani akustični in elektroakustični spektrometer, ki se uporablja za določevanje velikosti delcev in zeta potenciala v disperzijah ter emulzijah. Določevanje velikost delcev temelji na merjenju dušenja ultrazvočnega valovanja v vzorcu pri različnih frekvencah. Frekvenčni spekter dušenja je odvisen od sestave in služi kot osnova za izračun porazdelitve velikosti delcev v vzorcu. Zeta potencial se določa z merjenjem koloidnega vibracijskega toka, ki je posledica deformacije električne dvojne plasti nabitih delcev zaradi vpliva ultrazvoka. Pri akustični spektroskopiji načeloma ni potrebe po redčenju in modificiranju vzorca, kar omogoča karakterizacijo realnih koncentriranih in neprosojnih disperzij ter emulzij.</t>
  </si>
  <si>
    <t>DT1200 made by Dispersion Technology Inc. is a combined acoustic and electroacoustic spectrometer for characterization of particle size and zeta potential of dispersions and emulsions. Particle size determination is based on measurements of ultrasound attenuation in the sample at different frequencies. Ultrasound attenuation spectrum is defined by the sample’s properties and serves as the basis for calculation of its particle size distribution. Zeta potential is determined by measuring colloid vibration current that results from displacement of electrical double-layers of charged particles under the influence of ultrasound. With acoustic spectroscopy it is generally unnecessary to dilute or modify the sample which allows for characterization of real concentrated and opaque dispersions and emulsions.</t>
  </si>
  <si>
    <t>43</t>
  </si>
  <si>
    <t>Univerza v Novi Gorici</t>
  </si>
  <si>
    <t>Egon Pavlica</t>
  </si>
  <si>
    <t>Ekspla NT342A</t>
  </si>
  <si>
    <t>del eksperimenta časovni-prelet fotovzbujenih nosilcev naboja</t>
  </si>
  <si>
    <t>part of time-of-flight photoconductivity measurement</t>
  </si>
  <si>
    <t>N1-0024</t>
  </si>
  <si>
    <t>2997-001</t>
  </si>
  <si>
    <t>4587</t>
  </si>
  <si>
    <t>Žaga za razrez keramike</t>
  </si>
  <si>
    <t>Cutting saw for ceramics</t>
  </si>
  <si>
    <t>Evropska sredstva(ESSR) ter sredstva MIZŠ</t>
  </si>
  <si>
    <t>Oprema je na razpolago v dogovoru z operaterjem in skladno z rezervacijskim sistemom (glej: www. conamaste.si).  Zaračunavajo se materialni stroški in stroški operaterja.</t>
  </si>
  <si>
    <t xml:space="preserve">The equipment can be available  in the agreement with the operator through the reservation system (see www.conamaste.si).  The material and personnel costs are to be reimbursed only. </t>
  </si>
  <si>
    <t>Oprema za procesiranje LTCC keramike.</t>
  </si>
  <si>
    <t>Equipment for processing Low-Temperature Cofired Ceramics.</t>
  </si>
  <si>
    <t>RRP1-O1/1</t>
  </si>
  <si>
    <t>Cena za uporabo raziskovalne opreme je skladna s priporočilom o zaračunavanju opreme.</t>
  </si>
  <si>
    <t>LINK</t>
  </si>
  <si>
    <t>RRP1</t>
  </si>
  <si>
    <t>Kalibrator tlaka</t>
  </si>
  <si>
    <t>Pressure calibrator</t>
  </si>
  <si>
    <t>Equipment for processing Low-temperature Cofired ceramics.</t>
  </si>
  <si>
    <t>RRP1-O1/3</t>
  </si>
  <si>
    <t>Boris Jordan</t>
  </si>
  <si>
    <t>22296</t>
  </si>
  <si>
    <t>Laboratorijski mlin</t>
  </si>
  <si>
    <t>Laboratory mill</t>
  </si>
  <si>
    <t>Laboratorijska naprava za kontinuirano mešanje, disperzijo in mletje.</t>
  </si>
  <si>
    <t>Laboratory agitated media mill for the dispersion, wetting and grinding.</t>
  </si>
  <si>
    <t>RRP1-O1/4</t>
  </si>
  <si>
    <t>Računalniško krmiljen sistem za laserski  razrez keramike</t>
  </si>
  <si>
    <t>Computer controlled laser cutting system for ceramics</t>
  </si>
  <si>
    <t>Oprema za analizo materialov in keramičnih struktur</t>
  </si>
  <si>
    <t>Equipment for characterization of materials and ceramic structures</t>
  </si>
  <si>
    <t>RRP1-O1/5, RRP1-O1/7</t>
  </si>
  <si>
    <t xml:space="preserve">Klimatska komora </t>
  </si>
  <si>
    <t>Controlled atmosphere hood</t>
  </si>
  <si>
    <t>Oprema za analizo materialov in keramičnih struktur.</t>
  </si>
  <si>
    <t>Equipment for characterization of materials and ceramic structures.</t>
  </si>
  <si>
    <t>RRP1-O1/6</t>
  </si>
  <si>
    <t>Peč za žganje LTCC keramike z računalniškim za krmiljenjem</t>
  </si>
  <si>
    <t>Computer controlled  furnace for LTCC ceramics</t>
  </si>
  <si>
    <t>Peč je prirejena  za žganje LTCC keramike oziroma debeloplasnih materialov in struktur.</t>
  </si>
  <si>
    <t>Furnace is designed for firing LTCC thick-layer ceramic materials and structures.</t>
  </si>
  <si>
    <t xml:space="preserve"> RRP1-O2,  RRP1-O2/2</t>
  </si>
  <si>
    <t xml:space="preserve">Reometer </t>
  </si>
  <si>
    <t xml:space="preserve">Rheometer </t>
  </si>
  <si>
    <t>Opreme za karakterizacijo suspenzij, uporabno v industriji npr. pri oblikovanju izdelkov s sitotiskom in brizgalnim tiskanjem.</t>
  </si>
  <si>
    <t>Equipment for characterization of suspensions for example industrial use (screen and ink-jet printing technology).</t>
  </si>
  <si>
    <t>RRP1-O3</t>
  </si>
  <si>
    <t>Tenziometer</t>
  </si>
  <si>
    <t>Optical tensiometer</t>
  </si>
  <si>
    <t xml:space="preserve">Optični tenziometer omogoča meritve površinskih napetosti tekočin, medfazne napetosti in kontaktne kote tekočin na trdni podlagah. </t>
  </si>
  <si>
    <t>Optical tensiometer allows the measurement of surface tension of liquids, interfacial tension and contact angles of liquids on solid surfaces.</t>
  </si>
  <si>
    <t>RRP1-O3/2</t>
  </si>
  <si>
    <t>Aparatura za termično analizo</t>
  </si>
  <si>
    <t>Differential Thermal Analyzer</t>
  </si>
  <si>
    <t>Oprema za karakterizacijo keramičnih suspenzij s termično analizo.</t>
  </si>
  <si>
    <t>Equipment for characterization of ceramic suspensions with thermal analysis.</t>
  </si>
  <si>
    <t>RRP1-O3/3</t>
  </si>
  <si>
    <t>6627</t>
  </si>
  <si>
    <t>Mikrovalovno-radiacijska peč za sintezo in sintranje</t>
  </si>
  <si>
    <t>Microwave-radiation furnace for synthesis and sintering</t>
  </si>
  <si>
    <t>Oprema za sintezo in procesiranje nanostrukturnih materialov</t>
  </si>
  <si>
    <t>Equipment for synthesis and processing of nanostructured materials.</t>
  </si>
  <si>
    <t>RRP2-O1</t>
  </si>
  <si>
    <t>RRP2</t>
  </si>
  <si>
    <t>Kvantni interferometer  z magnetronom s tresočo glavo SUID VSM</t>
  </si>
  <si>
    <t xml:space="preserve"> MPMS - SQUID - VSM</t>
  </si>
  <si>
    <t xml:space="preserve">
Omogoča merjenje zelo šibkih magnetnih polj v zelo kratkem času. Ima 
široko temperaturno območje delovanja, je zmožen ustvariti zelo visoka 
zunanja magnetna polja in je neobčutljiv na obliko vzorca. </t>
  </si>
  <si>
    <t xml:space="preserve">SQUID VSM  is capable of measuring very small magnetic fields 
in a very short time. IWide working temperature span, 
produces very high magnetic fields, irregardless of the sample shape </t>
  </si>
  <si>
    <t>RRP2-O3</t>
  </si>
  <si>
    <t>Irena Ban</t>
  </si>
  <si>
    <t>08761</t>
  </si>
  <si>
    <t xml:space="preserve">Zetameter </t>
  </si>
  <si>
    <t>Instrument za merjenje Zeta potenciala (in velikosti koloidnih delcev.</t>
  </si>
  <si>
    <t>Instrument for Zeta potential measurements (and coloidal particles size).</t>
  </si>
  <si>
    <t>RRP2-O4-O6</t>
  </si>
  <si>
    <t>TGA - Kompleten sistem za termično analizo</t>
  </si>
  <si>
    <t xml:space="preserve">Thermal Gravimetric Analysis Mass Spectrometer </t>
  </si>
  <si>
    <t>Kombinacija podatkov termične analize in analize masne spektroskopije se uporablja pri karakterizaciji materialov.</t>
  </si>
  <si>
    <t xml:space="preserve">The combined thermal analysis (TA) - Mass spectrometry (MS) data is used to characterise materials. </t>
  </si>
  <si>
    <t>RRP2-O7</t>
  </si>
  <si>
    <t>Andrej Pirih</t>
  </si>
  <si>
    <t>6963</t>
  </si>
  <si>
    <t>Sistem za merjenje karakteristik varistorjev</t>
  </si>
  <si>
    <t>Characteristics measuring system for varistors</t>
  </si>
  <si>
    <t>Merilni visokonapetostni sistem za meritve parametrov varistorjev do 2,2kV.</t>
  </si>
  <si>
    <t xml:space="preserve">High-voltage measuring system for measuring parameters of varistors to 2,2kV. </t>
  </si>
  <si>
    <t>RRP2-O8/5</t>
  </si>
  <si>
    <t>Generator udarnega toka</t>
  </si>
  <si>
    <t xml:space="preserve">High Current Impulse Generator </t>
  </si>
  <si>
    <t>Generator udarnega toka valovne oblike 8/20 µs in maksimalne amplitude 100.000 A.</t>
  </si>
  <si>
    <t>High current impulse generation, maximum amplitude of current surge 100.000 A and 8/20 µs shape of current surge.</t>
  </si>
  <si>
    <t>RRP2-O8/7</t>
  </si>
  <si>
    <t>Mojca Balon</t>
  </si>
  <si>
    <t>13483</t>
  </si>
  <si>
    <t>Optični brezkontaktni merilni sistem</t>
  </si>
  <si>
    <t>Optical non-contact measuring system</t>
  </si>
  <si>
    <t>Za zahtevne in natančne meritve dimenzijskih in geometrijskih toleranc izdelkov kompliciranih oblik.</t>
  </si>
  <si>
    <t>Used for demand and precise measurements of geometric and dimensional tolerances, complex-shaped products.</t>
  </si>
  <si>
    <t>RRP2-O9</t>
  </si>
  <si>
    <t>Janez Trontelj</t>
  </si>
  <si>
    <t>1927</t>
  </si>
  <si>
    <t xml:space="preserve">Konfokalni  mikroskop z antivibracijsko mizo, visoko zmogljivi računalnik </t>
  </si>
  <si>
    <t>Confocal microscope and Lenovo ThinkStation</t>
  </si>
  <si>
    <t xml:space="preserve">Konfonkalnemu laserskemu mikroskopu je dodana nova funkcionalnost, ki omogoča analizo delovanja integriranih mikro- in nano-metrskih struktur. </t>
  </si>
  <si>
    <t>Confocal microscope has added new functionality Lenovo ThinkStation that allows the analysis of operation of the integrated micro- and nano-metric structures.</t>
  </si>
  <si>
    <t>RRP3-O2, RRP3-O2/2</t>
  </si>
  <si>
    <t>RRP3</t>
  </si>
  <si>
    <t>Suhi jedkalnik silicija- DRIE ICP180 (DSE)</t>
  </si>
  <si>
    <t xml:space="preserve">Dry plasma  Si etching </t>
  </si>
  <si>
    <t xml:space="preserve">DRIE jedkalnik je najnovejša naprava za 3D mikroobdelavo silicija, ki omogoča izdelavo naprednih MEMS in MOEMS mikrostruktur kot so npr. mikrosenzorji, mikroaktuatorji, mikroreaktorji in drugo. </t>
  </si>
  <si>
    <t>DRIE etching is the latest equipment for 3D micro etching silicon which enables the production of MEMS, MOEMS microstructures, such as microsensors, microactuators, microreactors and more.</t>
  </si>
  <si>
    <t>RRP3-O3/2</t>
  </si>
  <si>
    <t>Optična pinceta</t>
  </si>
  <si>
    <t>Sistem infrardeča optična pinceta se uporablja za manipulacijo mikrometrskih struktur pod invertnim optičnim mikroskopom.</t>
  </si>
  <si>
    <t xml:space="preserve">Under invert optical microscope infrared optical tweezer system is used for manipulation of micrometer structures. </t>
  </si>
  <si>
    <t>RRP4-O1</t>
  </si>
  <si>
    <t>RRP4</t>
  </si>
  <si>
    <t>Sistem za dvofotonsko polimerizacijo v 3D</t>
  </si>
  <si>
    <t>3D Laser Litography System</t>
  </si>
  <si>
    <t xml:space="preserve">Namizni sistem za lasersko litografijo, ki omogoča visoke zahteve tridimenzionalnih fotonskih kristalnih struktur (ali npr. za ustvarjanje tridimenzionalnih odrov za biologijo, vezja v mikro in nanofluidiki). </t>
  </si>
  <si>
    <t>Th table-top laser lithography system, allowing for the high demands of three-dimensional photonic crystal structures (or for e.g., generating three-dimensional scaffolds for biology, micro- and nanofluidic circuitry).</t>
  </si>
  <si>
    <t>RRP4-O2</t>
  </si>
  <si>
    <t>7110</t>
  </si>
  <si>
    <t>Računalniška gruča</t>
  </si>
  <si>
    <t>Computer simulation group</t>
  </si>
  <si>
    <t>Računalniška gruča se uporablja na področju zahtevnih računalniških simulacij osnovnih problemov iz statične fizike, fizike trdnih in mehkih snovi, modeliranju kompozitnih snovi in elektrooptičnih elementov.</t>
  </si>
  <si>
    <t>Computer cluster is used in the implementation of complex simulations of basic problems in statistical physics, physics of solid state and soft matter, and modelling of composite materials and electro-optical elements.</t>
  </si>
  <si>
    <t>RRP4-O3, RRP4-O3/2, RRP4-O3/4, RRP4-O3/5</t>
  </si>
  <si>
    <t>7527</t>
  </si>
  <si>
    <t>Difuzijska sonda za NMR spektrometer in Li modul (nadgradnja obstoječega sistema na IJS-F5)</t>
  </si>
  <si>
    <t>NMR Diffusion Probe and Li module (upgrade the existing system at JSI-F5)</t>
  </si>
  <si>
    <t>Instrument za merjenje fizikalnih lastnosti.</t>
  </si>
  <si>
    <t xml:space="preserve">Instrument used for measurement of physical characteristics. </t>
  </si>
  <si>
    <t>RRP4-O4</t>
  </si>
  <si>
    <t>7560</t>
  </si>
  <si>
    <t>Vzorčevalnik delcev na vodni osnovi</t>
  </si>
  <si>
    <t>Water based CPC</t>
  </si>
  <si>
    <t>Števec deluje na osnovi vodnega oplaščevanja. Detektira delce od 5nm do 3mikrometre. Je prenosljiv, omogoča serijsko povezljivost z osebnim računalnikom.</t>
  </si>
  <si>
    <t>Particle counter is based on water coating technique. It can detect particles  from 5nm to 3 micrometres size, is a portable, and serial connected with PC.</t>
  </si>
  <si>
    <t xml:space="preserve"> RRP5-O1</t>
  </si>
  <si>
    <t>RRP4-RRP5</t>
  </si>
  <si>
    <t>Damjana Drobne</t>
  </si>
  <si>
    <t>Invertni mikroskop z nadgradnjo za flourescenco mikroskopa</t>
  </si>
  <si>
    <t>The inverted microscope with equipment for Fluorescence microscope</t>
  </si>
  <si>
    <t>Oprema za študij celičnih kultur.</t>
  </si>
  <si>
    <t>Cell culture equipment.</t>
  </si>
  <si>
    <t>RRP5-O2/3, RRP5-O2/4</t>
  </si>
  <si>
    <t>RRP5</t>
  </si>
  <si>
    <t>Visokofrekvenčni mikrovalovni izvor za EPR spektroskopijo v 100 in več GHz območju</t>
  </si>
  <si>
    <t>High-frequency microwave source for EPR spectroscopy at several hundred GHZ resonance frequencies</t>
  </si>
  <si>
    <t xml:space="preserve">Pri zelo visokih frekvencah (npr. 360GHz) je zaradi majhnega vira izhodne moči potreben visokofrekvečni mikrovalovni izvor. </t>
  </si>
  <si>
    <t>For very high frequencies (for example 360 GHz) a hight frequency microwave sourse is necessary because of the small source output power.</t>
  </si>
  <si>
    <t>RRP5-O3</t>
  </si>
  <si>
    <t>Mikrobiološki vzorčevalnik zraka</t>
  </si>
  <si>
    <t>Air sampler</t>
  </si>
  <si>
    <t>Mikrobiološki vzorčevalnik zraka je instrument, ki deluje na principu črpanja zraka na gojišče preko perforirane plošče in deluje po principu Andersenovega zbiralca zraka. Delci, ki se nahajajo v zraku se obdržijo na agarju Petrijeve plošče. Petrijeve plošče se neposredno inkubira in po inkubaciji prešteje število bakterijskih kolonijskih enot (cfu/m3).</t>
  </si>
  <si>
    <t>The air sampler is an impactor type of instrument based upon the principles described by Andersen, which aspirates air through a perforated plate. The resultng air-stream, which contains particles is directed onto the agar surface of a standard etri dish. After a collection cycle the Petri dish is incubated and the colonies are counted and expressed as colony forming units (cfu/m3).</t>
  </si>
  <si>
    <t>RRP5-O4</t>
  </si>
  <si>
    <t>3477</t>
  </si>
  <si>
    <t>Porosimeter</t>
  </si>
  <si>
    <t>Porozimeter za karakterizacijo nano in mikro prahov ter sintranih keramičnih materialov.</t>
  </si>
  <si>
    <t>Porosimeter for the characterization of nano and micro powders and sintered ceramic materials.</t>
  </si>
  <si>
    <t>RRP5-O5/1</t>
  </si>
  <si>
    <t>Merilnik specifične površine</t>
  </si>
  <si>
    <t>Surface Area Analyzer</t>
  </si>
  <si>
    <t>Merilnik omogoča meritve specifične površine, porazdelitev velikosti mezopor, skupno specifično površino por.</t>
  </si>
  <si>
    <t>Equipment enables measurement of the specific surface area, mezopore size and total specific surface area determination of pore size.</t>
  </si>
  <si>
    <t>RRP5-O5/2</t>
  </si>
  <si>
    <t>Helena Razpotnik</t>
  </si>
  <si>
    <t>26016</t>
  </si>
  <si>
    <t>Laserski granulometer</t>
  </si>
  <si>
    <t>Laser based granulometer</t>
  </si>
  <si>
    <t>Laserski granulometer z lasersko difrakcijo meri porazdelitev velikosti delcev v vzorcih naravnih in sintetičnih granulatov. Prednost te tehnike je v tem, da vključuje široko paleto in natančnost pri zaznavanju velikosti delcev v mikronskem in podmikronskem območju ter je enostavno uporaben.</t>
  </si>
  <si>
    <t>It measures particle size distributions in granular natural and synthetic samples by laser diffraction.The advantages of this technique include ease of operation, large range of detectable particle sizes, and accuracy in the micron and submicron range.</t>
  </si>
  <si>
    <t>RRP6-O1</t>
  </si>
  <si>
    <t>RRP6</t>
  </si>
  <si>
    <t>Naprava za hitro sintranje keramike v plazmi</t>
  </si>
  <si>
    <t>Spark Plasma Sintering System</t>
  </si>
  <si>
    <t>Prednost so občutno nižje temperature, kot tudi znatno nižje plesni tlak kot pri konvencionalni tehniki stiskanja in sintranja. To omogoča proizvodnjo materialov z izjemnimi lastnostmi, na primer: nanomateriali, FGM, kompozitni materiali, polprevodniški materiali za termoelektrično uporabo, bakrene in aluminijaste zlitine in intermetalni materiali, keramika visokih zmogljivosti.</t>
  </si>
  <si>
    <t>Advantages are significantly lower temperatures as well as significantly lower mould pressure than used for conventional hot pressing and sintering.This leads to new possibilities of producing materials with extraordinary attributes, for example: 
nanomaterials, 
FGM («Functionally Graded Materials»), 
composite materials, 
semi-conductor materials for thermoelectric application,
aluminum or copper alloys and intermetallic materials,
high-performance ceramics.</t>
  </si>
  <si>
    <t>RRSK-O1</t>
  </si>
  <si>
    <t>Sistem za in situ karakterizacijo vzorcev in TEM nosilec za več vzorcev</t>
  </si>
  <si>
    <t>The system for in-situ characterization of the samples and TEM sample Holder</t>
  </si>
  <si>
    <t>Omogoča in situ AFM in električno karakterizacijo vzorcev v presevnem elektronskem mikroskopu (TEM).</t>
  </si>
  <si>
    <t>Allows in situ atomic force microscopy (AFM) and electrical characterization of the samples in the transmission electron microscope (TEM).</t>
  </si>
  <si>
    <t>RRSK-O2/1, RRSK-O2/2</t>
  </si>
  <si>
    <t>Termovizijski mikroskop</t>
  </si>
  <si>
    <t>Thermal imaging microscope</t>
  </si>
  <si>
    <t>Termovizijski mikroskop meri in prikazuje temperaturno porazdelitev po površini manjših naprav, in omogoča hitro odkrivanje kritičnih točk in temperaturnih gradientov.</t>
  </si>
  <si>
    <t>Thermal imaging microscope measures and displays the temperature distribution over the surface of small devices, enabling quick detection of hot spots and thermal gradients.</t>
  </si>
  <si>
    <t>RRSK-O3</t>
  </si>
  <si>
    <t>Vrstični mikroskop v bližnjem optičnem polju</t>
  </si>
  <si>
    <t>Combined Confocal Raman Imaging and Scanning Near-field Optical Microscope System</t>
  </si>
  <si>
    <t>Trije načini delovanja znotraj istega instrumenta: SNOM, AFM in konfokalni Raman.</t>
  </si>
  <si>
    <t>Three modes combined in the same instrument: Confocal Raman Imaging, Scanning Near-field Optical Microscope and AFM system.</t>
  </si>
  <si>
    <t>RRSK-O4, RRSK-O4/2</t>
  </si>
  <si>
    <t>1120</t>
  </si>
  <si>
    <t>Sistem za ultra čiščenje površin (nadgradnja obstoječega sistema na IJS-F5)</t>
  </si>
  <si>
    <t>System for plasma cleaning (upgrading the existing system on JSI-F5)</t>
  </si>
  <si>
    <t xml:space="preserve">Nadgradnja sistema za plazemsko čiščenje površin v argonovi (Ar) atmosferi. </t>
  </si>
  <si>
    <t>Upgrading of the system for plasma cleaning surfaces in Argon atmosphere.</t>
  </si>
  <si>
    <t>RRSK-O5</t>
  </si>
  <si>
    <t>Optična pinceta z dodatki (nadgradnja obstoječega sistema na IJS-F5)</t>
  </si>
  <si>
    <t>Optical tweezer on FMS</t>
  </si>
  <si>
    <t>Sistem za manipulacijo in karakterizacijo interakcij med celicami in materiali.</t>
  </si>
  <si>
    <t>System for manipulation and characterization of cell-material interaction.</t>
  </si>
  <si>
    <t>RRSK-O6/1, RRSK-O6/2, RRSK-O6/3, RRSK-O6/4, RRSK-O6/6, RRSK-O6/7, RRSK-O6/8, RRSK-O6/11, RRSK-O6/12</t>
  </si>
  <si>
    <t>Dilatometer</t>
  </si>
  <si>
    <t xml:space="preserve">Oprema za karakterizacijo skrčka/raztezka materialov. </t>
  </si>
  <si>
    <t>Equipment for characterization of shrinkage/elongation of materials.</t>
  </si>
  <si>
    <t>RRSK-O7/1</t>
  </si>
  <si>
    <t>Brezkontaktni dilatometer</t>
  </si>
  <si>
    <t>Contactless dilatometer</t>
  </si>
  <si>
    <t>RRSK-O7/2</t>
  </si>
  <si>
    <t xml:space="preserve">Mikroskop na atomsko silo z grelcem za celico in Ojačevalnik "lock-in" </t>
  </si>
  <si>
    <t>Atomic force microscope with bioheather and Lock-in amplifier</t>
  </si>
  <si>
    <t>Mikroskop na atomsko silo (AFM) z dodanim piezoelektričnim modulom (PFM) za merjenje piezoelektričnega odziva v vertikalni in lateralni smeri.</t>
  </si>
  <si>
    <t>Atomic force microscope (AFM) with a piezoelectric module (PFM) for measurement of piezoelectric response in vertical and lateral directions.</t>
  </si>
  <si>
    <t>RRSK-O8, RRSK-O8/2, RRSK-O8/3</t>
  </si>
  <si>
    <t>Klementina Zupan</t>
  </si>
  <si>
    <t>7557</t>
  </si>
  <si>
    <t xml:space="preserve">Korelacijski mikroskop </t>
  </si>
  <si>
    <t>Correlation microscope</t>
  </si>
  <si>
    <t xml:space="preserve">Modularni svetlobni mikroskop za korelativno mikroskopijo. </t>
  </si>
  <si>
    <t>Modular light microscope for correlation microscopy.</t>
  </si>
  <si>
    <t>RRSK-O12</t>
  </si>
  <si>
    <t xml:space="preserve">Zeta meter in merilec velikosti delcev </t>
  </si>
  <si>
    <t>Zetameter with Particle Size Monitor</t>
  </si>
  <si>
    <t>Instrument za dolocanje stabilnosti disperzij, omogoca meritve zeta potenciala na osnovi Dopplerjevega efekta</t>
  </si>
  <si>
    <t>Instrument for colloidal suspensions based on the Laser Doppler Shift principle.</t>
  </si>
  <si>
    <t>RRP6-O2, RRP6-O2/2</t>
  </si>
  <si>
    <t>Anton Konda</t>
  </si>
  <si>
    <t>24081</t>
  </si>
  <si>
    <t>Stroj za razrez blokov LTCC</t>
  </si>
  <si>
    <t>CM-series model-cutting machine for LTCC</t>
  </si>
  <si>
    <t>Stroj na vakuumski mizi z vročim rezilom razreže 5mm debele zelene keramične ploščice. Obstajajo tri različne verzije razrezov na manjše koščke ali drugačne oblike.</t>
  </si>
  <si>
    <t>It cuts up to 5mm thick green ceramic bars on a vacuum table with a hot blade. If the fired parts have to be cut into smaller pieces or other shapes, there are three different possibilities.</t>
  </si>
  <si>
    <t>RRP1-O4/2</t>
  </si>
  <si>
    <t>Plinski piknometer z nadgradnjo</t>
  </si>
  <si>
    <t>Automatic Gas Pycnometer</t>
  </si>
  <si>
    <t>Piknometer se uporablja za določitev obsega in gostote delcev in prahu.  </t>
  </si>
  <si>
    <t>Used for determination of true volume and
density of solids and powders.</t>
  </si>
  <si>
    <t>RRP1-O4/3, RRP1-O4/4</t>
  </si>
  <si>
    <t>Impulzni magnetizer</t>
  </si>
  <si>
    <t>Impulse Magnetizer</t>
  </si>
  <si>
    <t xml:space="preserve">Naprava za impulzno magnetenje vzorcev materialov iz redkih zemelj. </t>
  </si>
  <si>
    <t>Impulse Magnetizer for material testing of magnetic characteristics (composite materials).</t>
  </si>
  <si>
    <t>RRP2-O11</t>
  </si>
  <si>
    <t>2997-008</t>
  </si>
  <si>
    <t xml:space="preserve">Modul za mikroskopijo flim (nadgrajen sistem za konfokalno fluorescenčno mikrospektroskopijo) </t>
  </si>
  <si>
    <t>FLIM on FMS</t>
  </si>
  <si>
    <t>Nadgrajen sistem CCD kamere v pikosekundnem (ps) rangu. PicoStar HR: &lt;300 ps @ &lt;110 MHz, 18 mm ojačanje slike.</t>
  </si>
  <si>
    <t>Intensified CCD camera systems in the picosecond (ps) range.PicoStar HR: &lt; 300 ps @ &lt; 110 MHz, 18 mm image intensifier.</t>
  </si>
  <si>
    <t>RRP5-O9</t>
  </si>
  <si>
    <t>2997-009</t>
  </si>
  <si>
    <t>Naprava za kontrolirano spajanje silicijevih rezin</t>
  </si>
  <si>
    <t>Wafer Bonder</t>
  </si>
  <si>
    <t>Za zapiranje struktur v inertno (kontrolirano) atmosfero, nepogrešljiv pri MEMS, za zaščito IR, FIR bolometrov, za izdelavo mikro črpalk in mikro kemijskih generatorjev.</t>
  </si>
  <si>
    <t>Appropriate for closing structures in an inert (controlled) atmosphere, indispensable for MEMS, IR protection, FIR bolometers, for micro-pumps and micro-chemical generators.</t>
  </si>
  <si>
    <t>RRP3-O4</t>
  </si>
  <si>
    <t>2997-010</t>
  </si>
  <si>
    <t>Aleš Štagoj</t>
  </si>
  <si>
    <t>Naprava za sinhronizacijo omrežne napetosti</t>
  </si>
  <si>
    <t xml:space="preserve">Combined 3-phase coupling/decoupling networks for Burst and Surge testing </t>
  </si>
  <si>
    <t>Za testiranje plinskih odvodnikov po standardu IEC 61643-11</t>
  </si>
  <si>
    <t>For testing gas discharge tubes according to IEC 61643-11 standard</t>
  </si>
  <si>
    <t>RRP2-O12</t>
  </si>
  <si>
    <t>2997-012</t>
  </si>
  <si>
    <t>Komora in vakuumska predkomora za Glovebox</t>
  </si>
  <si>
    <t>Glovebox chamber</t>
  </si>
  <si>
    <t>Komora za delo v inertni atmosferi iz nerjavnega jekla z integriranim sistemom za prečiščevanje plinov.</t>
  </si>
  <si>
    <t>The chamber of stainless steel with an integrated system for the purification of gases for work in an inert atmosphere.</t>
  </si>
  <si>
    <t>RRP2-O14, RRP2-O14/2</t>
  </si>
  <si>
    <t>2997-014</t>
  </si>
  <si>
    <t xml:space="preserve">Atritorski mlin </t>
  </si>
  <si>
    <t>Laboratory Agitator Mill</t>
  </si>
  <si>
    <t>Mlin za mletje oksidnih keramičnih prahov.</t>
  </si>
  <si>
    <t>Laboratory Agitator Mill for grinding oxide ceramic powders.</t>
  </si>
  <si>
    <t>RRP1-O5</t>
  </si>
  <si>
    <t>2997-020</t>
  </si>
  <si>
    <t>Sistem za merjenje toplotne prevodnosti</t>
  </si>
  <si>
    <t>System for measuring thermal coductivity</t>
  </si>
  <si>
    <t>Inštrument za določanje toplotne prevodnosti, toplotne difuzivnosti in specifične toplotne kapacitivnosti trdnih snovi, tekočin, prahov, past, pene kot tudi laminatov.</t>
  </si>
  <si>
    <t>Instruments for determination of thermal conductivity, thermal diffusivity and specific heat capacity of solids, liquids, powders, pastes, foams as well as laminates.</t>
  </si>
  <si>
    <t>RRP6-O3</t>
  </si>
  <si>
    <t>2997-021</t>
  </si>
  <si>
    <t>Instrument za energijski test za varistorje</t>
  </si>
  <si>
    <t>Energy Varistor Tester</t>
  </si>
  <si>
    <t xml:space="preserve">Instrument za energijsko testiranje varistorjev s tokovnim impulzom pravokotne oblike trajanja 2ms, glede na standard  IEC 61643-1. </t>
  </si>
  <si>
    <t>Energy varistors testing instruments with a  current pulse duration of 2ms rectangular shape, according to IEC 61643-1 standard.</t>
  </si>
  <si>
    <t>RRP2-O15</t>
  </si>
  <si>
    <t>2997-025</t>
  </si>
  <si>
    <t>Stroj  za prebijanje LTCC folij</t>
  </si>
  <si>
    <t>Punching machine for LTCC</t>
  </si>
  <si>
    <t>Stroj za prebijanje zelenih keramičnih folij. Namenjen je za prebijanje malih do srednje velikih obsegov proizvodnje, z veliko stopnjo fleksibilnosti.</t>
  </si>
  <si>
    <t>Single pin punching tool type is designed to punch holes in to green ceramic tapes. It is designed for punching small to medium production volume with high flexibility. </t>
  </si>
  <si>
    <t>RRSK-O13</t>
  </si>
  <si>
    <t>2997-027</t>
  </si>
  <si>
    <t>Visokoenergetski sunkovni pikosekundni laser</t>
  </si>
  <si>
    <t>High energy pulsed picosecond laser</t>
  </si>
  <si>
    <t>Za raziskave dinamike na področju mikrolaserjev, optičnih mikroresonatorjev in fotonskih mikroelementov na osnovi mehke snovi.</t>
  </si>
  <si>
    <t>For studying dynamics in the field of microlasers, optical microresonators and photonic microelements on the soft matter basis.</t>
  </si>
  <si>
    <t>RRP4-O10</t>
  </si>
  <si>
    <t>1500-001</t>
  </si>
  <si>
    <t>dr. Gorazd Novak</t>
  </si>
  <si>
    <t>Celovit sistem za akvizicijo podatkov na hidravličnih modelih toka s prosto gladino</t>
  </si>
  <si>
    <t>Automatic measuring bridge for data acquisitioning of the hydraulic parameters on the free surface hydraulic models</t>
  </si>
  <si>
    <t>Oprema je stacionirana v hidravličnem laboratoriju Hidroinštituta in večino časa fizično integrirana v obstoječe hidravlične modele. Dostopna je po predhodnem dogovoru s skrbnikom opreme, z ozirom na trenutno zasedenost. Obratovanje opreme je mogoče samo z usposobljenim upravljalcem opreme.</t>
  </si>
  <si>
    <t>Equipment is located in the hydraulic laboratory of Hydroinstitute and most of the time physically integrated into existing hydraulic models. It is accessible  on request according to current use.The equipment can only be used with trained staff.</t>
  </si>
  <si>
    <t xml:space="preserve">Samodejni merilni most je stalno vgrajena oprema, vezana na črpališče hidravličnega laboratorija in na ostalo laboratorijsko obratovalno infrastrukturo. Merilni most ima delovno širino 3m, dolžino 5,5m in vertikalni hod senzorske glave 0,4m. </t>
  </si>
  <si>
    <t>Automatic measuring bridge is permanently built in equipment which is connected to dhe laboratory's pumping station and to the rest of the operating infrastructure. The operating area of the measuring bridge is 3m wide and 5,5 m long. Vertical movement of the measuring head with sensors is up to 0,4 m.</t>
  </si>
  <si>
    <t>http://www.hidroinstitut.si/index.php/zmogljivosti/merilna-oprema</t>
  </si>
  <si>
    <t>1/paket 11</t>
  </si>
  <si>
    <t>Hidroinštitut</t>
  </si>
  <si>
    <t>raziskave za trg</t>
  </si>
  <si>
    <t>1500-002</t>
  </si>
  <si>
    <t>Jurij Mlačnik</t>
  </si>
  <si>
    <t>Črpališče tehnološke vode hidravličnega laboratorija</t>
  </si>
  <si>
    <t xml:space="preserve">Hydraulic laboratory water supply station </t>
  </si>
  <si>
    <t>Oprema je stacionirana v hidravličnem laboratoriju Hidroinštituta kot del stalne inštalacije zaprtega tokokroga tehnološke vode . Dostopna je po predhodnem dogovoru s skrbnikom opreme, z ozirom na trenutno zasedenost. Obratovanje opreme je mogoče brez usposobljenega upravljalca opreme.</t>
  </si>
  <si>
    <t>Equipment is located in the hydraulic laboratory of Hydroinstitute as permanent installation of water supply for the hydraulic models. It is accessible  on request according to current use.The equipment can also be used without trained staff.</t>
  </si>
  <si>
    <t xml:space="preserve">Črpališče tehnološke vode je stalno vgrajena oprema, vezana na ostalo laboratorijsko obratovalno infrastrukturo. Je neločljivi del zaprtega tokokroga tehnološke vode za oskrbo vseh preskuševalnih kapacitet laboratorija. Črpališče ima skupno kapaciteto pretoka vode približno 1200 l/s. </t>
  </si>
  <si>
    <t>Equipment is permanent installation of water supply for the hydraulic models. It is a part of a closed circular water supply system for all research capacities of the laboratory. The total capacity of the water supply station exceedes 1200 lps from both high pressure and low pressure stages.</t>
  </si>
  <si>
    <t>101787-101789</t>
  </si>
  <si>
    <t>Goran Kugler</t>
  </si>
  <si>
    <t>19623</t>
  </si>
  <si>
    <t>A system for virtual modeling and optimi</t>
  </si>
  <si>
    <t>A system for virtual modeling and optimisation of micro/nano satellite technologies</t>
  </si>
  <si>
    <t>Rezultati testov in analiz dostopni preko spletnih storitev. Pisno naročilo se opravi po elektronski pošti na info@space.si.</t>
  </si>
  <si>
    <t>Tests and analysis results available through web services. Order shall be made by e-mail to info@space.si.</t>
  </si>
  <si>
    <t>Programska oprema sistema za virtualno modeliranje in optimiranje mikro in nanosatelitskih tehnologij združuje numerične analize trdnih snovi in tekočin z naprednimi optimizacijskimi algoritmi, ki zajemajo gradientne, deterministične in hevristične metode.</t>
  </si>
  <si>
    <t>Software system for virtual modelling and optimisation of micro and nanosatellite technologies is capable of combining numerical analyses of solids and fluids with advanced optimisation algorithms covering gradient based, deterministic and heuristic methods.</t>
  </si>
  <si>
    <t>0059</t>
  </si>
  <si>
    <t>www.space.si</t>
  </si>
  <si>
    <t>WP4/6</t>
  </si>
  <si>
    <t>VESOLJE-SI</t>
  </si>
  <si>
    <t>\</t>
  </si>
  <si>
    <t>Matevž Bošnak</t>
  </si>
  <si>
    <t>31982</t>
  </si>
  <si>
    <t>Air bearings</t>
  </si>
  <si>
    <t>Direkten dostop izkušenemu operaterju. Pisna rezervacija se opravi po elektronski pošti na info@space.si.</t>
  </si>
  <si>
    <t>Direct access by trained operator. Written reservation shall be made by e-mail to info@space.si.</t>
  </si>
  <si>
    <t xml:space="preserve">Zračni ležaj se uporablja za testiranje tehnologij za nadzor in upravljanje orientacije satelita v okolju brez trenja.  </t>
  </si>
  <si>
    <t>Air bearing is used for testing the satellite attitude control  technologies in frictionless environment.</t>
  </si>
  <si>
    <t>0065</t>
  </si>
  <si>
    <t>14301</t>
  </si>
  <si>
    <t>Inkjet printer za vzorčenje nanostruktur materialov</t>
  </si>
  <si>
    <t xml:space="preserve">Ink-jet printer for patterning of nanostructured materials </t>
  </si>
  <si>
    <t xml:space="preserve">Ink-jet tiskalnik omogoča neposredno vzorčenje 2D (nano) struktur iz polimernih solov alik koloidnih disperzij (črnila) brez kritičnega koraka odstranjevanja materiala, kar je značilno za litografske tehnike. Natančnost nanosa določa velikosti kapljic, ki pa je odvisna od lastnosti tekočine in od parametrov tiskalnika. Debelina nanosa je običajno od nekaj do nekaj deset nm.   </t>
  </si>
  <si>
    <t>Ink-jet printer allows direct patterning of 2D (nano) structures from polymeric sols or colloidal dispersions (inks) without the critical step of material removal as typical for lithographic techniques. The precision of deposition depends on the drop size which is controlled both by the properties of the fluid as well as by the prinitng parameters. The thickness of a deposit typically ranges from a few nm to a few 10 nm.</t>
  </si>
  <si>
    <t>WP4</t>
  </si>
  <si>
    <t>28468</t>
  </si>
  <si>
    <t>Mali satelit z vgrajenim senzorjem</t>
  </si>
  <si>
    <t>Small satellite with integrated sensor</t>
  </si>
  <si>
    <t>Samo za interno uporabo.</t>
  </si>
  <si>
    <t>Internal use only.</t>
  </si>
  <si>
    <t>Uporablja se pri razvoju in testiranju novih satelitskih tehnologij.</t>
  </si>
  <si>
    <t>Used for developing and testing new satellite technologies.</t>
  </si>
  <si>
    <t>0066</t>
  </si>
  <si>
    <t xml:space="preserve">WP6 </t>
  </si>
  <si>
    <t>Martin Lamut</t>
  </si>
  <si>
    <t>25497</t>
  </si>
  <si>
    <t>Nanoindenter</t>
  </si>
  <si>
    <t>1.Določevanje Young-ovega modula in trdote od globine nekaj nm naprej. 2. Merjenje  Young-ovega modula in trdote v skladu z ISO 14577. 3. Dinamična karakterizacija snovnih lastnosti kontinuirno po globini vzorca. 4. Skeniranje vzorca s premikajočim nosilcem vzorca, za 3D topografske analize (hrapavost). 5.  Analiza razenja in obrabe. 6. Določevanje koeficienta trenja</t>
  </si>
  <si>
    <t>1. Basic hardness and Young‘s modulus characterization at specific depth from few nm onwards. 2. Measuring Young‘s modulus and hardness in compliance with ISO 14577. 3. Dynamic characterization through continuous determination of stiffness as a function of depth. 4. Scanning uses a stage to traverse the sample under the tip while the tip is engaged to generate an image or surface roughness. 5. Quantitative scratch and wear testing. 6. Coefficient of friction determination</t>
  </si>
  <si>
    <t>0004</t>
  </si>
  <si>
    <t>VESOLJE_SI</t>
  </si>
  <si>
    <t>Testiranje materialov v farmaciji</t>
  </si>
  <si>
    <t>Fakulteta za farmacijo, UL</t>
  </si>
  <si>
    <t>Peter Cvahte</t>
  </si>
  <si>
    <t>20140</t>
  </si>
  <si>
    <t>Pilotna naprava za vertikalno litje specialnih zlitin</t>
  </si>
  <si>
    <t>A pilot device for the vertical casting of special alloys</t>
  </si>
  <si>
    <t>Dostopno samo preko VESOLJE-SI operaterja. Pisna rezervacija se opravi po elektronski pošti na info@space.si.</t>
  </si>
  <si>
    <t>Acces only through SPACE-SI operator. Written reservation shall be made by e-mail to info@space.si.</t>
  </si>
  <si>
    <t>Naprava služi testiranju nove tehnologije elektromagnetnega litja AL zlitin (skupin 7xxx,5xxx,2xxx), ki omogoča litje drogov z manjšimi zrni v mikrostrukturi, boljšo homogenost in praktično odpravi mikrosegregacije. S tem so avtomatično izboljšane mehanske lastnosti zlitine, hkrati pa zaradi zmanjšanja potrebnega homogenizacihjskega žarjenja (manj žarjenj, krajši časi) dobimo tudo do 20% izboljšano produktivnost proizvodnje, kot tudi do 15% prihranka pri porabi energije.</t>
  </si>
  <si>
    <t>The device is used for testing new technology of electromagnetic  casting of aluminium alloys (groups 7xxx, 5xxx, 2xxx), which allows casting rods with smaller grains in the microstructure, better homogeneity and practicaly eliminates the microsegregation. With this the mechanical properties of the alloy are automatically improved. Dew to the minimization of the required homogenisation annealing (less annealing, shorter times) the production productivity is increased by 20 % and the 15 % of energy is saved.</t>
  </si>
  <si>
    <t>0015</t>
  </si>
  <si>
    <t>WP4/8</t>
  </si>
  <si>
    <t>VESOLJE-SI (Naprava je trenutno na rednem vzdrževalnem servisu)</t>
  </si>
  <si>
    <t>Tomaž Rodič</t>
  </si>
  <si>
    <t>08302</t>
  </si>
  <si>
    <t>Satelit</t>
  </si>
  <si>
    <t>Satellite</t>
  </si>
  <si>
    <t>Satelit  bo z višine 600 km dosegel prostorsko ločljivost 2,8 m pankromatsko in 5,8 m multispektralno. Satelit bo imel dva optična instrumenta – ozkokotnega in širokokotnega. Ozkokotni instrument bo dosegel prostorsko ločljivost 5,8 m v štirih kanalih, ki odgovarjajo spektralnim kanalom Landsat-1, 2, 3 in 4 (420–520 nm, 535–607 nm, 634–686 nm, and 750–960 nm). Širokokotni instrument bo imel prostorsko ločljivost 40,08 m. Oba instrumenta bosta lahko snemala tudi HD video z ločljivostjo 1920 x 1080 pikslov. Kadar bo satelit v vidnem polju zemeljske postaje, bo sposoben prenosa posnetkov in videa v realnem času, ko pa ne bo nad nobeno zemeljsko postajo, bo še vedno nadaljeval  z opazovanjem, posnetki in/ali video pa se bodo prenesli, ko bo naslednjič preletel postajo.</t>
  </si>
  <si>
    <t>The satellite will be capable of resolving a Ground Sampling Distance (GSD) of 2.8 m in PAN channel and 5,8 m in MS channels from a design altitude of 600 km.  The Satellite will carry two optical instruments. The narrow-field instrument will be capable of resolving 5.8 m GSD in four spectral channels corresponding to Landsat-1, 2, 3, and 4 (420–520 nm, 535–607 nm, 634–686 nm, and 750–960 nm).  The wide-field instrument will be capable of resolving 40,08 m GSD.  Both instruments are capable of recording HD video at 1920 by 1080 pixels.  The spacecraft will be capable of performing real-time imaging, attitude control and video streaming over Slovenia and other regions where it will be in view of a ground station with the appropriate setup. The spacecraft will also be capable of performing remote observations.</t>
  </si>
  <si>
    <t>0067</t>
  </si>
  <si>
    <t xml:space="preserve">WP7 </t>
  </si>
  <si>
    <t>(Satelit je v fazi priprave na izstrelitev)</t>
  </si>
  <si>
    <t>Žiga Kokalj</t>
  </si>
  <si>
    <t>25640</t>
  </si>
  <si>
    <t>STK professional Edition</t>
  </si>
  <si>
    <t>Programsko okolje za načrtovanje and analizo satelitskih misij</t>
  </si>
  <si>
    <t>Programming environment for design and analyses of satellite missions</t>
  </si>
  <si>
    <t>0003</t>
  </si>
  <si>
    <t>Telemetrijski ENCODER</t>
  </si>
  <si>
    <t>Telemetry ENCODER</t>
  </si>
  <si>
    <t>Prenosni merilni sistem PCM - encoder-decoder je sistem za sinhronizirano spremljanje signalov preko AD karte, PCM sprejemnika in videa ter za sprejem, obdelavo in analizo signalov pri telemetrijskem prenosu.</t>
  </si>
  <si>
    <t>Portable measuring system PCM - encoder-decoder is a system for  synchronized  signals monitoring via AD cards, PCM receiver and video, and for the reception, processing and analysis of signals in the transmission of telemetry.</t>
  </si>
  <si>
    <t>0005</t>
  </si>
  <si>
    <t>Termalna vakuumska komora</t>
  </si>
  <si>
    <t>Thermal vacuum chamber</t>
  </si>
  <si>
    <t>Termalno vakuumska komora predstavlja glavno komponento zemeljske karakterizacije zmogljivosti aktuatorjev za visoko natančno manevriranje v zaprti zanki. Glavne lastnosti so: delovna površina: 2r=0,85m, l=1m; zahtevan vakuum: 10-5 mbar; Temperaturno obmocje delovanja: -80°C to +200°C; kontrola: avtomaticna, možnost daljinskega nadzora.</t>
  </si>
  <si>
    <t>Thermal vacuum chamber is the main component of the ground characterization capabilities for the actuators for high precision maneuvering in a closed loop. The main features are: working surface: 2r = 0.85 m, l = 1m; required vacuum: 10-5 mbar; Operating temperature range: -80 ° C to +200 ° C; Control: automatic and remote control option.</t>
  </si>
  <si>
    <t>0062</t>
  </si>
  <si>
    <t>VESOLJE-SI (Odstotek izkoriščenosti je vezan na testiranje same komore, saj je le-ta še v zagonski fazi.)</t>
  </si>
  <si>
    <t>Leon Pavlovič</t>
  </si>
  <si>
    <t>22477</t>
  </si>
  <si>
    <t>X-band ground station and software</t>
  </si>
  <si>
    <t xml:space="preserve">Zemeljska postaja za prenos podatkov s satelita na Zemljo z visoko hitrostjo.  </t>
  </si>
  <si>
    <t>Ground station for high data rate downlnk from satellites to the ground.</t>
  </si>
  <si>
    <t>0088</t>
  </si>
  <si>
    <t>WP5</t>
  </si>
  <si>
    <t>Hubert Fröhlich</t>
  </si>
  <si>
    <t>Zemeljska postaja</t>
  </si>
  <si>
    <t>Ground station</t>
  </si>
  <si>
    <t>Zemeljska postaja je bila postavljena za komunikacije s širokim spektrom akademskih in komercialnih satelitov. Omogoča prenos podatkov daljinskega zaznavanja s satelitov ter pošiljanje ukazov in kontrol satelitu.</t>
  </si>
  <si>
    <t>Ground control station system  for communication with a wide array of academic and commercial satellites was installed. It enables the satellite communications, command, control and reception of satellite data.</t>
  </si>
  <si>
    <t>0017</t>
  </si>
  <si>
    <t>Janko Petrovčič</t>
  </si>
  <si>
    <t>04543</t>
  </si>
  <si>
    <t>Agregat s PEM gorivnimi celicami srednje moči</t>
  </si>
  <si>
    <t>8 kW PEM Fuel cell Based System</t>
  </si>
  <si>
    <t xml:space="preserve">Izraziti zanimanje za uporabo opreme vsaj dva tedna pred uporabo. Potreben je dogovor o načinu, trajanju uporabe in sodelovanju usposobljenega osebja. </t>
  </si>
  <si>
    <t>Expressed interest for using the equipment for at least two weeks before use. An agreement on the manner, terms of use and cooperation of qualified staff is needed before actual use of the equipment.</t>
  </si>
  <si>
    <t>Generator električne in toplotne energije. Sistem sestoji iz 8 kW sklada gorivnih celic, akumulatorske baterije, DC/DC pretvornika in krmilnega modula.</t>
  </si>
  <si>
    <t>Generator of electric and heat energy. The system consists of 8kW PEM fuel cell stack, a battery, DC/DC converter and a control module.</t>
  </si>
  <si>
    <t>www.conot.si</t>
  </si>
  <si>
    <t>dr. Stanko Hočevar</t>
  </si>
  <si>
    <t>04332</t>
  </si>
  <si>
    <t>Agregat za pripravo in testiranje jedrnih komponent gorivnih celic, sestoječ iz aplikatorja filmov, injekt depozitorja in grelne preše</t>
  </si>
  <si>
    <t>Agregate for preparation and testing of core fuel cell components composed of film applicator, inkjet printer and hot vacuum press</t>
  </si>
  <si>
    <t xml:space="preserve">Dostop do opreme je možen po predhodni najavi vsaj en teden pred planirano uporabo. Čas uporabe izučenega uporabnika je od ponedeljka do petka med 9:00 in 15:00 ob prisotnosti operaterja. Predhodna najava na elektronski naslov:info@mebius.si </t>
  </si>
  <si>
    <t xml:space="preserve">Access to equipment: after request communicated one week in advance on e-mail: info@mebius.si . Working time: between Monday and Friday from 9 a.m. To 3 p.m.  </t>
  </si>
  <si>
    <t>Aplikator: priprava tankih filmov (membran). Inkjet printer: precizen nanos črnil (katalizatorjev) na substrate. Vakuumska grelna preša: stiskanje večslojnih komponent (priprava membransko-elektrodnih sklopov).</t>
  </si>
  <si>
    <t>Applicator: preparation of thin films (membranes). Inkjet printer:precision deposition of inks (catalysts) on substrates. Hot vacuum press: Pressing of multilayer components (preparation of membrane-electrode assemblies)-</t>
  </si>
  <si>
    <t xml:space="preserve">www.conot.si; www.mebius.si  </t>
  </si>
  <si>
    <t>Mebius d.o.o.</t>
  </si>
  <si>
    <t>Analizator ULTRAMAT</t>
  </si>
  <si>
    <t>Gas analyser ULTRAMAT (CO, CO2)</t>
  </si>
  <si>
    <t>Izraziti zanimanje za uporabo opreme vsaj dva tedna pred uporabo. Potreben je dogovor o načinu, trajanju uporabe in sodelovanju usposobljenega osebja.</t>
  </si>
  <si>
    <t>Instrument lahko meri vsebnost CO (CO2) v plinih tudi pri zelo nizkih (ppm) vrednostih</t>
  </si>
  <si>
    <t>The instrument can measure the levels of CO (CO2) gases even at very low (ppm) values</t>
  </si>
  <si>
    <t xml:space="preserve">Barbara Novosel </t>
  </si>
  <si>
    <t>8353</t>
  </si>
  <si>
    <t>Aparatura za določanje specifične površine v kompozitih materialov</t>
  </si>
  <si>
    <t>Determination of specific surface</t>
  </si>
  <si>
    <t>Mail na barbara.novosel@fkkt.uni-lj.si</t>
  </si>
  <si>
    <t>Mail to barbara.novosel@fkkt.uni-lj.si</t>
  </si>
  <si>
    <t>Določevanje specifične površine, karakteristik por in kemisorpcijske sposobnosti.</t>
  </si>
  <si>
    <t>Determination of specific surface, characteristics of pores and chemisorption in given material.</t>
  </si>
  <si>
    <t>M. Marinšek, K. Zupan</t>
  </si>
  <si>
    <t>B. Novosel,</t>
  </si>
  <si>
    <t>Iztok Arčon</t>
  </si>
  <si>
    <t>08387</t>
  </si>
  <si>
    <t>AXAS-M sistem za flouroscenčne meritve absorpcijskih spektrov (EXAFS)</t>
  </si>
  <si>
    <t xml:space="preserve"> Fluorescence detection of EXAFS spectra</t>
  </si>
  <si>
    <t>Gre za specializirano opremo, ki se uporablja izkljucno za fluorescenčno detekcijo spektrov EXAFS v sinhrotronskih laboratoriju v casu odobrenega merilnega časa pri teh laboratorijih (ELETTRA, ESRF;..).</t>
  </si>
  <si>
    <t xml:space="preserve">This is a specialised equipment - deterctor for fluorescence detection of EXAFS spectra for the analysis of structure of materials with synchrotron radiation during approved  beamtimes at SR labs (ELETTRA, ESRF, ..) </t>
  </si>
  <si>
    <t>Fluorescenčne meritve rentgenskih absorpcijskih spektrov s sinhrotronsko svetlobo pri sinhrotrnskih laboratorijih v času odobrenih merilnih časov</t>
  </si>
  <si>
    <t xml:space="preserve"> Fluorescence detection of EXAFS spectra with synchrotron radiation during approved beamtimes at synchrotron radiation laboratories</t>
  </si>
  <si>
    <t>Ker gre za specifično opremo lastne cene ni mogoče določiti vnaprej, ta se definira po predhodnem dogovoru</t>
  </si>
  <si>
    <t>prof. dr. Iztok Arčon</t>
  </si>
  <si>
    <t>Petrol d.d.; Marta Svoljšak</t>
  </si>
  <si>
    <t>Demonstracijski sistem vodikovih črpalk</t>
  </si>
  <si>
    <t>Hydrogen filling station, 2x</t>
  </si>
  <si>
    <t>Oprema se nahaja na lokaciji BS Lesce. Vstop v notranjost sklopov polnilnice je možen le ob najavi skrbniku - TRKV</t>
  </si>
  <si>
    <t>During working hours of the PETROL, TRKV 1000 Ljubljana (7 am - 4 pm).</t>
  </si>
  <si>
    <t>Demonstacijaska polnilnica za vodik</t>
  </si>
  <si>
    <t>Demo Hydrogen filling station</t>
  </si>
  <si>
    <t>Oprema je bila v letu 2015 na ogled in ozaveščanje javnosti, torej je bil njen osnovni namen dosežen.</t>
  </si>
  <si>
    <t>www.conot.si; www.petrol.si</t>
  </si>
  <si>
    <t>Petrol d.d.</t>
  </si>
  <si>
    <t>Marjan Bele</t>
  </si>
  <si>
    <t>11517</t>
  </si>
  <si>
    <t>Dinamični mehanski analizator - DMA</t>
  </si>
  <si>
    <t>DMA</t>
  </si>
  <si>
    <t>Mail na info@conot.si</t>
  </si>
  <si>
    <t>mail to info@conot.si</t>
  </si>
  <si>
    <t>Metoda za proučevanje viskoelastičnih lastnosti polimernih materialov</t>
  </si>
  <si>
    <t>A method for studying the viscoelastic behavior of polymers.</t>
  </si>
  <si>
    <t>Miro Huskič</t>
  </si>
  <si>
    <t>Določevanje termičnih lastnosti materialov, masni, toplotni effekti in analiza plinov.</t>
  </si>
  <si>
    <t>Determination of   thermal properties of materials as well as analysis of mass and heat changes. Gas analysis is possible in parallel measurement.</t>
  </si>
  <si>
    <t>Jure Pfajfar</t>
  </si>
  <si>
    <t>Elektronsko breme 10kW</t>
  </si>
  <si>
    <t>DC electronic load PLW9k-600-300</t>
  </si>
  <si>
    <t>Oprema je dostopna za  partnerje CO NOT in ostale interesente. Čas dostopa je odvisen od trenutne zasedenosti, po predhodni uskladitvi. Cena po dogovoru, glede na obseg uporabe</t>
  </si>
  <si>
    <t>Equipment is available for CO NOT partners and others. Access time is not defined in advance, is dependent on current availability, advance appointment is required. Usage performed by Domel experts. Price according to agreement based on size of usage.</t>
  </si>
  <si>
    <t>Pri razvoju in testiranjih raznih enosmernih virov napajanja potrebujemo elektronsko breme, ki omogoča nastavljivo in krmiljeno obremenitev virov. Oprema za delovnaje potrebuje zaprto vodno hlajenje.</t>
  </si>
  <si>
    <t xml:space="preserve">DC electronic load is used at performance  testing and loading of different alternative DC power sources (fuel cells) during other specific tests. For its full function closev cooling water sytem is needed.  </t>
  </si>
  <si>
    <t>Blaž Štibelj</t>
  </si>
  <si>
    <t>Domen Lapornik</t>
  </si>
  <si>
    <t>33869</t>
  </si>
  <si>
    <t>FEG-SEM elektronski mikroskop</t>
  </si>
  <si>
    <t>Zeiss Sigma VP</t>
  </si>
  <si>
    <t>Oprema je dostopna po dogovoru z vodjo Službe kakovosti v Cinkarni Celje.</t>
  </si>
  <si>
    <t>The equipment is available by agreement with the head of the Quality Control Department in Cinkarna Celje .</t>
  </si>
  <si>
    <t>Oprema je namenjena analizi povrišn, proučevanju morfologije delcev in opravljanju semi-kvantitativne elementarne kemijske sestave (EDS).</t>
  </si>
  <si>
    <t>The equipment is used for surface analysis, researching morphology and semi-quantitative elementary chemical composition determination (EDS).</t>
  </si>
  <si>
    <t>Domen Lapornik, Domen Verhovšek, Nika Vernonovski, Maja Lešnik</t>
  </si>
  <si>
    <t>Albin Pintar</t>
  </si>
  <si>
    <t>FTIR analizator (z visokotemperaturno DRIFTS celico)</t>
  </si>
  <si>
    <t xml:space="preserve">FTIR spectrometer </t>
  </si>
  <si>
    <t xml:space="preserve">Plan analiz/eksperimentov se predstavi skrbniku opreme. Oceni se zahtevnost in dolžina poskusov ter se uskladi z zasedenostjo opreme.  </t>
  </si>
  <si>
    <t xml:space="preserve">Plan/proposal for experiments is communicated and evaluated with the person responsible for the apparatus. </t>
  </si>
  <si>
    <t xml:space="preserve">FTIR spektrometer je namenjen za analizo tekočih in trdnih materialov s tehnikama ATR in transmisije. Z visokotemperaturno DRIFTS celico lahko spremljamo in situ potek kemijskih reakcij na površini trdnih katalizatorjev v območju temperatur do 900°C. V reakcijsko celico je možen dovod različnih plinov. </t>
  </si>
  <si>
    <t xml:space="preserve">FTIR spectrometer is intended for routine analysis in ATR and transmission modes. High temperature DRIFTS cell  enables in situ observation of the catalyst surface and reaction monitoring at temperatures up to 900°C. Various gases can be fed into the cell. </t>
  </si>
  <si>
    <t>http://www.ki.si/materiali-inzenirstvo-in-analitika/l05-laboratorij-za-okoljske-vede-in-inzenirstvo/raziskovalna-oprema/</t>
  </si>
  <si>
    <t>Z2-5463</t>
  </si>
  <si>
    <t>Tomaž Tomše, Petar Djinović</t>
  </si>
  <si>
    <t>Boštjan Erjavec</t>
  </si>
  <si>
    <t>HR TEM mikroskop</t>
  </si>
  <si>
    <t>www.conot.si; www.ki.si; microsopy.ki.si</t>
  </si>
  <si>
    <t>P2-0148   L10</t>
  </si>
  <si>
    <t>Elena Chernyshova</t>
  </si>
  <si>
    <t>Katalitski reaktor</t>
  </si>
  <si>
    <t>Reactor system</t>
  </si>
  <si>
    <t xml:space="preserve">Oceni se kompatibilnost predvidenih poskusov z opremo (na osnovi morebitne korozije in nevarnosti eksplozije). Časovno se uskladi termin za izvajanje poskusov z zasedenostjo opreme.   </t>
  </si>
  <si>
    <t>Plan/proposal for experiments is communicated and evaluated with the person responsible for the apparatus, based on the compatibility with the equipment (potential corrosion and explosiveness issues) and available time slots for the performed experiments.</t>
  </si>
  <si>
    <t>Reaktor z vso pripadajočo regulacijo za preučevanje kemijskih reakcij (2 in 3 faznih) v strnjenem sloju in območju temperatur RT-900°C in tlakov 1-100 bar.</t>
  </si>
  <si>
    <t xml:space="preserve">Reactor system with all the regulation components for performing various catalytic reactions in a fixed-bed reactor in  a temperature range between RT and 900°C and pressures between 1 and 100 bar. </t>
  </si>
  <si>
    <t>Moom Sinn Aw</t>
  </si>
  <si>
    <t>Marijan Vidmar</t>
  </si>
  <si>
    <t>08464</t>
  </si>
  <si>
    <t>Krmilnik za test regulacijskih rešitev Mitsubishi</t>
  </si>
  <si>
    <t>PLC for testing control loops</t>
  </si>
  <si>
    <t>Oprema je del testnega okolja in ni ločeno dosegljiva</t>
  </si>
  <si>
    <t>Not available separately</t>
  </si>
  <si>
    <t>Pomožna oprema za preizkušanje algoritmov</t>
  </si>
  <si>
    <t>Hardare for testing advanced control loops</t>
  </si>
  <si>
    <t>Laboratorijski 16 kanalni merilec elektrokemijskih lastnosti akumulatorjev, solarnih panelov in super kondenzatorjev</t>
  </si>
  <si>
    <t>Kontakt: Robert.Dominko@ki.si; Meritve po dogovoru, čakalna doba do 1 mesec, odvisno od zasedenosti opreme z dolgotrajnimi testi.</t>
  </si>
  <si>
    <t xml:space="preserve">Contact: robert.dominko@ki.si; Prior arrangement is needed to get access to equipment - waiting period: ca 1 month; Typical measurments are long term: one to several weeks.   </t>
  </si>
  <si>
    <t>Merjenje kapacitete baterij do kapacitete 5Ah  pri 1C toku. Meritve posamezne celice in ne baterijskega sklopa</t>
  </si>
  <si>
    <t>Measurement of battery capacity up to 5Ah at a current of 1C. Single cell measurments and measurements of battery systems.</t>
  </si>
  <si>
    <t>Andrej Horvat</t>
  </si>
  <si>
    <t>14667</t>
  </si>
  <si>
    <t>Mixer EIRICH R01</t>
  </si>
  <si>
    <t>mixer Eirich</t>
  </si>
  <si>
    <t>mail na andrej.horvat@silkem.si</t>
  </si>
  <si>
    <t>mail to andrej.horvat@silkem.si</t>
  </si>
  <si>
    <t>Intenzivni mixer za raziskavo kompatibilnosti materialov in veziv, za razvoj postopka granuliranja</t>
  </si>
  <si>
    <t>Intensive mixer for research of compatibility materials and binders and for development of granulating process</t>
  </si>
  <si>
    <t>Silkem</t>
  </si>
  <si>
    <t>16256</t>
  </si>
  <si>
    <t>Modularni sistem za termično analizo (TG, DSC)</t>
  </si>
  <si>
    <t>Modular system for thermal anaysis (TG, DSC)</t>
  </si>
  <si>
    <t>Zainteresirani uporabnik se obrne na skrbnika opreme, ki organizira meritve in po potrebi poskrbi za interpretacijo. Cena je odvisna od zahtevnosti priprave vzorcev za merjenje, načina merjenja in zahtevnosti interpretacije. Informacijo o ceni dobite od skrbnika med dogovorom za meritve, okvirna vrednost je 50 - 200 EUR na uro meritve.</t>
  </si>
  <si>
    <t>Interested customer contacts the caretaker of the instrument, who organizes measurements and, if necessary, their interpretation. The price depends on difficulty of sample preparation, measurement conditions and difficulty of the interpretation. Information of the price is obtained from the caretaker during agreement, informational price ranges form 50 -200 EUR per hour of measurement.</t>
  </si>
  <si>
    <t xml:space="preserve">Termogravimetrična (TG) analiza vzorcev; diferenčna dinamična kalorimetrija (DSC)  </t>
  </si>
  <si>
    <t>Thermogravimetric analysis (TG) of materials, dynamic scanning calorimetry (DSC)</t>
  </si>
  <si>
    <t>14, 17</t>
  </si>
  <si>
    <t>http://www.fkkt.uni-lj.si/sl/oddelki-in-katedre/oddelek-za-kemijo-in-biokemijo/katedra-za-anorgansko-kemijo/raziskovalna-oprema/</t>
  </si>
  <si>
    <t>Multikanalni avtomatizirani sistem za testiranje primarnih, sekundarnih in hibridnih baterijskih sistemov</t>
  </si>
  <si>
    <t>Merilnik se uporablja za dolgotrajne (večmesečne) meritve. Oprem se nahaja v merilnici Iskra Sistemi, PE Baterije ZMAJ Stična pri Šentvidu. Kontakt: Robert.Dominko@ki.si ali joze.rus@iskra-tela.si</t>
  </si>
  <si>
    <t xml:space="preserve">Prior arrangement is needed. Typical measurments are long term: up to several months.  Location of equipment: Iskra Sistemi, PE Baterije ZMAJ Stična pri Šentvidu. Kontakt: Robert.Dominko@ki.si ali joze.rus@iskra-tela.si    </t>
  </si>
  <si>
    <t>Merjenje kapacitete primarnih celic (navadnih baterij), nekateri kanali omogočajo tudi polnjenje. Max. Tok 1A pri napetosti do 2V.</t>
  </si>
  <si>
    <t>Measurement of capacity of primary batteries. Some of the channels allow charging. Max. Current: 1A. Max voltage: 2V.</t>
  </si>
  <si>
    <t>Anja Sirk</t>
  </si>
  <si>
    <t>Partially depleted PIPS detector (Sistem za EXAFS - Rentgenske absorpcijske komore in celice s kontrolerji)</t>
  </si>
  <si>
    <t>Partially depleted PIPS detector</t>
  </si>
  <si>
    <t>Gre za specializirano opremo, ki se uporablja izkljucno za fluorescenčno in transmisijsko  detekcijo spektrov EXAFS v sinhrotronskih laboratoriju v času odobrenega merilnega časa za strukturno analizo materialov pri teh laboratorijih (ELETTRA, ESRF;..).</t>
  </si>
  <si>
    <t xml:space="preserve">This is a specialised equipment - deterctor for fluorescence and transmission detection of EXAFS spectra for the analysis of structure of materials with synchrotron radiation during approved  beamtimes for meterial characterisation  at SR labs (ELETTRA, ESRF, ..) </t>
  </si>
  <si>
    <t>Fluorescenčne in transmisijske meritve rentgenskih absorpcijskih spektrov s sinhrotronsko svetlobo pri sinhrotrnskih laboratorijih za strukturno analizo materialov v času odobrenih merilnih časov pri teh sinhrotronih (ESRF, ELETTRA)</t>
  </si>
  <si>
    <t xml:space="preserve"> Fluorescence and transmission detection of EXAFS spectra with synchrotron radiation during approved beamtimes for material characterisation at synchrotron radiation laboratories (ELETTRA, ESRF, …</t>
  </si>
  <si>
    <t>ker gre za zelo specifinično opremo lastne cene ni mogoče določiti nvaprej</t>
  </si>
  <si>
    <t>Plinski kromatograf</t>
  </si>
  <si>
    <t>GC apparatus with FID and TCD detectors.</t>
  </si>
  <si>
    <t>Plan analiz/eksperimentov se predstavi skrbniku opreme. Analize je mogoče izvesti  v času, ko oprema ni zasedena s strani uporabnikov laboratorija in če so komponente ločljive s kolonami, s katerimi razpolagamo.</t>
  </si>
  <si>
    <t xml:space="preserve">Planned analyses need to be discussed with the person in charge of the apparatus.  Access to the equipment depends also on the analytes that need to be analyzed: separation on the columns and availability of the analyzer. </t>
  </si>
  <si>
    <t xml:space="preserve">Dvokanalni GC aparat, FID in TCD detektor. Odvisno od inštalirane kolone, možnost analize permanentnih plinov, ogljikovodikov, ... </t>
  </si>
  <si>
    <t>GC apparatus with FID and TCD detectors. Depending on the installed column, analysis of permanent gases, hydrocarbons, ... is possible.</t>
  </si>
  <si>
    <t>Petar Djinovič</t>
  </si>
  <si>
    <t>Ivan Jerman</t>
  </si>
  <si>
    <t>27945</t>
  </si>
  <si>
    <t>Ramanski/AFM/SNOM spektrometer</t>
  </si>
  <si>
    <t>Oprema je na voljo vsem uporabnikom CO-NOT po predhodni rezervaciji preko mrežnega rezervacijskega sistema. Za delo na napravi zaradi zahtevnosti potrebuje sodelavca z izkušnjami.</t>
  </si>
  <si>
    <t xml:space="preserve">All partners from CO NOT have access to equipment. Prior on-line reservation is mandatory. Handling of equipment requires high level expertise knowledge,  </t>
  </si>
  <si>
    <t>Naprava je namenjena snemanju ramanskih spektrov, Ramanskemu mapiranju ali površinski analizi z mikroskopom na atomsko silo. Omogoča tudi klasično optično mikroskopijo.</t>
  </si>
  <si>
    <t xml:space="preserve">Equipment is intended for recording of Raman spectra, mapping or surface analysis using atomic force microscopy. Classical microscopy is also  possible. </t>
  </si>
  <si>
    <t>www.conot.si; www.ki.si</t>
  </si>
  <si>
    <t>Razvojno programsko okolje za simuliranje in razvoj naprednih regulacijskih rešitev in programske opreme za vodenje sistema gorivne celice</t>
  </si>
  <si>
    <t>Software for development of advanced control loops used inside FC systems</t>
  </si>
  <si>
    <t>Možna uporaba po predhodnem dogovoru: e-pošta: marijan.vidmar@inea.si</t>
  </si>
  <si>
    <t>Available after the e-mail  confirmation:  e-mail: marijan.vidmar@nea.si</t>
  </si>
  <si>
    <t>Programska oprema za izvedbo vodenja gorivne celicein pripadajočih podsklopov</t>
  </si>
  <si>
    <t>Software for FC and BoP advanced control</t>
  </si>
  <si>
    <t>16/22</t>
  </si>
  <si>
    <t>Mihael Sekavčnik</t>
  </si>
  <si>
    <t>14342</t>
  </si>
  <si>
    <t>Simulacijsko okolje vodikovih tehnologij v napredni energetski oskrbi</t>
  </si>
  <si>
    <t>Oprema je na lokaciji TEŠ v Šoštanju. Do nje dostopajo člani CO NOT ob prisotnosti upravljavcev RRP 9</t>
  </si>
  <si>
    <t>The equipment is at the site of TES in Šoštanj. Access is possible for members of CO NOT with the presence of operators project operators of RRP 11</t>
  </si>
  <si>
    <t>Oprema je namenjena raziskovalnemu delu na področju proizvodnje vodika z elektrolizo , shranjevanju vodika in proizvodnji električne energije z gorivnimi celicami.</t>
  </si>
  <si>
    <t>The equipment is intended for research work in the field of hydrogen production by electrolysis, hydrogen storage and generation of electricity with fuel cells.</t>
  </si>
  <si>
    <t xml:space="preserve">www.conot.si </t>
  </si>
  <si>
    <t>FAKULTETA ZA STROJ. Mihael Sekavčnik, Boštjan Drobnič, Mitja Mori</t>
  </si>
  <si>
    <t>Mihael sekavčnik</t>
  </si>
  <si>
    <t>Sistem brezprekinitvenega napajanja s tehnologijo gorivnih celic Electro 7TM</t>
  </si>
  <si>
    <t>Vladimir Jovan</t>
  </si>
  <si>
    <t>08351</t>
  </si>
  <si>
    <t>Sistem za merjenje obratovalnih parametrov agregata</t>
  </si>
  <si>
    <t xml:space="preserve">The system for measuring operating parameters </t>
  </si>
  <si>
    <t>Sistem sestoji iz računalnika, pretvorniške enote in raznih  merilnikov (temperature, tlaka, pretoka) za sprotno merjenje delovanja sistema s PEM gorivnimi celicami.</t>
  </si>
  <si>
    <t>The system cosists of computer, an input module and various sensors (temperature, pressure, flow, etc) for online data collecting of operational parameters of PEM fuel cells</t>
  </si>
  <si>
    <t>Sistemi EXAFS OriginPro v 8.1 software</t>
  </si>
  <si>
    <t>Software for analysis of  EXAFS spectr</t>
  </si>
  <si>
    <t xml:space="preserve">To je software za analizo spektrov EXAFS na osebnem racunalniku in ni prenosljiv. Analizo s tem softverom opravlja skrbik opreme (prof. dr. Iztok Arcon), ki ima za to ustrezen know how in ekspertizo.. </t>
  </si>
  <si>
    <t xml:space="preserve">Software for analysis of  EXAFS spectra on personal computer (not transferable). Analysis with the software is performed by prof. dr. Iztok Arcon who is qualified for such analysis. </t>
  </si>
  <si>
    <t xml:space="preserve">To je software za analizo spektrov EXAFS na osebnem racunalniku in ni prenosljiv. </t>
  </si>
  <si>
    <t>Software for analysis of  EXAFS spectra on personal computer (not transferable).</t>
  </si>
  <si>
    <t>Ker gre za software za analizo spektrov, ki je na osebnem računalniku in je namenjen specifičnim meritvam, lastne cene ne moremo opredeliti vnaprej, uporaba možna s skbnikom ob vnaprejšnem dogovoru</t>
  </si>
  <si>
    <t>Testna oprema za merjenje elektromagnetnih emisij in simuliranje elektromagnetnih motenj in vplivov na podsklope sistema in celoten sistem gorivne celice</t>
  </si>
  <si>
    <t>Test equipment for measuring Electromagnetic Emissions and disturbance effects of  fuel cells components</t>
  </si>
  <si>
    <t>Oprema je dostopna za  partnerje CO NOT in ostale interesente. Čas dostopa je odvisen od trenutne zasedenosti, po predhodni uskladitvi. Teste izvaja strokovna oseba iz Domela. Cena po dogovoru, glede na obseg testiranj.</t>
  </si>
  <si>
    <t>Equipment is available for CO NOT partners and others. Access time is not defined in advance, is dependent on current availability, advance appointment is required. Tests are performed by Domel EMC experts. Price according to agreement based on test size.</t>
  </si>
  <si>
    <t xml:space="preserve">Oprema sestavljena iz sklopov ki omogočajo preverjanje elektromagnetne skladnost  komponent in sestavov. Omogoča meritve: trifaznih harmonikov in flikerjev (16A), hitrih prehodnih pojavov Burst in napetostnih udarov Surge, emisij z EMI sprejemnikom, odklopnih pulzov po ISO 7637-2 in elektrostatičnih razelektritev do 30kV.  </t>
  </si>
  <si>
    <t xml:space="preserve">Electromagnetic compatibly test system is composed  of equipment for 3 phase flicker and harmonics analysis, ,coupling and decoupling network for burst and surge, Emi receiver with antenna, electronic switch for transient emission ISO 7637-2, electrostatic discharge simulator.  </t>
  </si>
  <si>
    <t>Blaž Štibelj, Jure Pfajfar</t>
  </si>
  <si>
    <t>Petrol d.d.; Tjaša Bevc</t>
  </si>
  <si>
    <t>33076</t>
  </si>
  <si>
    <t>Testna oprema za plinsko kromatografijo za sekvenčno določitev sestave in čistosti vodika in drugih plinskih goriv</t>
  </si>
  <si>
    <t>Custom Gas Chromatograph</t>
  </si>
  <si>
    <t>V delovnem času Laboratorija PETROL, Zaloška 259, 1000 Ljubljana (pon-pet, od 7.00 - 16.00)</t>
  </si>
  <si>
    <t>During working hours of the Laboratory PETROL, Zaloška 259, 1000 Ljubljana (7 am - 4 pm).</t>
  </si>
  <si>
    <t>Določanje sestave / čistosti vodika in drugih plinskih goriv z metodo plinske kromatografije. Gorivo, ki je skladno s tehnično specifikacijo (zahtevami) je primerno za uporabo.</t>
  </si>
  <si>
    <t>Determination of  composition / purity of hydrogen and other gas fuel using gas chromatography. Fuel in compliance with technical specifications is suitable for use.</t>
  </si>
  <si>
    <t>Po ceniku je Določitev sestave in vs. žvepla v = 400,00EUR/analizo (analiza traja ca. 4h). Cena: 100,00EUR/uro.</t>
  </si>
  <si>
    <t>Analitika H2 in UNP</t>
  </si>
  <si>
    <t>Jure Vindišar</t>
  </si>
  <si>
    <t>21798</t>
  </si>
  <si>
    <t>Testno okolje  gorivna celica</t>
  </si>
  <si>
    <t>Fuel Cell and Electrolyzer test environment</t>
  </si>
  <si>
    <t>Oprema za preizkušanje gorivne celice, elektrolizerja in vključevanja v pametna omrežja</t>
  </si>
  <si>
    <t>FC and electrolyzer test facility. Integration into smart grid</t>
  </si>
  <si>
    <t>dr. Alenka Ristić</t>
  </si>
  <si>
    <t>15790</t>
  </si>
  <si>
    <t>Visokotlačni volumetrijski plinski absorpcijski analizator</t>
  </si>
  <si>
    <t>High-pressure volumetric adsorption analyzer</t>
  </si>
  <si>
    <t>meritve so na voljo vse delovne dni po predhodnem dogovoru</t>
  </si>
  <si>
    <t>measurements are available on all the working days after prelimenary agreement</t>
  </si>
  <si>
    <t xml:space="preserve">Visokotlačni volumetrični adsorpcijski analizator je aparatura za določanje: adsorpcijske kapacitete poroznih ter drugih nanostrukturnih materialov pri visokih tlakih, specifične površine in porazdelitev velikosti por materiala in adsorpcijske kinetike. 
Analizator omogoča volumetrične meritve adsorpcije vodika pri visokih tlakih do 100 bar in v temperaturnem območju od -196 do 500 oC.
</t>
  </si>
  <si>
    <t xml:space="preserve">High-pressure volumetric adsorption analyzer is an apparatus for determination of the adsorption capacity of porous and other porous nanostructured materials at high pressures, the specific surface area and pore size distribution of materials and adsorption kinetics. 
The analyzer provides volumetric measurement of adsorption of hydrogen at high pressures up to 100 bar and at a temperature in the range of -196 to 500 °C.
</t>
  </si>
  <si>
    <t>19, 26</t>
  </si>
  <si>
    <t>Matjaž Mazaj, Emanuela Žunkovič</t>
  </si>
  <si>
    <t>Matjaž Peterka</t>
  </si>
  <si>
    <t>4PM LICENCA 120 UPORABNIKOV</t>
  </si>
  <si>
    <t>4PM licence 120 users</t>
  </si>
  <si>
    <t>na spletni strani preko spletnega obrazca</t>
  </si>
  <si>
    <t xml:space="preserve">website www.cobik.si online form, </t>
  </si>
  <si>
    <t>licenca za program za projektno vodenje</t>
  </si>
  <si>
    <t>licence for a for a project management software</t>
  </si>
  <si>
    <t>OS0001</t>
  </si>
  <si>
    <t>www.cobik.si</t>
  </si>
  <si>
    <t>CO BIK</t>
  </si>
  <si>
    <t>Rok Košir</t>
  </si>
  <si>
    <t>SISTEM ZA INDUSTRIJSKO KONTROLO</t>
  </si>
  <si>
    <t>PLC system for industrial automatization</t>
  </si>
  <si>
    <t>PLC sistem za industrijsko kontrolo</t>
  </si>
  <si>
    <t>OS0052</t>
  </si>
  <si>
    <t>Cosylab d.d.</t>
  </si>
  <si>
    <t>Jasmina Tušar</t>
  </si>
  <si>
    <t>HPLC AKTA PURIFIER 100</t>
  </si>
  <si>
    <t xml:space="preserve">AKTApurifier core systems </t>
  </si>
  <si>
    <t>AKTA je sistem za tekočinsko kromatografijo, ki je namenjena hitremu in zanesljivemu ločevanju proteinov, peptidov ter nukleinskih kislin. Primeren je za metode, ki zahtevajo pretok do 10 ml/min ter omogoča detekcijo ustrezne valovne dolžine s pomočjo filtrov</t>
  </si>
  <si>
    <t>AKTApurifier core systems are versatile, modular liquid chromatography systems for fast and reliable separations of proteins and peptides.</t>
  </si>
  <si>
    <t>OS0067</t>
  </si>
  <si>
    <t>Kontinuirana kromatografska izolacija izooblik monoklonskih protiteles</t>
  </si>
  <si>
    <t>18174</t>
  </si>
  <si>
    <t>VARILNIK ZA VARJENJE OPTIČNIH VLAKEN</t>
  </si>
  <si>
    <t xml:space="preserve">Optical welder </t>
  </si>
  <si>
    <t>Optični varilnik za spajanje standardnih in specialnih polarizacijsko ohranjajočih optičnih vlaken (PANDA, TIGER, BOW-TIE, ...). 
Varilnik avtomatično lahko poravnava oba konca vlaken v oseh X, Y, Z in Theta. 
Z varilnikom je možno variti optična vlakna z debelino obloge med 80 um in 400 um.</t>
  </si>
  <si>
    <t>Optical welder for joining standard and special polarization maintaining optical fiber (PANDA TIGER, BOW-TIE, ...).
Welding can automatically level both ends of the fibers in the axes X, Y, Z and Theta.
With this welder you can weld optical fibers with thicknesses of between 80 um and 400 um.</t>
  </si>
  <si>
    <t>OS0068</t>
  </si>
  <si>
    <t>Fakulteta za elektrotehniko</t>
  </si>
  <si>
    <t>Aleš Podgornik</t>
  </si>
  <si>
    <t>LCMS-IT-TOF SHIMADZU</t>
  </si>
  <si>
    <t xml:space="preserve"> LCMS-IT-TOF  mass spectrometer </t>
  </si>
  <si>
    <t>LCMS-IT-TOF je tip masnega spektrometra, ki kombinira tehnologijo ionske pasti (QIT) in analizo na čas preleta ionov (TOF). Masni spektrofotometer omogoča zelo natančno masno analizo. LCMS-IT TOF zagotavlja določitev mase z visoko natančnostjo in resolucijo (10,000 pri 1000 m/z).</t>
  </si>
  <si>
    <t>The LCMS-IT-TOF is a type of mass spectrometer that combines QIT (ion trap) and TOF (time-of-flight) technologies. The mass spectrophotometer provides very accurate mass analysis. LCMS-IT TOF provides mass determination with high accuracy and resolution (10,000 at 1000 m /z).</t>
  </si>
  <si>
    <t>OS0070</t>
  </si>
  <si>
    <t>Razvoj platforme za karakterizacijo bakteriofagov kot protimikrobnih učinkovin</t>
  </si>
  <si>
    <t>ČITALEC MIKROTITERSKIH PLOŠČ B</t>
  </si>
  <si>
    <t xml:space="preserve">flexible monochromator-based multi-mode microplate reader </t>
  </si>
  <si>
    <t>Synergy™ H1 multidetekcijski čitalec mikrotitrskih plošč omogoča merjenje absorbance, fluorescence ter luminiscence. 
Omogoča inkubacijo do 45°C in stresanje. Take 3 plošča omogoča merjenje absorbance 16 vzorcev volumna 2µl 
ali za merjenje absorbance v kivetah.</t>
  </si>
  <si>
    <t>Synergy™ H1 is a flexible monochromator-based multi-mode microplate reader that can be turned into a high-performance patented Hybrid system with the addition of a filter-based optical module. The monochromator optics uses a third generation quadruple grating design that allows working at any excitation or emission wavelength with a 1 nm step. This system supports top and bottom fluorescence intensity, UV-visible absorbance and high performance luminescence detection. It is the ideal system for all the standard microplate applications found in life science research laboratories.</t>
  </si>
  <si>
    <t>OS0072</t>
  </si>
  <si>
    <t>Razvoj novih tehnologij za detekcijo, kvantifikacijo in vrednotenje bakteriofagov</t>
  </si>
  <si>
    <t>OPTIČNI REFLEKTOMETERSKI MERILNIK</t>
  </si>
  <si>
    <t>optical reflectometer measurement equipment</t>
  </si>
  <si>
    <t>OS0076</t>
  </si>
  <si>
    <t>RAČUNALNIŠKA KONTROLNA OPREMA</t>
  </si>
  <si>
    <t>PXI control equipment with FlexRIO FPGA processor</t>
  </si>
  <si>
    <t>PXI kontrolna oprema z FlexRIO FPGA procesorjem</t>
  </si>
  <si>
    <t>OS0077</t>
  </si>
  <si>
    <t>OSCILOSKOP</t>
  </si>
  <si>
    <t>osciloscope</t>
  </si>
  <si>
    <t>Realnočasovni visokofrekvenčni osciloskop s pasovno širino do 13 GHz, štirje kanali, vzorčenje 40 GS/s.</t>
  </si>
  <si>
    <t>OS0078</t>
  </si>
  <si>
    <t>SIMENS PROCESNA OPREMA</t>
  </si>
  <si>
    <t>Siemens or equivalent control for motors</t>
  </si>
  <si>
    <t>Siemens ali ekvivalentno krmiljenje za motorje</t>
  </si>
  <si>
    <t>OS0083</t>
  </si>
  <si>
    <t>Črtomir Donik</t>
  </si>
  <si>
    <t>PRENTEGNSKI PRAŠ.DIFRAKTOMETER</t>
  </si>
  <si>
    <t>X-ray machine</t>
  </si>
  <si>
    <t xml:space="preserve">S to nedestruktivno osnovno metodo analize dobimo osnovne podatke o kemijski sestavi (elementi, spojine in koncentracija) 
in kristalografski strukturi. </t>
  </si>
  <si>
    <t>With the Empyrean, PANalytical has set the new standard for a
 multipurpose diffractometer. In developing the ultimate X-ray platform 
for the analysis of powders, thin films, nanomaterials and solid objects, 
the PANalytical R&amp;D team has redesigned all key components of the X-ray diffractometer from the ground up.</t>
  </si>
  <si>
    <t>OS0095</t>
  </si>
  <si>
    <t>IMT, NTF</t>
  </si>
  <si>
    <t>FLS920 FLUORESCENCE SPECTROMETER</t>
  </si>
  <si>
    <t xml:space="preserve">FLS920 fluorescence spectrometer </t>
  </si>
  <si>
    <t>Uporablja vidno svetlobo ter dela spektrov UV in IR. 
S to metodo je mogoče kvantitativno določiti koncentracijo absorbiranih delcev v raztopini. 
Za delo v IR spektru se uporablja pikosekundni pulzni diodni laser EPL 375.</t>
  </si>
  <si>
    <t>The FLS920 is a fully automated, flexible fluorescence spectrometer for both fundamental research and routine laboratory applications which sets the state of the art standard for high accuracy and sensitivity. 
See more at: http://www.edinburghphotonics.com/spectrometers/fls920-fluorescence-spectrometers/#sthash.MlaTQQBf.dpuf</t>
  </si>
  <si>
    <t>OS0103</t>
  </si>
  <si>
    <t>SPEKTROFLUORIMETER TECAN</t>
  </si>
  <si>
    <t xml:space="preserve"> A microplate spectrophotometer is used to make UV-visible absorbance measurements for monitoring and measuring events in microplate-based assays.</t>
  </si>
  <si>
    <t>Spektrofluorimeter se uporablja za meritve absorbance za spremljanje in merjenje dogodkov v testih, ki se izvajajo na mikrotitrski plošči.</t>
  </si>
  <si>
    <t>OS0114</t>
  </si>
  <si>
    <t>mladi raziskovalec</t>
  </si>
  <si>
    <t>prof.dr. Anton Ušaj</t>
  </si>
  <si>
    <t>SISTEM ZA ANALIZO NAPORA PRI OBREMENITVAH NA ŠPORTNEM TERENU je sestavljena iz:
- Vmax ST sistem za merjenje porabe kisika
- fotometer LP 450 in
- Biopac modul</t>
  </si>
  <si>
    <t>Respiratory and metabolic testing during exercise</t>
  </si>
  <si>
    <t xml:space="preserve">Oprema je dostopna po predhodnem dogovoru in usposabljanju za delo z opremo. Cena uporabe opreme je odvisna od obsega uporabljenih delov opreme in časa uporabe. </t>
  </si>
  <si>
    <t>Oprema je namenjena preiskavam sprememb v dihanju, porabi kisika in tvorbi CO2 med naporom, opazovanju sprememb temperature, pretoka krvi in merjenju biokemijskih kazalcev v kapilarni krvi: laktat, glukoza, eritrociti, hemoglobin in hematrokrit.</t>
  </si>
  <si>
    <t>Respiratory and metabolic testing during exercise
The equipment using for measurements of respiratory data, oxygen consumption and CO2 production. Additionally skin temperature and blood flow (Doppler can be performed). Biochemical data can be measured from capillary blood: lactate, glucose, erythrocyte, hemoglobin, hematocrit</t>
  </si>
  <si>
    <t>5059, 5054, 5053</t>
  </si>
  <si>
    <t>0/h</t>
  </si>
  <si>
    <t>20€/h</t>
  </si>
  <si>
    <t>http://www.fsp.uni-lj.si/</t>
  </si>
  <si>
    <t xml:space="preserve"> P5-0147
</t>
  </si>
  <si>
    <t>Milan Čoh</t>
  </si>
  <si>
    <t xml:space="preserve"> P5-0142
</t>
  </si>
  <si>
    <t>Anton Ušaj, Nejc Kapus</t>
  </si>
  <si>
    <t xml:space="preserve">"MERITVE, ANALIZE IN SVETOVANJA" Inštituta za šport </t>
  </si>
  <si>
    <t>Samo Rauter</t>
  </si>
  <si>
    <t xml:space="preserve"> prof.dr. Vojko Strojnik</t>
  </si>
  <si>
    <t>SISTEM ZA ANALIZO VIBRACIJ zajema naslednje sklope:
- vibracijska miza in goniometer
- laboratorijski EMG z elektroniko za meritev vibracij
- sistem za terensko biomehansko analizo</t>
  </si>
  <si>
    <t>Vibration analysis system that is consist of following moduls:
- vibrational table with goniometer
- laboratory EMG device with installed electronics for vibration analysis
- field biomechanical analysis system</t>
  </si>
  <si>
    <t xml:space="preserve">Oprema je dostopna po predhodnem dogovoru in usposabljanju za delo z opremo. EMG je možno uporabljati samo v Laboratoriju za kineziologijo Inštituta za šport, večino drugih delov sistema pa tudi na terenu. Cena uporabe opreme je odvisna od obsega uporabljenih delov opreme in časa uporabe. </t>
  </si>
  <si>
    <t>The vibration analysis equipement is available for use according to the agreement with the provider and following the technical education of the stuff. EMG device is already available at the Kinesiological laboratory of Institute of sport, while other parts needed for the field work are also available. The price for the usage of this equipement depends on the work volume and the time spent working with it.</t>
  </si>
  <si>
    <t xml:space="preserve">Sistem za analizo vibracij je zasnovan tako, da omogoča simulacijo, vadbo in merjenje vpliva vibracij na človeško telo. Študij viberacij v športu se pospešeno razvija po eni stzrani zaradi njihove vloge na samo kontrolo gibanja, po drugi strani pa zaradi vp'liva na razvoj motoričnih sposobnosti, zlasti moči. Ker imajo vibracije močan vpliv (zlasti negatioven) na vsakdanje življenje in poklicne obremenitve, je sistem uporaben tudi za področje medicine dela. </t>
  </si>
  <si>
    <t xml:space="preserve">The vibration analysis system allows simulation, exercise and measurements of the influence of vibration on human body. The vibrations can also have harmful and negative effects on human body in the sense of vibrational burden related to the certain professions so device can be used for occupational medicine as well. </t>
  </si>
  <si>
    <t>4854, 4976</t>
  </si>
  <si>
    <t>Vojko Strojnik,
Igor Štirn</t>
  </si>
  <si>
    <t xml:space="preserve">dr. Matej Supej
Stanko Štuhec 
dr. Goran Vučković </t>
  </si>
  <si>
    <t>20755
18224
 22502</t>
  </si>
  <si>
    <t xml:space="preserve">SISTEM ZA OBJEKTIVIZACIJO IN KONTROLO GIBANJA </t>
  </si>
  <si>
    <t>SISTEM ZA OBJEKTIVIZACIJO IN KONTROLO GIBANJA zajema tri sklope opreme:
 1. sklop INTEGRALNI SISTEM ZA NEPOSREDNO ANALIZO GIBANJA 
2. sklop HITROSLIKOVNI MERILNI KOMPLET ZA 3D KINEMATIČNO ANALIZO ŠPORTNE  TEHNIKE
3.sklop SAGIT-SISTEM ZA ANALIZO GIBANJA IN DRUGIH OBREMENITEV IGRALCEV V RAZLIČNIH ŠPORTNIH IGRAH.</t>
  </si>
  <si>
    <t>The equipement is available for use following the technical education of the stuff. The price for the usage of this equipement depends on the work volume and the time spent working with it.</t>
  </si>
  <si>
    <t xml:space="preserve">INTEGRALNI SISTEM ZA NEPOSREDNO ANALIZO GIBANJA 
Oprema omogoča zajemanje koordinat v realnem času s frekvenco najmanj 10 Hz, visoko RTK ločljivostjo (1cm-2cm) in veliko zanesljivostjo (99.99%) pri različnih vremenskih pogojih. Poleg natančnega zajemanja koordinate omogoča tudi sprotno spremljanje hitrosti in drugih parametrov, ki jih lahko na odprtem sistemu sami sprogramiramo (gibalne količine, energije, izgube, pospeški,… ). 
Namenjena je terenskemu delu v različnih športih panogah: smučanje, tek na smučeh, skoki itd., hitrostno drsanje drsanje, teki, špriti maratoni, itd., testiranje razne športne opreme - vsi športi na prostem, kjer so za analizo pomembni parametri koordinate, hitrosti, energije, gibalne količine ipd.
Poleg tega je zaradi visoke statične natančnosti uporabna tudi za umerjanje prostorov v kinematičnih meritvah, saj omogoča natančnost meritve pod 0.5 cm (statično). Še posebno je takšen način uporaben v »nelaboratorijskih« razmerah npr. alspko smučanje, kjer je umerjanje prostora izredno zahtevno zaradi neravnega terena. V okolici fakultete, kjer smo v dosegu stalne stacionarne DGPS postaje, lahko sistem uporabljamo za dva športnika hkrati popolnoma neodvisno. Sistem je tudi nadgradljiv in ima možnost priklopa drugih merilnih naprav (po standardnih protokolih) in tako omogoča simultano zajemanje večih različnih signalov hkrati.
Programski sistem Matlab 6.5 s posebej izbranimi orodji omogoča manipulacijo nad diskretnimi in zveznimi podatki. S tem mislimo na splošne diskretne manipulacije, optimizacije, statistiko, simbilično računanje, »spline« aproksimacije, fitanje funkcij, filtriranja (digitalna, klasična, napredna), simulacije, posebna orodja za simaulacije mehanike…
HITROSLIKOVNI MERILNI KOMPLET ZA 3D KINEMATIČNO ANALIZO ŠPORTNE  TEHNIKE
Gre za natančno analizo tehnike gibanja so potrebne sledeče funkcijske lastnosti:
- dve kameri (300 slik v sekundi) in snemalnik slike
- sinhronizacija posnetkov
- paket vsebuje programsko opremo za prippravo slike za APAS sistem
Oprema zagotavlja večjo natančnost meritev in svetovanja o izboljšavi tehnike gibanja.
Merilna tehnologija se lahko uporabi tudi za hitrejšo rehabilitacijo po poškodbah - preučevanje in korekcija sprememb v motoriki. Z opremo se lahko preučevanje počasne posnetke gibanja iz dveh kotov, kar športnikom (tekmovalcem) dodatno omogoči zaznati razliko v pravilni in napačni izvedbi gibanja.
SAGIT-SISTEM ZA ANALIZO GIBANJA IN DRUGIH OBREMENITEV IGRALCEV V RAZLIČNIH ŠPORTNIH IGRAH
Oprema je namenjena za raziskovanje različnih dejavnikov obremenitve športnikov v posameznih športnih igrah:
- preučevanje poti gibanja igralcev v različnih športnih igrah
- preučevanje hitrosti gibanja igralcev v različnih športnih igrah
- preučevanje elementov tehnike v posameznih športnih igrah
- preučevanje taktike in ugotavljanje modela igranja posameznih ekip oziroma igralcev v športnih igrah. 
S sistemom natančno preučejemo in ugotavljamo obremenitev tekmovalcev ne tekmah, kar je zelo pomembno z vidika ustrezne priprave in načrtovanja procesa treniranja. Gre za nadgradnjo že obstoječega sistema SAGIT in ga je možno uporabljati tudi v drugih športnih igrah, predvsem za igre z loparji (squash). V prihodnje želimo omenjene obremenitve preučevati tudi na področju tenisa in badmintona. To zahteva ustezne modifikacije sistema, ki jih pogojujejo različni pogoji igranja (velikost igrišča, višina dvorane). Poleg tega omogoča izpopolnjeni sistem SAGIT preučevanje številnih tehnično-taktičnih dejavnosti, ki jih tekmovalci izvajajo na treningu oziroma tekmi. To so različni skoki, meti, podaje v moštvenih igra in različni udarci v igrah z loparji. Na ta način lahko raziskujemo modelne značilnosti posameznih igralcev bodisi v moštvenih ali individualnih športnih igrah.  </t>
  </si>
  <si>
    <t>Equipment provides the tracking of the coordinates in the real time with frequency of at least 10 Hz, high RTK resolution (1-2 cm) and high reliability (99,99%) in different weather conditions. It also measures speed and some other parameters that can be adjusted according to the research needs (e.g. motion quantities, energy, acceleration...). The device is intended for the on-field usage in different sports disciplines. Due to its high static precision it can be used for the space calibration for kinematic analysis that is very useful for on-field research where calibration may be difficult due to uneven ground. As our institution is in the range of DGPS station the system can be used for two athletes independently. The system can be upgraded and has inputs for other equipment so simultaneous collection of different signals at the same time is also possible.</t>
  </si>
  <si>
    <t>6347, 6348, 6137</t>
  </si>
  <si>
    <t>Ivan Čuk, Goran Vučkovič,
Matej Supej, Erčulj, Filipčič</t>
  </si>
  <si>
    <t>Janez Vodičar</t>
  </si>
  <si>
    <t>Specialni ergometer za laboratorijske meritve - tekoča preproga HP Cosmos model Venus 200/75</t>
  </si>
  <si>
    <t>Special ergometer for laboratory measurements  - Treadmills
HP Cosmos model Venus 200/75</t>
  </si>
  <si>
    <t xml:space="preserve">Oprema je dostopna po predhodnem dogovoru in usposabljanju za delo z opremo. Opremo je mogoče uporabljati samo v Fiziološkem laboratoriju Inštituta za šport. Cena uporabe opreme je odvisna od obsega uporabljenih delov opreme in časa uporabe. </t>
  </si>
  <si>
    <t>The equipement is available for use following the technical education of the stuff. The device is already available at the Laboratory for sports physiology of Institute of sport. The price for the usage of this equipement depends on the work volume and the time spent working with it.</t>
  </si>
  <si>
    <t xml:space="preserve">Oprema sodi v rang visoke tehnologije; referečne ustanove v Evropi so na področju fiziologije športa opremljene s podobno opremo, ki služi za proučevanje različnih učinkov npr.: iste obremenitve na organizem različno zmogljivih preizkovancev in na drugi strani odzivnost organizmov na dano obremenitev pri različnih intenzivnostih ter dolžini trajanja. </t>
  </si>
  <si>
    <t>The device measures endurance in power, short and long term endurance as well as the follow up of physiological and biomechanical factors related with endurance. It is also used for evaluation of cardio-respiratory capabilities using standardized testing protocols, the evaluation of gait economy and thorough gait analysis that is used for prevention of chronic conditions related to poor gait.</t>
  </si>
  <si>
    <t>Vojko Strojnik</t>
  </si>
  <si>
    <t>Radoje Milič</t>
  </si>
  <si>
    <t xml:space="preserve">
prof.dr. Anton Ušaj</t>
  </si>
  <si>
    <t>Bližnje infrardeči spektroskop - NIRO 200</t>
  </si>
  <si>
    <t>Near-infrared spectroscop - NIRO 200</t>
  </si>
  <si>
    <t xml:space="preserve">Meri saturacijo kisika v krvi, ki teče približno v globini 3 cm pod kožo in preračunava vsebnost oksigeniranega in deoksigeniranega hemoglobina in mioglobina. Dodatno meri tudi spremembe prostornine krvi v tkivu. Na tak način je mogoče proučevati dogajanje v mišici tudi med naporom, v najrazličnejših okoliščinah. 
S spektroskopom je mogoče meriti oksigenacijo tkiv med izometričnim krčenjem mišice. Z merjenjem sprememb v prostornini krvi in oksigenacije je mogoče opazovati pojav morebitne okluzije, porabo kisika v sami mišici in časovni potek povečane oksigenasice po takšnem krčenju.
</t>
  </si>
  <si>
    <t>The NIRO 200 measures oxygenation and blood perfusion in different tissues, especially brain and skeletal muscles. Using the superficial emission and detection probes attached to the muscle of frontal part of the skull, it measures blood oxygenation in the blood vessels up to the 3 cm below the surface and it calculates the oxygenated and deoxygenated hemoglobin and myoglobin levels. It can also be used to evaluate the volume changes of blood in the tissue, and is therefore used for the evaluation of the changes of blood flow in the muscle during exercise.</t>
  </si>
  <si>
    <t>6982, 6982/1</t>
  </si>
  <si>
    <t>Radoje Milič, Ušaj</t>
  </si>
  <si>
    <t xml:space="preserve"> RR-16-613</t>
  </si>
  <si>
    <t>P.Zaletel</t>
  </si>
  <si>
    <t>odgovorna oseba za opremo:
prof.dr. Milan Čoh</t>
  </si>
  <si>
    <t>SISTEM ZA 
MERJENJE 
GIBANJA</t>
  </si>
  <si>
    <t>Measuring system 
for movement</t>
  </si>
  <si>
    <t>Celotna paket opreme vsebuje različno strojno opremo (opisano v nadaljevanju), programsko opremo, razvoj specialne opreme za zajem, ojačevanje, shranjevanje, arhiviranje in analizo signalov. Pri tem gre tudi za intergacijo že obstoječih visokih tehnologij in znanja različnih raziskovalcev in strokovnjakov. 
Sistem zajema:
Senzorni sistem spremljanja gibanja
Merjenje reakcijskih časov
Obleka za 3D zajem človeškega gibanja
Merilni komplet za porabo metabolne energije  
EMG telemetrični sistem 
Biofeedback sistem</t>
  </si>
  <si>
    <t xml:space="preserve">The equipment package contains various hardware (described below), software, development of special equipment for storage, archiving and analyzing signals. This is also composed from high-tech and knowledge of various researchers and experts.
The system includes:
Sensor system for monitoring movement
Measurement of reaction time
MVN-BIOMECH full body
Measuring Kit for the consumption of metabolic energy
EMG telemetry system
Biofeedback System
</t>
  </si>
  <si>
    <t>7305, 7306, 7307, 7330, 7308, 7731, 7331, 7332</t>
  </si>
  <si>
    <t>22,7 €/h</t>
  </si>
  <si>
    <t>62,7 €/h</t>
  </si>
  <si>
    <t>Milan Čoh
Matej Supej,
Stanko Štuhec,
Frane Erčulj</t>
  </si>
  <si>
    <t>P5-0142</t>
  </si>
  <si>
    <t>Vojko Strojnik,
Matej Tušak,
Gregor Jurak</t>
  </si>
  <si>
    <t>Stanko Štuhec</t>
  </si>
  <si>
    <t>RR16611</t>
  </si>
  <si>
    <t>Bojan Jošt</t>
  </si>
  <si>
    <t>RR-16-612</t>
  </si>
  <si>
    <t>Peter Krajnc</t>
  </si>
  <si>
    <t>15501</t>
  </si>
  <si>
    <t>Adsorpcijski porozimeter</t>
  </si>
  <si>
    <t>Adsorption porosimeter</t>
  </si>
  <si>
    <t>Oprema je dostopna vsem partenerjem pa enakih pravilih po PRAVILNIKU O NABAVI, EVIDENTIRANJU IN UPORABI OSNOVNIH SREDSTEV ZAVODA CENTER ODLIČNOSTI POLIMERNI MATERIALNI IN TEHNOLOGIJE (CO PoliMaT). Za prost termin se je potrebno dogovoriti s skrbnikom: peter.krajnc@um.si</t>
  </si>
  <si>
    <t>Equipment can be accessed to all partners equally acording to REGULATION OF PURCHASE, REGISTRATION AND USE OF ASSETS OF CENTRE OF EXCELLENCE POLYMER MATERIALS AND TECHNOLOGIES (CE POLIMAT). 
For free dates to be agreed with the administrator: peter.krajnc@um.si</t>
  </si>
  <si>
    <t>določevanje specifične površine</t>
  </si>
  <si>
    <t>specific surface area determination</t>
  </si>
  <si>
    <t>www.polimat.si</t>
  </si>
  <si>
    <t>Janez Navodnik</t>
  </si>
  <si>
    <t>13474</t>
  </si>
  <si>
    <t>Črpalno-kapilarni sklop za izdelavo pilotnih količin nano ZnO</t>
  </si>
  <si>
    <t>Capillary pilot-plant continous reactor for nano-ZnO synthesis</t>
  </si>
  <si>
    <t>Oprema je dostopna vsem partenerjem pa enakih pravilih po PRAVILNIKU O NABAVI, EVIDENTIRANJU IN UPORABI OSNOVNIH SREDSTEV ZAVODA CENTER ODLIČNOSTI POLIMERNI MATERIALNI IN TEHNOLOGIJE (CO PoliMaT). Za prost termin se je potrebno dogovoriti s skrbnikom: janez@navodnik.si</t>
  </si>
  <si>
    <t>Equipment can be accessed to all partners equally acording to REGULATION OF PURCHASE, REGISTRATION AND USE OF ASSETS OF CENTRE OF EXCELLENCE POLYMER MATERIALS AND TECHNOLOGIES (CE POLIMAT). For free dates to be agreed with the administrator: janez@navodnik.si</t>
  </si>
  <si>
    <t>pretočni reaktor za sintezo nanodelcev pri sobni temperaturi</t>
  </si>
  <si>
    <t>continous flow reactor for the synthesis of nano-particles at room temperature</t>
  </si>
  <si>
    <t>Polona Prosen</t>
  </si>
  <si>
    <t>Diferenčni dinamični kalorimeter (DSC)</t>
  </si>
  <si>
    <t>Differentian scanning calorimeter</t>
  </si>
  <si>
    <t>Oprema je dostopna vsem partenerjem pa enakih pravilih po PRAVILNIKU O NABAVI, EVIDENTIRANJU IN UPORABI OSNOVNIH SREDSTEV ZAVODA CENTER ODLIČNOSTI POLIMERNI MATERIALNI IN TEHNOLOGIJE (CO PoliMaT) Za prost termin se je potrebno dogovoriti s skrbnikom: polona.prosen@ki.si</t>
  </si>
  <si>
    <t>Equipment can be accessed to all partners equally acording to REGULATION OF PURCHASE, REGISTRATION AND USE OF ASSETS OF CENTRE OF EXCELLENCE POLYMER MATERIALS AND TECHNOLOGIES (CE POLIMAT). For free dates to be agreed with the administrator: polona.prosen@ki.si</t>
  </si>
  <si>
    <t>določanje termični lastnosti materialov</t>
  </si>
  <si>
    <t>thermal properties determination of materials</t>
  </si>
  <si>
    <t>Luka Cmok</t>
  </si>
  <si>
    <t>34377</t>
  </si>
  <si>
    <t>Dopolnilni elementi za razširitev titan-safirnega laserskega sistema</t>
  </si>
  <si>
    <t>Additional units for titan-sapphire pulsed laser system</t>
  </si>
  <si>
    <t>Oprema je dostopna vsem partenerjem pa enakih pravilih po PRAVILNIKU O NABAVI, EVIDENTIRANJU IN UPORABI OSNOVNIH SREDSTEV ZAVODA CENTER ODLIČNOSTI POLIMERNI MATERIALNI IN TEHNOLOGIJE (CO PoliMaT) Za prost termin se je potrebno dogovoriti s skrbnikom: irena.drevensek@ijs.si</t>
  </si>
  <si>
    <t>Equipment can be accessed to all partners equally acording to REGULATION OF PURCHASE, REGISTRATION AND USE OF ASSETS OF CENTRE OF EXCELLENCE POLYMER MATERIALS AND TECHNOLOGIES (CE POLIMAT). For free dates to be agreed with the administrator: irena.drevensek@ijs.si</t>
  </si>
  <si>
    <t>Jožefa Zabret</t>
  </si>
  <si>
    <t>24723</t>
  </si>
  <si>
    <t>DSC merilna celica</t>
  </si>
  <si>
    <t>DSC measuring cell</t>
  </si>
  <si>
    <t>Oprema je dostopna vsem partenerjem pa enakih pravilih po PRAVILNIKU O NABAVI, EVIDENTIRANJU IN UPORABI OSNOVNIH SREDSTEV ZAVODA CENTER ODLIČNOSTI POLIMERNI MATERIALNI IN TEHNOLOGIJE (CO PoliMaT) Za prost termin se je potrebno dogovoriti s skrbnikom: jozi.zabret@helios.si</t>
  </si>
  <si>
    <t>Equipment can be accessed to all partners equally acording to REGULATION OF PURCHASE, REGISTRATION AND USE OF ASSETS OF CENTRE OF EXCELLENCE POLYMER MATERIALS AND TECHNOLOGIES (CE POLIMAT). For free dates to be agreed with the administrator: jozi.zabret@helios.si</t>
  </si>
  <si>
    <t>Maja Ponikvar-Svet</t>
  </si>
  <si>
    <t>18457</t>
  </si>
  <si>
    <t>Elementni analizator C,N,H,S,O</t>
  </si>
  <si>
    <t>C,H,N,S,O elemental analysis</t>
  </si>
  <si>
    <t>Oprema je dostopna vsem partenerjem pa enakih pravilih po PRAVILNIKU O NABAVI, EVIDENTIRANJU IN UPORABI OSNOVNIH SREDSTEV ZAVODA CENTER ODLIČNOSTI POLIMERNI MATERIALNI IN TEHNOLOGIJE (CO PoliMaT) Za prost termin se je potrebno dogovoriti s skrbnikom: maja.ponikvar-svet@ijs.si</t>
  </si>
  <si>
    <t>Equipment can be accessed to all partners equally acording to REGULATION OF PURCHASE, REGISTRATION AND USE OF ASSETS OF CENTRE OF EXCELLENCE POLYMER MATERIALS AND TECHNOLOGIES (CE POLIMAT). For free dates to be agreed with the administrator: maja.ponikvar-svet@ijs.si</t>
  </si>
  <si>
    <t>določanje elementne sestave organskih in anorganskih vzorcev</t>
  </si>
  <si>
    <t>elemental composition determination of organic and inorganic samples</t>
  </si>
  <si>
    <t>Jelka Svetek</t>
  </si>
  <si>
    <t>GPC/SEC instrument</t>
  </si>
  <si>
    <t>HPLC for GPC/SEC analyses</t>
  </si>
  <si>
    <t>Oprema je dostopna vsem partenerjem pa enakih pravilih po PRAVILNIKU O NABAVI, EVIDENTIRANJU IN UPORABI OSNOVNIH SREDSTEV ZAVODA CENTER ODLIČNOSTI POLIMERNI MATERIALNI IN TEHNOLOGIJE (CO PoliMaT) Za prost termin se je potrebno dogovoriti s skrbnikom: jelka.svetek@sandoz.com</t>
  </si>
  <si>
    <t>Equipment can be accessed to all partners equally acording to REGULATION OF PURCHASE, REGISTRATION AND USE OF ASSETS OF CENTRE OF EXCELLENCE POLYMER MATERIALS AND TECHNOLOGIES (CE POLIMAT). For free dates to be agreed with the administrator: jelka.svetek@sandoz.com</t>
  </si>
  <si>
    <t>določevanje relativne molekulska mase vzorcev</t>
  </si>
  <si>
    <t>determination of relative average molar mass in polymer samples by liquid chromatography</t>
  </si>
  <si>
    <t>Miha Kavšek</t>
  </si>
  <si>
    <t>33479</t>
  </si>
  <si>
    <t>Laboratorijski mešalni reaktor</t>
  </si>
  <si>
    <t>Laboratory mixer reactor</t>
  </si>
  <si>
    <t>Oprema je dostopna vsem partenerjem pa enakih pravilih po PRAVILNIKU O NABAVI, EVIDENTIRANJU IN UPORABI OSNOVNIH SREDSTEV ZAVODA CENTER ODLIČNOSTI POLIMERNI MATERIALNI IN TEHNOLOGIJE (CO PoliMaT). Za prost termin se je potrebno dogovoriti s skrbnikom: miha.kavsek@melamin.si</t>
  </si>
  <si>
    <t>Equipment can be accessed to all partners equally acording to REGULATION OF PURCHASE, REGISTRATION AND USE OF ASSETS OF CENTRE OF EXCELLENCE POLYMER MATERIALS AND TECHNOLOGIES (CE POLIMAT). For free dates to be agreed with the administrator: miha.kavsek@melamin.si</t>
  </si>
  <si>
    <t>rekator za sintezo vodnih disperzij s kontrolo temperature</t>
  </si>
  <si>
    <t>temperature controlled reaction vessel for the synthesis of water dispersions</t>
  </si>
  <si>
    <t>Mirosllav Huskić</t>
  </si>
  <si>
    <t>Laboratorijski mini ekstruder</t>
  </si>
  <si>
    <t>Laboratory mini extruder</t>
  </si>
  <si>
    <t>Oprema je dostopna vsem partenerjem pa enakih pravilih po PRAVILNIKU O NABAVI, EVIDENTIRANJU IN UPORABI OSNOVNIH SREDSTEV ZAVODA CENTER ODLIČNOSTI POLIMERNI MATERIALNI IN TEHNOLOGIJE (CO PoliMaT). Za prost termin se je potrebno dogovoriti s skrbnikom: miro.huskic@ki.si</t>
  </si>
  <si>
    <t>Equipment can be accessed to all partners equally acording to REGULATION OF PURCHASE, REGISTRATION AND USE OF ASSETS OF CENTRE OF EXCELLENCE POLYMER MATERIALS AND TECHNOLOGIES (CE POLIMAT). For free dates to be agreed with the administrator: miro.huskic@ki.si</t>
  </si>
  <si>
    <t>priprava vzorcev na laboratorijskem nivoju za testiranja lastnosti kompozitnih materialov</t>
  </si>
  <si>
    <t>preparation of samples on laboratory scale for determination of properties for composite materials</t>
  </si>
  <si>
    <t>Laboratorijski razpršilni sušilnik</t>
  </si>
  <si>
    <t>Laboratory spray-dryer</t>
  </si>
  <si>
    <t>pridobivanje trdnih delcev iz raztopin ali suspenzij z razpršilnim sušenjem</t>
  </si>
  <si>
    <t>extraction of solid particles from solutions or suspentions by spray-drying</t>
  </si>
  <si>
    <t>Milena Težak</t>
  </si>
  <si>
    <t>Laboratorijski strižni mešalnik</t>
  </si>
  <si>
    <t>Laboratory shear-mixer for powders</t>
  </si>
  <si>
    <t>Oprema je dostopna vsem partenerjem pa enakih pravilih po PRAVILNIKU O NABAVI, EVIDENTIRANJU IN UPORABI OSNOVNIH SREDSTEV ZAVODA CENTER ODLIČNOSTI POLIMERNI MATERIALNI IN TEHNOLOGIJE (CO PoliMaT). Za prost termin se je potrebno dogovoriti s skrbnikom: mtezak@kolpa.si</t>
  </si>
  <si>
    <t>Equipment can be accessed to all partners equally acording to REGULATION OF PURCHASE, REGISTRATION AND USE OF ASSETS OF CENTRE OF EXCELLENCE POLYMER MATERIALS AND TECHNOLOGIES (CE POLIMAT). For free dates to be agreed with the administrator: mtezak@kolpa.si</t>
  </si>
  <si>
    <t>homogenizacija prahov pod kontroliranimi pogoji</t>
  </si>
  <si>
    <t>homogenization of powders under controlled conditions</t>
  </si>
  <si>
    <t>Miroslav Huskić</t>
  </si>
  <si>
    <t>liofilizator</t>
  </si>
  <si>
    <t>Freeze-dryer</t>
  </si>
  <si>
    <t>sušenje temperaturno občutljivih vzorcev od težko-hlapnih topil</t>
  </si>
  <si>
    <t>drying of temperature-sensitive samples of low-volatile solvents</t>
  </si>
  <si>
    <t>12318</t>
  </si>
  <si>
    <t xml:space="preserve">Maldi TOF/TOF </t>
  </si>
  <si>
    <t>MALDI TOF/TOF</t>
  </si>
  <si>
    <t>Oprema je dostopna vsem partenerjem pa enakih pravilih po PRAVILNIKU O NABAVI, EVIDENTIRANJU IN UPORABI OSNOVNIH SREDSTEV ZAVODA CENTER ODLIČNOSTI POLIMERNI MATERIALNI IN TEHNOLOGIJE (CO PoliMaT). Za prost termin se je potrebno dogovoriti s skrbnikom: ema.zagar@ki.si</t>
  </si>
  <si>
    <t>Equipment can be accessed to all partners equally acording to REGULATION OF PURCHASE, REGISTRATION AND USE OF ASSETS OF CENTRE OF EXCELLENCE POLYMER MATERIALS AND TECHNOLOGIES (CE POLIMAT). For free dates to be agreed with the administrator: ema.zagar@ki.si</t>
  </si>
  <si>
    <t>določevanje absolutnih molskih mas polimerov</t>
  </si>
  <si>
    <t>molecular mass of polymers determination</t>
  </si>
  <si>
    <t>Aleš Hančič</t>
  </si>
  <si>
    <t>25369</t>
  </si>
  <si>
    <t>Nadgradnja brizgalnega stroja</t>
  </si>
  <si>
    <t>Upgrade of the injection moulding machine</t>
  </si>
  <si>
    <t>Oprema je dostopna vsem partenerjem pa enakih pravilih po PRAVILNIKU O NABAVI, EVIDENTIRANJU IN UPORABI OSNOVNIH SREDSTEV ZAVODA CENTER ODLIČNOSTI POLIMERNI MATERIALNI IN TEHNOLOGIJE (CO PoliMaT). Za prost termin se je potrebno dogovoriti s skrbnikom: ales.hancic@tecos.si</t>
  </si>
  <si>
    <t>Equipment can be accessed to all partners equally acording to REGULATION OF PURCHASE, REGISTRATION AND USE OF ASSETS OF CENTRE OF EXCELLENCE POLYMER MATERIALS AND TECHNOLOGIES (CE POLIMAT). For free dates to be agreed with the administrator: ales.hancic@tecos.si</t>
  </si>
  <si>
    <t>izdelava vzorcev in testiranje materialov in orodij za brizganje duro- in termoplastov</t>
  </si>
  <si>
    <t>sample s manufacturing and material or tools testings in duro- and thermoplast malding</t>
  </si>
  <si>
    <t>Nadgradnja mikroskopa AFM-XE 100</t>
  </si>
  <si>
    <t>Auxiliaries and accessories for AFM microscopy</t>
  </si>
  <si>
    <t>Oprema je dostopna vsem partenerjem pa enakih pravilih po PRAVILNIKU O NABAVI, EVIDENTIRANJU IN UPORABI OSNOVNIH SREDSTEV ZAVODA CENTER ODLIČNOSTI POLIMERNI MATERIALNI IN TEHNOLOGIJE (CO PoliMaT). Za prost termin se je potrebno dogovoriti s skrbnikom: jozi.zabret@helios.si</t>
  </si>
  <si>
    <t>mikroskop na atomsko silo</t>
  </si>
  <si>
    <t>atomic force microscopy</t>
  </si>
  <si>
    <t>Silvo Hribernik</t>
  </si>
  <si>
    <t>27558</t>
  </si>
  <si>
    <t>Nadgradnja SWAX 3-sistema v S3- MICROpix sistem</t>
  </si>
  <si>
    <t>Upgrade of HECUS System 3 to S3 MICROpix</t>
  </si>
  <si>
    <t>Oprema je dostopna vsem partenerjem pa enakih pravilih po PRAVILNIKU O NABAVI, EVIDENTIRANJU IN UPORABI OSNOVNIH SREDSTEV ZAVODA CENTER ODLIČNOSTI POLIMERNI MATERIALNI IN TEHNOLOGIJE (CO PoliMaT). Za prost termin se je potrebno dogovoriti s skrbnikom: silvo.hribernik@um.si</t>
  </si>
  <si>
    <t>Equipment can be accessed to all partners equally acording to REGULATION OF PURCHASE, REGISTRATION AND USE OF ASSETS OF CENTRE OF EXCELLENCE POLYMER MATERIALS AND TECHNOLOGIES (CE POLIMAT). For free dates to be agreed with the administrator: silvo.hribernik@um.si</t>
  </si>
  <si>
    <t>nadgradnja modularnega rentgenskega sistema za analizo trdnih snovi, makromolekularnih raztopin in tankih filmov</t>
  </si>
  <si>
    <t>Modular X-ray system upgrade for the analysis of solids, macromolecular solutions and thin films</t>
  </si>
  <si>
    <t>Alenka Kante</t>
  </si>
  <si>
    <t>33574</t>
  </si>
  <si>
    <t>Naprava za določ. odprtega časa in hitrosti lepljenja</t>
  </si>
  <si>
    <t>Open-time determination and adhesion speed determination equipment</t>
  </si>
  <si>
    <t>Oprema je dostopna vsem partenerjem pa enakih pravilih po PRAVILNIKU O NABAVI, EVIDENTIRANJU IN UPORABI OSNOVNIH SREDSTEV ZAVODA CENTER ODLIČNOSTI POLIMERNI MATERIALNI IN TEHNOLOGIJE (CO PoliMaT). Za prost termin se je potrebno dogovoriti s skrbnikom: alenka.kante@mitol.si</t>
  </si>
  <si>
    <t>Equipment can be accessed to all partners equally acording to REGULATION OF PURCHASE, REGISTRATION AND USE OF ASSETS OF CENTRE OF EXCELLENCE POLYMER MATERIALS AND TECHNOLOGIES (CE POLIMAT). For free dates to be agreed with the administrator: alenka.kante@mitol.si</t>
  </si>
  <si>
    <t>določevanje odprtega časa in hitrosti lepljenja</t>
  </si>
  <si>
    <t>open time and adhesion speed determination</t>
  </si>
  <si>
    <t>Alojz Anžlovar</t>
  </si>
  <si>
    <t>8675</t>
  </si>
  <si>
    <t>Naprava za napraševanje z zlatom in ogljikom</t>
  </si>
  <si>
    <t>Sputtering device for coating with gold and carbon</t>
  </si>
  <si>
    <t>Oprema je dostopna vsem partenerjem pa enakih pravilih po PRAVILNIKU O NABAVI, EVIDENTIRANJU IN UPORABI OSNOVNIH SREDSTEV ZAVODA CENTER ODLIČNOSTI POLIMERNI MATERIALNI IN TEHNOLOGIJE (CO PoliMaT). Za prost termin se je potrebno dogovoriti s skrbnikom: alojz.anzlovar@ki.si</t>
  </si>
  <si>
    <t>Equipment can be accessed to all partners equally acording to REGULATION OF PURCHASE, REGISTRATION AND USE OF ASSETS OF CENTRE OF EXCELLENCE POLYMER MATERIALS AND TECHNOLOGIES (CE POLIMAT). For free dates to be agreed with the administrator: alojz.anzlovar@ki.si</t>
  </si>
  <si>
    <t>predpriprava vzorcev za SEM in TEM analize</t>
  </si>
  <si>
    <t>sample preparation for SEM and TEM analysis</t>
  </si>
  <si>
    <t>Manja Kurečič</t>
  </si>
  <si>
    <t>24332</t>
  </si>
  <si>
    <t>Pilotna elektro-predilnica</t>
  </si>
  <si>
    <t>Pilot-scale electrospinning device</t>
  </si>
  <si>
    <t>Oprema je dostopna vsem partenerjem pa enakih pravilih po PRAVILNIKU O NABAVI, EVIDENTIRANJU IN UPORABI OSNOVNIH SREDSTEV ZAVODA CENTER ODLIČNOSTI POLIMERNI MATERIALNI IN TEHNOLOGIJE (CO PoliMaT). Za prost termin se je potrebno dogovoriti s skrbnikom: manja.kurecic@um.si</t>
  </si>
  <si>
    <t>Equipment can be accessed to all partners equally acording to REGULATION OF PURCHASE, REGISTRATION AND USE OF ASSETS OF CENTRE OF EXCELLENCE POLYMER MATERIALS AND TECHNOLOGIES (CE POLIMAT). For free dates to be agreed with the administrator: manja.kurecic@um.si</t>
  </si>
  <si>
    <t>elektropredenje nano-vlaken</t>
  </si>
  <si>
    <t>electrospinning of nano-fibers</t>
  </si>
  <si>
    <t>Nataša Čuk</t>
  </si>
  <si>
    <t>Pilotni ultrazvočni sonifikator</t>
  </si>
  <si>
    <t>Pilot plant ultrasound processor</t>
  </si>
  <si>
    <t>Oprema je dostopna vsem partenerjem pa enakih pravilih po PRAVILNIKU O NABAVI, EVIDENTIRANJU IN UPORABI OSNOVNIH SREDSTEV ZAVODA CENTER ODLIČNOSTI POLIMERNI MATERIALNI IN TEHNOLOGIJE (CO PoliMaT). Za prost termin se je potrebno dogovoriti s skrbnikom: natasa.cuk@GGP.si</t>
  </si>
  <si>
    <t>Equipment can be accessed to all partners equally acording to REGULATION OF PURCHASE, REGISTRATION AND USE OF ASSETS OF CENTRE OF EXCELLENCE POLYMER MATERIALS AND TECHNOLOGIES (CE POLIMAT). For free dates to be agreed with the administrator: natasa.cuk@ggp.si</t>
  </si>
  <si>
    <t>ultrazvočna razgradnja biomase pri pridelavi biodizla</t>
  </si>
  <si>
    <t>ultrasound assisted biomass decomposition for the production of biodiesel</t>
  </si>
  <si>
    <t>Plinski masni spektrometer</t>
  </si>
  <si>
    <t>Gas mass spectrometer for TGA coupling</t>
  </si>
  <si>
    <t>Oprema je dostopna vsem partenerjem pa enakih pravilih po PRAVILNIKU O NABAVI, EVIDENTIRANJU IN UPORABI OSNOVNIH SREDSTEV ZAVODA CENTER ODLIČNOSTI POLIMERNI MATERIALNI IN TEHNOLOGIJE (CO PoliMaT). Za prost termin se je potrebno dogovoriti s skrbnikom: polona.prosen@ki.si</t>
  </si>
  <si>
    <t>masni spektrometer vezan na TGA za določevanje sestave razpadnih plinskih produktov</t>
  </si>
  <si>
    <t>mass spectrometer coupled with TGA for composition determination of decomposed gas products</t>
  </si>
  <si>
    <t>Pretočni mlin</t>
  </si>
  <si>
    <t>Continous nano-mill</t>
  </si>
  <si>
    <t>mlin za deaglomeracijo manodelcev v disperzijah</t>
  </si>
  <si>
    <t>mill for dispersing nanoparticles in dispersions</t>
  </si>
  <si>
    <t>Blaž Likozar</t>
  </si>
  <si>
    <t>Reakcijski kalorimeter</t>
  </si>
  <si>
    <t>Reaction calorimeter High pressure laboratory reactor with in situ FTIR and FBRM probes</t>
  </si>
  <si>
    <t>Oprema je dostopna vsem partenerjem pa enakih pravilih po PRAVILNIKU O NABAVI, EVIDENTIRANJU IN UPORABI OSNOVNIH SREDSTEV ZAVODA CENTER ODLIČNOSTI POLIMERNI MATERIALNI IN TEHNOLOGIJE (CO PoliMaT). Za prost termin se je potrebno dogovoriti s skrbnikom: blaz.likozar@ki.si</t>
  </si>
  <si>
    <t>Equipment can be accessed to all partners equally acording to REGULATION OF PURCHASE, REGISTRATION AND USE OF ASSETS OF CENTRE OF EXCELLENCE POLYMER MATERIALS AND TECHNOLOGIES (CE POLIMAT). For free dates to be agreed with the administrator: blaz.likozar@ki.si</t>
  </si>
  <si>
    <t xml:space="preserve">reaktor za kontrolirano sintezo z možnostjo spremljanja kemijskih pretvorb in kristalizacije </t>
  </si>
  <si>
    <t>Respirometer za analizo biorazgradljivosti</t>
  </si>
  <si>
    <t>Respirometric analyser for polymer biodegradation measurments</t>
  </si>
  <si>
    <t>Oprema je dostopna vsem partenerjem pa enakih pravilih po PRAVILNIKU O NABAVI, EVIDENTIRANJU IN UPORABI OSNOVNIH SREDSTEV ZAVODA CENTER ODLIČNOSTI POLIMERNI MATERIALNI IN TEHNOLOGIJE (CO PoliMaT). Za prost termin se je potrebno dogovoriti s skrbnikom: miroslav.huskic@polimat.si</t>
  </si>
  <si>
    <t>Equipment can be accessed to all partners equally acording to REGULATION OF PURCHASE, REGISTRATION AND USE OF ASSETS OF CENTRE OF EXCELLENCE POLYMER MATERIALS AND TECHNOLOGIES (CE POLIMAT). For free dates to be agreed with the administrator: miroslav.huskic@polimat.si</t>
  </si>
  <si>
    <t>merjenje končne stopnje aerobne biorazgradljivosti polimernih materialov</t>
  </si>
  <si>
    <t>total aerobic biodegradability of plastic materials measuring</t>
  </si>
  <si>
    <t>Separacijski sklop pretočnega reaktorja za izdelavo pilotnih količin nano ZnO</t>
  </si>
  <si>
    <t>Separation set for continous reactor for nano-ZnO production</t>
  </si>
  <si>
    <t>oprema za separacijo pilotnih količin nanodelcev ZnO</t>
  </si>
  <si>
    <t>separation equipment for pilot quantities of ZnO nanoparticles</t>
  </si>
  <si>
    <t>Sistem za merjenje velikosti delcev</t>
  </si>
  <si>
    <t>Zeta-sizer and particle size determination equipment</t>
  </si>
  <si>
    <t>meritve velikosti delcev v disperzijah in koloidih</t>
  </si>
  <si>
    <t>particle size, particle size distribution and zeta potential determination in colloid water dispersions</t>
  </si>
  <si>
    <t>Termogravimetrični analizator (TGA)</t>
  </si>
  <si>
    <t>Thermogravimetric analyzer</t>
  </si>
  <si>
    <t>Peter Mišvelj</t>
  </si>
  <si>
    <t>25103</t>
  </si>
  <si>
    <t>Visokotemperaturni visokotlačni reaktor</t>
  </si>
  <si>
    <t>Laboratory high-pressure reactor</t>
  </si>
  <si>
    <t>Oprema je dostopna vsem partenerjem pa enakih pravilih po PRAVILNIKU O NABAVI, EVIDENTIRANJU IN UPORABI OSNOVNIH SREDSTEV ZAVODA CENTER ODLIČNOSTI POLIMERNI MATERIALNI IN TEHNOLOGIJE (CO PoliMaT). Za prost termin se je potrebno dogovoriti s skrbnikom: peter.misvelj@resinshelios.com</t>
  </si>
  <si>
    <t>Equipment can be accessed to all partners equally acording to REGULATION OF PURCHASE, REGISTRATION AND USE OF ASSETS OF CENTRE OF EXCELLENCE POLYMER MATERIALS AND TECHNOLOGIES (CE POLIMAT). For free dates to be agreed with the administrator: peter.misvelj@resinshelios.com</t>
  </si>
  <si>
    <t>reaktor za sintezo polimerov pri tlačnih pogojih sinteze</t>
  </si>
  <si>
    <t>pressure reactor vessel for polymer synthesis</t>
  </si>
  <si>
    <t xml:space="preserve">Inštitut za matematiko, fiziko in mehaniko </t>
  </si>
  <si>
    <t>Univerza v Ljubljani, Fakulteta za kemijo in kemijsko tehnologijo</t>
  </si>
  <si>
    <t xml:space="preserve">Kemijski inštitut </t>
  </si>
  <si>
    <t>Institut "Jožef Stefan"</t>
  </si>
  <si>
    <t xml:space="preserve">Inštitut za kovinske materiale in tehnologije </t>
  </si>
  <si>
    <t xml:space="preserve">Geološki zavod Slovenije </t>
  </si>
  <si>
    <t>ONKOLOŠKI INŠTITUT LJUBLJANA</t>
  </si>
  <si>
    <t>Univerzitetni rehabilitacijski inštitut Republike Slovenije</t>
  </si>
  <si>
    <t>Zavod Republike Slovenije za transfuzijsko medicino</t>
  </si>
  <si>
    <t>Univerzitetni klinični center Maribor</t>
  </si>
  <si>
    <t xml:space="preserve">Univerza v Ljubljani, Medicinska fakulteta </t>
  </si>
  <si>
    <t>Univerza v Ljubljani, Veterinarska fakulteta</t>
  </si>
  <si>
    <t>Univerza v Mariboru, Fakulteta za kmetijstvo in biosistemske</t>
  </si>
  <si>
    <t xml:space="preserve">Inštitut za novejšo zgodovino </t>
  </si>
  <si>
    <t>Urbanistični inštitut Republike Slovenije</t>
  </si>
  <si>
    <t>Univerza v Ljubljani, Fakulteta za šport</t>
  </si>
  <si>
    <t>Znanstvenoraziskovalni center Slovenske akademije znanosti in umetnosti</t>
  </si>
  <si>
    <t>Narodna in univerzitetna knjižnica v Ljubljani</t>
  </si>
  <si>
    <t xml:space="preserve">Univerza v Ljubljani, Fakulteta za strojništvo </t>
  </si>
  <si>
    <t>Univerza v Ljubljani, Fakulteta za gradbeništvo in geodezijo</t>
  </si>
  <si>
    <t>Univerza v Mariboru, Fakulteta za elektrotehniko, računalništvo in informatiko</t>
  </si>
  <si>
    <t>Zavod za gradbeništvo Slovenije</t>
  </si>
  <si>
    <t xml:space="preserve">Univerza na Primorskem, Znanstveno-raziskovalno središče </t>
  </si>
  <si>
    <t>Univerza v Ljubljani, Fakulteta za elektrotehniko</t>
  </si>
  <si>
    <t xml:space="preserve">Univerza v Ljubljani, Naravoslovnotehniška fakulteta  </t>
  </si>
  <si>
    <t>Univerzitetna klinika za pljučne bolezni in alergijo Golnik</t>
  </si>
  <si>
    <t xml:space="preserve">Univerza na Primorskem, Inštitut Andrej Marušič  </t>
  </si>
  <si>
    <t xml:space="preserve">CELICA, biomedicinski center, d.o.o. </t>
  </si>
  <si>
    <t xml:space="preserve">Center odličnosti polimerni materiali in tehnologije </t>
  </si>
  <si>
    <t>Center odličnosti NAMASTE, zavod za raziskave in razvoj naprednih nekovinskih materialov s tehnologijami prihodnosti</t>
  </si>
  <si>
    <t xml:space="preserve">CENTER ODLIČNOSTI NIZKOOGLJIČNE TEHNOLOGIJE </t>
  </si>
  <si>
    <t>Center odličnosti za biosenzoriko, instrumentacijo in procesno kontrolo</t>
  </si>
  <si>
    <t>Center odličnosti Vesolje, znanost in tehnologije</t>
  </si>
  <si>
    <t xml:space="preserve">Center odličnosti nanoznanosti in nanotehnologije </t>
  </si>
  <si>
    <t>Univerza na Primorskem, Fakulteta za management</t>
  </si>
  <si>
    <t xml:space="preserve">Univerza v Ljubljani, Biotehniška fakulteta </t>
  </si>
  <si>
    <t>Nacionalni inštitut za biologijo</t>
  </si>
  <si>
    <t>Oprema je dostopna le po predhodnem dogovoru in pod vodstvom strokovno usposobljene osebe; cena za določitev hidrodinamskega radija  160 EURO za vzorec. Določanje molske mase se zaračuna glede na porabljeni čas in zahtevnost ostalih postopkov</t>
  </si>
  <si>
    <t>The qeuipment is available on the basis of a previous agreement and with a supervision of authorized personel; the determination of the hydrodynamic radius costs 160 EURO per sample. The price for the molar mass determination  depends on the used time and on the pretentiousness of measurements.</t>
  </si>
  <si>
    <t>določanje velikosti (molske mase) delcev v koloidnih sistemih</t>
  </si>
  <si>
    <t>determination of size (molar mass) of colloidal particles</t>
  </si>
  <si>
    <t>Drugi javni in/ali tržni viri</t>
  </si>
  <si>
    <t>Maja Jurc</t>
  </si>
  <si>
    <t>2491</t>
  </si>
  <si>
    <t>a) Mikroskop Olympus BX 51 z dodatno opremo (Olymous Camera C5050 Zoom); b) Stereozoom mikroskop SZX-16 s sestavnimi deli.</t>
  </si>
  <si>
    <t>a) 2004/2005; b) 2010</t>
  </si>
  <si>
    <t>Olymous Camera C5050 Zoom</t>
  </si>
  <si>
    <t>a) 5.700 EUR; b) 10.122,0 EUR</t>
  </si>
  <si>
    <t>Taksonomsko raziskovalno delo (Invertebrata, glive, lesnate rastline), izobraževanje dodiplomskih in podiplomskih študentov.</t>
  </si>
  <si>
    <t xml:space="preserve">Taxonomic research work (Invertebrata, fungi, woody plants), used also as good tools for education of under- and postgraduate students. </t>
  </si>
  <si>
    <t>Raziskovalno delo</t>
  </si>
  <si>
    <t>Research work</t>
  </si>
  <si>
    <t>a) 100%; b) 100%</t>
  </si>
  <si>
    <t>a) APL L4 - 0985; b) APL L4 - 9585</t>
  </si>
  <si>
    <t>a), b) P4-0059 Gozd, gozdarstvo in obnovljivi gozdni viri</t>
  </si>
  <si>
    <t>V4-0493</t>
  </si>
  <si>
    <t>Dušan Jurc</t>
  </si>
  <si>
    <t>Akustični spektrometer DT1200</t>
  </si>
  <si>
    <t>Center odličnosti za integrirane pristope v kemiji in biologiji proteinov CIPKeBiP</t>
  </si>
  <si>
    <t>2990-001</t>
  </si>
  <si>
    <t>I0-0048</t>
  </si>
  <si>
    <t>Akustooptični delilec žarka (AOBS) s spektralnimi detektorji</t>
  </si>
  <si>
    <t>Leica Acoustooptical beamsplitter (AOBS) with spectral detectors</t>
  </si>
  <si>
    <t>Prof.Dr. Marjan Slak Rupnik, Univerza v Mariboru, Medicinska fakulteta, Ljubljanska 5, 2000 Maribor</t>
  </si>
  <si>
    <t>Prof.Dr. Marjan Slak Rupnik, University of Mariboru, Medical faculty, Ljubljanska 5, 2000 Maribor</t>
  </si>
  <si>
    <t>Sistem za upravljanje z nelinearnim virom svetlobe  se uporablja za poseganje v fiziološke procese v intaktnih tkivih in organih. Osnova tega sistema omogoča prostorsko omejeno vplivanje na fiziološke procese znotraj posamezne celice tudi globlje v intaktnem tkivu. Upravljanje s laserskim žarkom, ki je podlaga procesom fotolize ali deplecije stimulirane emisije je lahko relativno počasno za dolgoročno spreminjanje razmer v celici ali pa izredno kratkotrajno za sprožanje izredno kratkoživih pojavov, pod milisekundno časovno ločljivostjo. Osnova spreminjanja laserskega žarka je elektrooptični modulator, ki natančno določa trajanje in moč laserske svetlobe v žarišču.</t>
  </si>
  <si>
    <t>Acoustooptical beamsplitter (AOBS) with spectral detectors is used to interfere with physiological processes in intact tissues and organs. The basis of this microscope enables spatially limited interference within single cells in biological samples of bigger dimensions. Handling of the laser beam used for photolysis or depletion of stimulated emission can be relatively slow to enable long-term spatially resolved manipulation of the cellular processes or in high speed mode, which enables triggering of transient sub-millisecond events. The basis of laser light manipulation is electrooptical modulator that can precisely set the duration and power of the laser light in the focal point.</t>
  </si>
  <si>
    <t>CO-RO 50/2011 (skupaj z  CO-RO 49/2011)</t>
  </si>
  <si>
    <t>www.cipkebip.org</t>
  </si>
  <si>
    <t>UMb-Medicinska fakulteta</t>
  </si>
  <si>
    <t>Branko Jenko</t>
  </si>
  <si>
    <t>23483</t>
  </si>
  <si>
    <t>Analitski HPLC</t>
  </si>
  <si>
    <t>Analytical HPLC</t>
  </si>
  <si>
    <t>Branko Jenko, Jenko d.o.o., Vrbljene 58, 1298 Ig</t>
  </si>
  <si>
    <t>Sistem za gojenje mikroorganizmov (MO) in celičnih kultur (CC) vključuje serijo stresalnikov, inkubatorjev in bioreaktorjev, ki bodo omogočali sočasno gojenje večjega števila MO in CC kultur v različnih volumnih (od volumna nekaj mililitrov do 100 litrov), zagotavljali natančno regulacijo in optimizacijo pogojev za pridobivanje bio mase in izražanje proteinov (uravnavanje temperature, pH, prezračevanje, dodajanje hranil in hitrost mešanja), zagotavljali pogoje za sterilno delo in preprečevali izpust genetsko spremenjenih organizmov v okolje.</t>
  </si>
  <si>
    <t>Production of proteins and synthetic bio-active molecules - System for cultivation of microorganisms and cell cultures, includes a series of shakers, incubators and bioreactors that will allow parallel cultivation of a larger number of MO and CC cultures on a different volume scale (from a few milliliters to 100 liters), allowing precise regulation and optimization of growth and expression conditions (temperature, pH, aeration, feeding and mixing speed) and providing the conditions for sterile work, and preventing the release of genetically modified organisms into the environment.</t>
  </si>
  <si>
    <t>CO-RO 30/2011 (skupaj z CO-RO 31/2011, CO-RO 43/2011, CO-RO 51/2011, CO-RO 22/2010, CO-RO 26/2010, CO-RO 27/2010)</t>
  </si>
  <si>
    <t>Jenko d.o.o., Acies Bio d.o.o.</t>
  </si>
  <si>
    <t>IO-0048</t>
  </si>
  <si>
    <t>interni projekti Jenko d.o.o., Acies Bio d.o.o.</t>
  </si>
  <si>
    <t>Acies Bio d.o.o.</t>
  </si>
  <si>
    <t xml:space="preserve">J3-6083 </t>
  </si>
  <si>
    <t>Analizator sekvence in pomnoževalec DNA z možnostjo kvantitativne analize PCR produktov</t>
  </si>
  <si>
    <t>Analyzer sequences and multiply DNA the possibility of quantitative analaysis of PCR products</t>
  </si>
  <si>
    <t>Dogovor o izvajanju poskusov na imunsko zavrtih miših glede na skupno zastavljene raziskovalne cilje - cena po dogovoru (OPREMA JE NA ODD. MOLEKULARNE BIOLOGIJE)</t>
  </si>
  <si>
    <t xml:space="preserve">Experiments on immunodeficient mice can be performed upon agreement and joint research goals. </t>
  </si>
  <si>
    <t xml:space="preserve">Oprema je namenjena za analizo zaporedja nukleotidov v DNA fragmentu (sekveniranje DNA in detekcija mutacij). Hkrati to opremo uporabljamo za fragmentne analize tar vrednotenje izražanja genov. </t>
  </si>
  <si>
    <t>The equipment is intended for the analysis of the nucleotide sequence in the DNA fragment (DNA sequencing and mutation detection). At the same time this equipment is used for the analysis of tar fragmentne evaluation of gene expression</t>
  </si>
  <si>
    <t>24889-ANALIZATOR DNK SEKVENCE,28974 APARAT ZA POMN. NUKL. KISLIN,28973 TISKALNIK HP DJ 6980,28972 RAČUNALNIK DC 7600</t>
  </si>
  <si>
    <t>http://www.onko-i.si/raziskovanje_in_izobrazevanje/programi_projekti_in_studije/raziskovalna_oprema/index.html</t>
  </si>
  <si>
    <t>Marko Hočevar</t>
  </si>
  <si>
    <t>J3-6092</t>
  </si>
  <si>
    <t>Nikola Bešić</t>
  </si>
  <si>
    <t xml:space="preserve">J3-6363 </t>
  </si>
  <si>
    <t xml:space="preserve">J3-7488  </t>
  </si>
  <si>
    <t>Janez Žgajnar</t>
  </si>
  <si>
    <t>JNVV/B6-SJN 011/07, JNMV/B7-SJN 013/07</t>
  </si>
  <si>
    <t>601, 603</t>
  </si>
  <si>
    <t>Terezija Golob;       Tomaž Polak (Mojca Korošec)</t>
  </si>
  <si>
    <t>Texture Analyser TA-HD/100i</t>
  </si>
  <si>
    <t>3500599, 3503176, 3501506,      3502307</t>
  </si>
  <si>
    <t>Določanje vsebnosti dušika in beljakovin v živilih; analiza teksture živil. Oprema je 20 % časa na razpolago za zunanje uporabnike. Cena je določena po veljavnem ceniku BF oz. po dogovoru s skrbnikom.</t>
  </si>
  <si>
    <t>V4-1047</t>
  </si>
  <si>
    <t>Terezija Golob</t>
  </si>
  <si>
    <t>Božidar Žlender</t>
  </si>
  <si>
    <t>KC-BRIN</t>
  </si>
  <si>
    <t>Nina Gunde-Cimerman</t>
  </si>
  <si>
    <t>5935</t>
  </si>
  <si>
    <t>Aparat za elektroforezo v pulzirajočem električnem polju (BIO-RAD CHEF-DIII CHILLER SYS)</t>
  </si>
  <si>
    <t>Pulsed field electrophoresis system instrument (BIO-RAD CHEF-DIII CHILLER SYS)</t>
  </si>
  <si>
    <t>Prof.Dr. Nina Gunde Cimerman, Univerza v Ljubljani, Biotehniška fakulteta, Oddelek za biologijo, Večna pot 111, 1000 Ljubljana</t>
  </si>
  <si>
    <t>Prof.Dr. Nina Gunde-Cimerman, University of Ljubljana, Biotechnical faculty, Department for Biology, Večna pot 111, 1000 Ljubljana</t>
  </si>
  <si>
    <t>Aparat za elektroforezo v pulzirajočem električnem polju omogoča visoko resolucijsko separacijo DNA fragmentov med 100 bp - do 10Mb, s spreminjajočim električnim poljem med elektrodama.</t>
  </si>
  <si>
    <t>Pulsed field electrophoresis system (PFGE) enables high resolution separation of DNA fragments between 100 bp – over 10 Mb, by alternating electrical field between electrode pairs with precise position.</t>
  </si>
  <si>
    <t>CO-RO 72/2013</t>
  </si>
  <si>
    <t>L4-5533</t>
  </si>
  <si>
    <t>Mojca Božič Mijovski</t>
  </si>
  <si>
    <t>Aparat za hitro gensko analizo (Lightcycler)-dodatna oprema</t>
  </si>
  <si>
    <t>ABI Prism 7000 Sequence Detection System, Applied Biosystems</t>
  </si>
  <si>
    <t xml:space="preserve">Oprema se uporablja  tudi rutinsko v diagnostične namene, zato je njena souporaba omejena pretežno na popoldanski čas. Reagente in potrošni material mora souporabnik nabaviti sam, cena souporabe opreme pa je predmet dogovora. </t>
  </si>
  <si>
    <t>The equipment is used also for diagnostic purposes, therefore it could be co-used predominantly in the afternoon. Reagents and materials are to be purchased by the user, while the price of equipment joint use is matter of negotiation.</t>
  </si>
  <si>
    <t>Oprema se uporablja za analizo mutacij in polimorfizmov genov, ki zapisujejo beljakovine udeležene v hemostazi.</t>
  </si>
  <si>
    <t>Training and advice regarding mutation and polymorphism analysis of the genes encoding proteins involved in haemostasis.</t>
  </si>
  <si>
    <t>http://www4.kclj.si/</t>
  </si>
  <si>
    <t>rutinske laboratorijske</t>
  </si>
  <si>
    <t>L3-7417</t>
  </si>
  <si>
    <t>Mojca Stegnar</t>
  </si>
  <si>
    <t>J3-3412</t>
  </si>
  <si>
    <t>BI-MK/04-05-010</t>
  </si>
  <si>
    <t xml:space="preserve">Klinični center Ljubljana </t>
  </si>
  <si>
    <t>Marija Molan</t>
  </si>
  <si>
    <t>Aparat za intermitentno hipobarično terapijo - Green Vacum</t>
  </si>
  <si>
    <t>Green Vacuum -Aparat for intermittent hypobacric therapy</t>
  </si>
  <si>
    <t>možnost dostopa do aparata je v času, ko Center za medicino športa ne deluje oziroma po dogovoru. Cena uporabe se izračuna na osnovi amortizacijskih stroškov.</t>
  </si>
  <si>
    <t xml:space="preserve">The machine is available when Sports Medicine Unit is off duty. The price depends on amortisation costs.  </t>
  </si>
  <si>
    <t>Oprema se uporablja v terapevtske namene in sicer za zdravljenje Raynaudovega sindroma, oteklin, kroničnih kompartment sindromov in trakcijskih periostitisev spodnjih okončin</t>
  </si>
  <si>
    <t>The machine is used for treatment of Raynaud syndrom, edema, cronical compartment syndromes and traction periostitides of lower limbs.</t>
  </si>
  <si>
    <t>"Uporabnost intermitentne hipobarične terapije pri zdravljenju Raynaudovega sindroma"</t>
  </si>
  <si>
    <t>CMŠ</t>
  </si>
  <si>
    <t>"Uporabnost intermitentne hipobarične terapije pri preprečevanju omrzlin pri alpinistih v visokogorju"</t>
  </si>
  <si>
    <t>"Uporabnost intermitentne hipobarične terapije pri zdravljenju akutnih edemov"</t>
  </si>
  <si>
    <t>Uporabnost intermitentne hipobarične terapije pri zdravljenju kroničnih kompartment siindromov in trakcijskih periostitisov spodnjih urdov</t>
  </si>
  <si>
    <t>Maja Rupnik</t>
  </si>
  <si>
    <t>12278</t>
  </si>
  <si>
    <t>Aparat za reakcijo PCR v realnem času z opcijo reakcije HRM</t>
  </si>
  <si>
    <t>Aparat ROTOR-GENE Q, 5-PLEX HRMReal-time PCR device with HRM (High Resolution Melt) option</t>
  </si>
  <si>
    <t>Prof.Dr. Maja Rupnik, Nacionalni laboratorij za zdravje, okolje in hrano, Prvomajska ulica 1, 2000 Maribor</t>
  </si>
  <si>
    <t>Prof.Dr. Maja Rupnik,National laboratory for health, environment and food, Prvomajska ulica 1, 2000 Maribor</t>
  </si>
  <si>
    <t>Reakcija PCR v realnem času se uporablja za zaznavanje genov ali genskih odsekov v genomu ter v kvantitativni izvedbi za spremljanje izražanja genov. Z analizo talitvene krivulje pomnoženih odsekov se lahko določajo mutacije v pomnoženih odsekih, genotipizacija ter analiza metilacije. Talitvena krivulja z visoko ločljivostjo je izboljšava te metode, ki omogoča natančnejšo analizo variabilnosti in lahko zazna eno samo spremenjeno bazo.</t>
  </si>
  <si>
    <t>Real time PCR is used for detection of genes or gene regions within the genome and in the quantitative form also for analysis of gene expression. Melting curve analysis of amplified fragments is used for detection of mutations in amplified products, for genotyping or for analysis of metilation. High resolution melting is further upgrade that enables much more exact analysis and also detection of single mutations.</t>
  </si>
  <si>
    <t>CO-RO 9/2010</t>
  </si>
  <si>
    <t>J3-5500</t>
  </si>
  <si>
    <t>CIPKeBiP, NLZOH</t>
  </si>
  <si>
    <t>FKKT</t>
  </si>
  <si>
    <t>2992-001</t>
  </si>
  <si>
    <t>dr. Helena Gradišar</t>
  </si>
  <si>
    <t>17915</t>
  </si>
  <si>
    <t>Aparatura za merjenje velikosti in zeta potenciala delcev</t>
  </si>
  <si>
    <t xml:space="preserve">Equipment for measuring the size and zeta potential of particles </t>
  </si>
  <si>
    <t xml:space="preserve">Režim uporabe: 8/5. Dostop ni omejen. Po predhodni najavi skrbniku opreme se določi način uporabe in čas uporabe. </t>
  </si>
  <si>
    <t>Accessibility: 8/5. No restrictions. The equipment administrator will define the conditions for use of equipment.</t>
  </si>
  <si>
    <t>Zetasizer Nano ZS-ZEN 3600, MALVERN</t>
  </si>
  <si>
    <t>OS -00154</t>
  </si>
  <si>
    <t>www.enfist.si</t>
  </si>
  <si>
    <t>Stojan Stavber</t>
  </si>
  <si>
    <t>6058</t>
  </si>
  <si>
    <t xml:space="preserve">Aparatura za visokotlačno kromatografijo, računalnik Dell Optex 755 USFF, TP Link TL-SG1008D 10/100/1000 8-port, D-link USB </t>
  </si>
  <si>
    <t xml:space="preserve">High-pressure HPLC system  with computer Dell Optex 755 USFF, TP Link TL-SG1008D 10/100/1000 8-port, D-link USB </t>
  </si>
  <si>
    <t>Prof.Dr. Stojan Stavber, Jožef Stefan Institute, Jamova cesta 39, 1000 LJubljana</t>
  </si>
  <si>
    <t>HPLC sistem za visokotlačno tekočinsko kromatografijo se uporablja za analitiko posebnih organskih spojin: težko hlapnih in termolabilnih spojin.</t>
  </si>
  <si>
    <t>HPLC system for high-pressure liquid chromatography is used for analytics of special organic compounds:  difficult-volatile and thermolabile compounds.</t>
  </si>
  <si>
    <t>CO-RO 32/2011 (skupaj z računalnikom CO-RO 37/2011)</t>
  </si>
  <si>
    <t>P1-0148</t>
  </si>
  <si>
    <t>J1-4136</t>
  </si>
  <si>
    <t>L4-5530</t>
  </si>
  <si>
    <t>CIPKEBIP</t>
  </si>
  <si>
    <t>Marjan Veber</t>
  </si>
  <si>
    <t>Atomski absorpcijski spektrometern (PE Anylyst 600)</t>
  </si>
  <si>
    <t>Atomic absorption spectrometer (PE Anylyst 600)</t>
  </si>
  <si>
    <t>Določanje kovin</t>
  </si>
  <si>
    <t>Determination of metals</t>
  </si>
  <si>
    <t>010852</t>
  </si>
  <si>
    <t>Gozdarski inštitut Slovenije</t>
  </si>
  <si>
    <t>P4-0107</t>
  </si>
  <si>
    <t>Hojka Kraigher / Marko Bajc</t>
  </si>
  <si>
    <t>29875</t>
  </si>
  <si>
    <t>Avtoklav  21 CAV</t>
  </si>
  <si>
    <t>Autoclave 21 CAV</t>
  </si>
  <si>
    <t>Najava potreb po analizah Vodji laboratorija; uskladitev prioritet na sestankih oddelkov; uskladitev rokov izdelave analiz z naročnikom; cena po veljavnih cenikih (potrdi ZG GIS ob spremembah), v katerih je upoštevana amortizacija opreme.</t>
  </si>
  <si>
    <t xml:space="preserve">Announcement of the request for analysis at the Head of the Laboratory; adjustment of the priorities in the department meetings; adjustment deadlines for analyses with the customer; prices according to valid price lists (approved by ZG GIS at changes) in which the depreciation of the equipment is included  </t>
  </si>
  <si>
    <t>http://www.gozdis.si/index.php?id=158
http://www.gozdis.si/index.php?id=160</t>
  </si>
  <si>
    <t>Biološka zaščitna komora</t>
  </si>
  <si>
    <t>Biological protection chamber</t>
  </si>
  <si>
    <t>Peter Raspor (Matej Šergan)</t>
  </si>
  <si>
    <t xml:space="preserve">Bioreaktorski sistem, </t>
  </si>
  <si>
    <t>Bioreaktorski sistem z bioreaktorsko posodo volumna 20 L, 
ki omogoča "in situ" sterilizacijo in bioreaktorja volumna 5L
 in vključuje nadzorno enoto, ki bo omogočala vodenje 
bioprocesov pri kontroliranih pogojih  z ustrezno programsko 
opremo. ki omogočajo izvedbo različnih raziskovalnih in industrijskih bioprocesov.</t>
  </si>
  <si>
    <t xml:space="preserve">Oprema bo zagotavljala kakovostno vodenje in razvoja bioprocesov, 
tako v šaržnih kot v dohranjevalnih in kontinuirnih kultivacijah
na tem tehnično zelo zahtevnem področju, ki predstavlja osnovo 
za vse tradicionalne biotehnologije (vino, pivo, antibiotiki ...) in 
sodobne bioprocese na področju proizvodnje zdravilnih
učinkovin in servisiranja človekovega okolja.  Biorekatorski sistem je 
primeren za kulticavijo mikrobnih kultur, predvsem bakterij, kvasovk in nitastih gliv. </t>
  </si>
  <si>
    <t>Peter Raspor</t>
  </si>
  <si>
    <t>J4-2195</t>
  </si>
  <si>
    <t>L4-2188</t>
  </si>
  <si>
    <t>Hrvoje Petković</t>
  </si>
  <si>
    <t>V4-0558</t>
  </si>
  <si>
    <t>BIA</t>
  </si>
  <si>
    <t>Centrifuga  MINISPIN PLUS</t>
  </si>
  <si>
    <t>Centrifuge MINISPIN PLUS</t>
  </si>
  <si>
    <t>Centrifuga Centric 200 tehtnica; Rotor kotni mikrolitrski RA 30 tehtnica</t>
  </si>
  <si>
    <t>Centrifuge Centric 200</t>
  </si>
  <si>
    <t>Enej Kuščer</t>
  </si>
  <si>
    <t>Centrifugalni evaporator</t>
  </si>
  <si>
    <t>Centrifugal evaporator</t>
  </si>
  <si>
    <t>Dr. Enej Kuščer, Acies Bio d.o.o., Tehnološki park 21, 1000 Ljubljana.</t>
  </si>
  <si>
    <t>CO-RO 26/2010 (skupaj z CO-RO 31/2011, CO-RO 43/2011, CO-RO 51/2011, CO-RO 22/2010, CO-RO 27/2010, CO-RO 30/2011)</t>
  </si>
  <si>
    <t>interni projekti</t>
  </si>
  <si>
    <t>7561</t>
  </si>
  <si>
    <t>Čitalec mikrotiterskih plošč Tecan</t>
  </si>
  <si>
    <t xml:space="preserve">Tecan Multi-functional spectrophotometer for microtiter plates </t>
  </si>
  <si>
    <t>Prof.Dr.Boris Turk, Institut Jožef Stefan, Odsek za biokemijo, molekularno in strukturno biologijo, Jamova cesta 39, Ljubljana</t>
  </si>
  <si>
    <t>Prof.Dr. Boris Turk, Jožef Stefan Institute, Jamova cesta 39, 1000 LJubljana</t>
  </si>
  <si>
    <t>Čitalec mikrotiterskih ploščic se uporablja na več stopnjah naših raziskav: za osnovno kvalitativno in kvantitativno spektralno analizo makromolekul, za analizo sprememb v različnih celičnih procesih v živih celicah in analizo specifičnih interakcij med makromolekulami.</t>
  </si>
  <si>
    <t xml:space="preserve">The microplate monochromator reader is used at multiple levels of our research: for basic qualitative and quantitative spectral analysis of macromolecules, analysis of the changes in various cellular processes in living cells and analysis of specific interactions between macromolecules. </t>
  </si>
  <si>
    <t>CO-RO 56/2012</t>
  </si>
  <si>
    <t>6777</t>
  </si>
  <si>
    <t>Čitalec mikrotiterskih ploščic</t>
  </si>
  <si>
    <t>Multi-functional spectrophotometer for microtiter plates</t>
  </si>
  <si>
    <t>Prof.dr. Ana Plemenitaš, Univerza v Ljubljani, Medicinska fakulteta, Institut za biokemijo, Vrazov trg 2, 1000 Ljubljana.</t>
  </si>
  <si>
    <t>Prof.Dr.Ana Plemenitaš, University of Ljubljana, Medical Faculty, Institute of Biochemistry, Vrazov trg 2, 1000 Ljubljana</t>
  </si>
  <si>
    <t>Multifunkcionalen čitalec mikrotiterskih ploščic ima zelo raznolike funkcije (detektorje za UV-VIS, fluorescenco, kemiluminiscenco), uporabljamo pa ga za merjenje koncentracij in encimskih aktivnosti proteinov vpletenih v halotoleranco (npr. Hog1 kinaza, Hal2 fosfataza); optične gostote rastočih celic in koncentracij in kvalitete nukleinski kislin.</t>
  </si>
  <si>
    <t>The multi-functional microplate reader has very diverse functions (UV-VIS, fluorescence, chemiluminescence detectors) and is used for measuring concentrations and enzymatic activities of proteins involved in halotolerance (like Hog1 kinase, Hal2 phosphatase); optical density of growing cells and concentration and quality of nucleic acids.</t>
  </si>
  <si>
    <t>CO-RO 14/2010</t>
  </si>
  <si>
    <t>P1-170</t>
  </si>
  <si>
    <t>raziskovalci zaposleni na programu (vodja prof. dr. Vita Dolzan)</t>
  </si>
  <si>
    <t>J3-5499</t>
  </si>
  <si>
    <t>raziskovalci zaposleni na projektu (vodja prof. dr. Matija B. Peterlin)</t>
  </si>
  <si>
    <t>Polona Jamnik, Teja Zakrajšek, Barbara Jeršek</t>
  </si>
  <si>
    <t>V4-1080</t>
  </si>
  <si>
    <t>Marija Kurinčič</t>
  </si>
  <si>
    <t>Polona Jamnik, Katarina Karničar, Hrvoje Petkovič</t>
  </si>
  <si>
    <t>SAFE FOOD ERA (BIOTRANSPORT)</t>
  </si>
  <si>
    <t>Katja Istenič, Polona Jamnik</t>
  </si>
  <si>
    <t>Delovna postaja UV3 HEPA PCR</t>
  </si>
  <si>
    <t>Workstation UV3 HEPA PCS</t>
  </si>
  <si>
    <t>4988</t>
  </si>
  <si>
    <t>Detektor za določevanje mas na osnovi statičnega sipanja svetlobe z detektorjem za določevanje refraktivnega indeksa</t>
  </si>
  <si>
    <t>Static Light Scattering detector with Refractive Index Detector (RI)</t>
  </si>
  <si>
    <t>Prof.Dr. Dušan Turk, Institut Jožef Stefan, Jamova cesta 39, 1000 Ljubljana.</t>
  </si>
  <si>
    <t>Prof.Dr. Dušan Turk,  Jožef Stefan Institute, Jamova cesta 39, 1000 LJubljana</t>
  </si>
  <si>
    <t>Sistem omogoča določevanje molske mase proteinov in nanodelcev in raztopini v območju 10000 Da – 1MDa.</t>
  </si>
  <si>
    <t>System is capable of determining the molecular weight of proteins and nanoparticles in solution in the range of 10000 Da – 1 Mda.</t>
  </si>
  <si>
    <t>CO-RO 82/2013</t>
  </si>
  <si>
    <t>dr. Anton Meden</t>
  </si>
  <si>
    <t>Diferenčni dinamični mikrokalorimeter (DSC)</t>
  </si>
  <si>
    <t>Differential scanning microcalorimeter (DSC)</t>
  </si>
  <si>
    <t xml:space="preserve">Zainteresirani uporabnik se obrne na skrbnika opreme, ki organizira izvedbo eksperimentov in po potrebi poskrbi za interpretacijo dobljenih podatkov. Cena celotnega postopka eksperimentalne analize je zelo odvisna od zahtevnosti eksperimentov in interpretacije podakov. Informacijo o ceni dobite od skrbnika ob dogovoru za izvedbo eksperimentov.(Režim uporabe: 12/5) </t>
  </si>
  <si>
    <t xml:space="preserve">Interested customer contacts the caretaker of the instrument, who organizes the data collection and, if needed, their interpretation. The price of the whole procedure of experimental analysis is strongly dependent on the difficulty of data collection and their interpretation. The information about the price is obtained from the caretaker before the agreement for data collection. (Accessibility: 12/5) </t>
  </si>
  <si>
    <t>Stabilnost biološko pomembnih molekul v raztopinah. Termodinamika strukturnih prehodov bioloških makromolekul. (Nano DSC with Platinum Capillary Cells, TA Instruments, ZDA)</t>
  </si>
  <si>
    <t xml:space="preserve">Stability of biologically important molecules in solutions. Thermodynamics of structural transitions  of biopolymers.(Nano DSC with Platinum Capillary Cells, TA Instruments, ZDA) </t>
  </si>
  <si>
    <t>OS-00158</t>
  </si>
  <si>
    <t>Vojko Pogačar</t>
  </si>
  <si>
    <t>Digestorij ACD-4E1</t>
  </si>
  <si>
    <t>Digestorium ACD-4E1</t>
  </si>
  <si>
    <t>J3-3516</t>
  </si>
  <si>
    <t>Aleš Fidler</t>
  </si>
  <si>
    <t>DIGORA fmx-sistem za digitalno intraoralno slikanje</t>
  </si>
  <si>
    <t>DIGORA FMX intraoral digital imaging system</t>
  </si>
  <si>
    <t xml:space="preserve">Oprema je na voljo po predhodnem dogovoru vsak delavnik po 15h. Cena je odvisna od števila posnetih slik in zahtevnost slikanja objektov. </t>
  </si>
  <si>
    <t xml:space="preserve">Equipment is available Monday-Friday after 3 pm on agreement. Cost of imaging depend on number of images and </t>
  </si>
  <si>
    <t>Oprema omogoča digitalno  RTG slikanje objektov d0 40x30 mm. Ločljivost sistema je 300 DPI, 256 sivinskih stopenj. Shranjevanje slik je v BMP ali TIFF formatu.</t>
  </si>
  <si>
    <t>Equipment provides X-ray imaging of objects up to 30x40 mm. Resolution is 300 DPI, 256 gray levels. Images can be saved in BMP or TIFF format.</t>
  </si>
  <si>
    <t>Uroš Skalerič</t>
  </si>
  <si>
    <t>P3-0293</t>
  </si>
  <si>
    <t>Hojka Kraigher / Tine Grebenc</t>
  </si>
  <si>
    <t>21242</t>
  </si>
  <si>
    <t>Disekcijski mikroskop</t>
  </si>
  <si>
    <t>Dissection microscope</t>
  </si>
  <si>
    <t xml:space="preserve">Stereomikroskopija v presevni in reflektirani svetlobi ter epifluorescenca. Zajem posnetkov - izboljšana globinska ostrina ter časovni zajem. Meritve in analize slike. </t>
  </si>
  <si>
    <t xml:space="preserve">Stereomicroscopy in transmitted and reflected light, epifluorescence. Image acquisition - extended depth of focus and time series. Measurements and image analyses.  </t>
  </si>
  <si>
    <t>dr. Primož Šket</t>
  </si>
  <si>
    <t>22575</t>
  </si>
  <si>
    <t>DNA, RNA, LNA sintetizator</t>
  </si>
  <si>
    <t>DNA, RNA, LNA synthesizer</t>
  </si>
  <si>
    <t>Režim uporabe: 8/5; Rezervacijski sistem, rezervacija pri skrbniku opreme</t>
  </si>
  <si>
    <t>Accessibility: 8/5; Reservation system, booking at staff responsible for equipement</t>
  </si>
  <si>
    <t>Sinteza DNA, RNA, LNA oligonukleotidov. H-8 K &amp; sintetizator, vsebuje: 8 kolon, 12 pozicij za amidite, tritilni monitor. Sintetizator sintetizira od 5nmol do 10 umol.</t>
  </si>
  <si>
    <t>Synthesis of DNA, RNA, LNA oligonucleotides. H-8 K&amp;A synthesizer includes: 8 columns, 12 amidite ports, online trityl monitor for all columns. Synthesizer synthesize in scale from 5nmol to 10 umol.</t>
  </si>
  <si>
    <t>OS-000216</t>
  </si>
  <si>
    <t>Dvokanalni spektrometer Dvokanalni flurimeter Quanta Master 40</t>
  </si>
  <si>
    <t>Modular double channel fluorimeter with Xe light source and detection range up to 900 nm</t>
  </si>
  <si>
    <t>Modularni, dvokanalni fluorimeter s Xe lučjo in z nastavljivimi režami monokromatorjev lahko pri merjenju simultano spremlja dve emisijski območji (dvokanalna opcija, T-konfiguracija). Instrument omogoča visokoobčutljivo detekcijo v območju od 200 nm do 900 nm na obeh kanalih.</t>
  </si>
  <si>
    <t>The modular, double channel fluorimeter with Xe light source and adjustable monocromator slits could during measurements simultaneously  monitor/scann two emission ranges (second channel option, T-configuration). Also it could enable high sensitivity detection in the range between 200 and 900 nm on both emission channels.</t>
  </si>
  <si>
    <t>CO-RO 79/2013</t>
  </si>
  <si>
    <t>J1-4121</t>
  </si>
  <si>
    <t>IJS, CIPKEBIP</t>
  </si>
  <si>
    <t>Ignac Zidar</t>
  </si>
  <si>
    <t xml:space="preserve">Elektroencefalograf z veliko ločljivostjo </t>
  </si>
  <si>
    <t>System without official name, based on the equipment of Brain Products, Germany, consisted of multiple hardware and software items.</t>
  </si>
  <si>
    <t>Oprema se uporablja tudi  za raziskovalne namene Filozofske fakultete - Oddelka za psihologijo - brezplačno</t>
  </si>
  <si>
    <t>Equipment is used also  for  research projects of the University of Ljubljana Faculty of Arts, Dept. of psychology</t>
  </si>
  <si>
    <t>Razvojno je v obravnavi rutinska raba aparata za potrebe diagnostike (določanja žarišč) pri vztrajni epilepsiji.</t>
  </si>
  <si>
    <t>Application in diagnosing persistent epilepsy (location of the focus) is also studied</t>
  </si>
  <si>
    <t>Simon Podnar</t>
  </si>
  <si>
    <t>Tomislav Levanič / Matjaž Čater</t>
  </si>
  <si>
    <t xml:space="preserve">11595 </t>
  </si>
  <si>
    <t>Elementni analizator</t>
  </si>
  <si>
    <t>Element analyser</t>
  </si>
  <si>
    <t>FLS920 FLUORESCENCE SPECTOMETE</t>
  </si>
  <si>
    <t>dr. Jože Grdadolnik</t>
  </si>
  <si>
    <t>08523</t>
  </si>
  <si>
    <t>FT infrardeči, ramanski  in VCD spektrometer</t>
  </si>
  <si>
    <t>2010/2011</t>
  </si>
  <si>
    <t>FT infrared, Raman and VCD spectrometer</t>
  </si>
  <si>
    <t>Režim uporabe: 8/5</t>
  </si>
  <si>
    <t>Accessibility: 8/5</t>
  </si>
  <si>
    <t>Spektrometre uporabljamo v analitičnih in strukturnih študijah. Primerni so za vse vrste vzorcev.  Vzorce lahko snemamo v običajni transmisiji, refleksiji ali pa v tehniki oslabljene refleksije (ATR). Spektre lahko snemamo v temperaturnem območju med temperaturo tekočega dušika in 300°C. Ramanski spektrometer je opremljen z mikroskopom, ki omogoča snemanje vzorcev velikosti nekaj mikrometrov.</t>
  </si>
  <si>
    <t>The spectrometers are used for analytical and structural studies for any type of materials. The4 various sample cell allow the transmission, reflection and ATR measurements. Temperature controllers work in the range between liquid nitrogen and 300°C. The Raman spectrometer is equipped with microscope which permits the sampling down to several microns.</t>
  </si>
  <si>
    <t>OS-00127</t>
  </si>
  <si>
    <t>Barbara Modec</t>
  </si>
  <si>
    <t>12276</t>
  </si>
  <si>
    <t>FT-IR spektrometer, Spectrum 100 Perkin Elmer</t>
  </si>
  <si>
    <t>FT-IR Spectrometer, Spectrum 100 Perkin Elmer</t>
  </si>
  <si>
    <t>Nastavek Golden Gate ATR</t>
  </si>
  <si>
    <t>Golden Gate ATR</t>
  </si>
  <si>
    <t>012454</t>
  </si>
  <si>
    <t>Robert Brus</t>
  </si>
  <si>
    <t>Garnitura raziskovalne opreme za slikovne analize v ekologiji rastlin - Regent Instruments</t>
  </si>
  <si>
    <t xml:space="preserve"> The plant science image analysis suite - Regent Instruments</t>
  </si>
  <si>
    <t>Oprema je dostopna vsem RO po predhodnem dogovoru. Za nekatere komponente je potrebno dokazilo o znanju uporabe, sicer plačilo strokovnega sodelavca po dogovoru.</t>
  </si>
  <si>
    <t xml:space="preserve">Equipment is available to all research organisations according to precedent arangement. For certain components verified knowledge on the use of equipment is needed or professional stuff from the BF costs are covered. </t>
  </si>
  <si>
    <t>Raziskovalno delo na področju dendrokronologije, ekologije pomlajevanja, morfometrijske analize rastlin.</t>
  </si>
  <si>
    <t>Research work in dendrochronology, regeneration ecology, morphometric analyses of plants.</t>
  </si>
  <si>
    <t>Jurij Diaci</t>
  </si>
  <si>
    <t>CRP V4 - 1420</t>
  </si>
  <si>
    <t>Brus, Diaci</t>
  </si>
  <si>
    <t>CRP V4-1438</t>
  </si>
  <si>
    <t>Brus, Kraigher</t>
  </si>
  <si>
    <t>Gradientni PCR termostat</t>
  </si>
  <si>
    <t>Gradient PCR thermostat</t>
  </si>
  <si>
    <t>dr. Janez Dolinšek</t>
  </si>
  <si>
    <t>03939</t>
  </si>
  <si>
    <t>He utekočinjevalnik</t>
  </si>
  <si>
    <t>2011-2013</t>
  </si>
  <si>
    <t xml:space="preserve">He SL Liquefaction System </t>
  </si>
  <si>
    <t>Režim uporabe: 24/7, rezervacijski sistem</t>
  </si>
  <si>
    <t>Accessibility: 24/7, reservation system</t>
  </si>
  <si>
    <t>He SL utekočinjevalni sistem, Air Liquide Advanced technologies, kapaciteta utekočinjanja min 10 l/h maks. 30l/h, vstopni He plin kontaminiran z zrakom do največ 5 %, 2000l volumen shranjevalne posode, kompresor za reciklacijo helija kapacitete 600l/min</t>
  </si>
  <si>
    <t>He SL Liquefaction System Air Liquide Advanced Technologies
Liquefaction capacity min 10l/h max 30l/min
He gas purifier with up to 5% contamination with air
Lhe storage tank Dewar 200l volume
Compressor for recycled He gas capacity 600l/min</t>
  </si>
  <si>
    <t>OS-000221</t>
  </si>
  <si>
    <t>v uporabi v letu 2014, v letu 2013 v poskusnem delovanju</t>
  </si>
  <si>
    <t>Hlajena centrifuga za volumne do 500 ml</t>
  </si>
  <si>
    <t>Cooling centrifuge for volumes to 500 ml</t>
  </si>
  <si>
    <t>Manjša laboratorijska oprema-hladilna centrifuga za volumne do 500 ml</t>
  </si>
  <si>
    <t>Small laboratory equipment-Cooling centrifuge for volumes to 500 ml</t>
  </si>
  <si>
    <t>CO-RO 15/2011</t>
  </si>
  <si>
    <t>Kmetijski inštitut Slovenije</t>
  </si>
  <si>
    <t>P4-0133</t>
  </si>
  <si>
    <t>HPLC-Tekočinski kromatograf</t>
  </si>
  <si>
    <t>HPLC-High Pressure Liquid Chromatograph with DAD and RI detectors</t>
  </si>
  <si>
    <t>Oprema je dosegljiva po dogovoru s skrbnikom. Cena se računa po vzorcu in je odvisna od števila in vrste vzorca .</t>
  </si>
  <si>
    <t xml:space="preserve">Equipment is accessible after an agreement with a system administrator. Price is calculated by sample and  depends upon number and type of sample. </t>
  </si>
  <si>
    <t>HPLC se uporablja za ločbo, identifikacijo in kvantifikacijo spojin.</t>
  </si>
  <si>
    <t xml:space="preserve">HPLC is used to separate, identify and quantify compounds. </t>
  </si>
  <si>
    <t>http://www.kis.si/pls/kis/!kis.web</t>
  </si>
  <si>
    <t>Matej Stopar</t>
  </si>
  <si>
    <t xml:space="preserve">Univerza v Mariboru, Fakulteta za kemijo in kemijsko tehnologijo </t>
  </si>
  <si>
    <t>L2-6636</t>
  </si>
  <si>
    <t>Andreja Goršek</t>
  </si>
  <si>
    <t>IC10 ReactlR Infrardeči spektrometer</t>
  </si>
  <si>
    <t>ReactIR iC10 Infrared spectrometer</t>
  </si>
  <si>
    <t>Dostop do raziskovalne opreme je možen na matični fakulteti vsem laboratorijem po terminskem planu. Raziskovalna oprema se lahko uporablja tudi za raziskovalne potrebe zunanjih raz. organizacij. Cena uporabe se določa individualno glede na št. meritev, obseg posameznih meritev, porabe pogonskih sredstev in drugih materialnih stroškov.</t>
  </si>
  <si>
    <t>Access to research facilities is possible at home faculty to all laboratories according to time schedule. Research equipment can be used also for needs of external research organisations. Price of facility usage is determined individually according to the number of measurements, extent of a single measurement, usage of durable goods and other consumables.</t>
  </si>
  <si>
    <t>Aparat je namenjen dinamičnemu spremljanju reakcijskih mehanizmov. Primeren je za vse vrste kemijskih in biokemijskih reakcij.</t>
  </si>
  <si>
    <t>Equipment is intended for dinamic following the reaction mechanisms. It is appropriate for all kinds af chemical and biochemical reactions.</t>
  </si>
  <si>
    <t>http://www.fkkt.uni-mb.si/oprema-paket13.htm</t>
  </si>
  <si>
    <t>Peter Glavič</t>
  </si>
  <si>
    <t>P2-0032</t>
  </si>
  <si>
    <t>Zdravko Kravanja</t>
  </si>
  <si>
    <t>J5-5150</t>
  </si>
  <si>
    <t>Štefan Bojnec</t>
  </si>
  <si>
    <t>L5-7120</t>
  </si>
  <si>
    <t>Milan Vodopivec</t>
  </si>
  <si>
    <t>ind. projekt</t>
  </si>
  <si>
    <t>Hojka Kraigher / Daniel Žlindra</t>
  </si>
  <si>
    <t>7127</t>
  </si>
  <si>
    <t>Ionski kromatograf</t>
  </si>
  <si>
    <t>Ion chromatograph</t>
  </si>
  <si>
    <t>ITC (Isothermal titration calorimetry)</t>
  </si>
  <si>
    <t>Proteinska mikrokalorimetrija temelji na meritvah toplote, ki se sprosti ali porabi v interakciji med proteini in ligandi</t>
  </si>
  <si>
    <t xml:space="preserve">Protein microcalorimetry is based on measurements of heat that is released or consumed during the interaction between protein and ligand. </t>
  </si>
  <si>
    <t>CO-RO 55/2012</t>
  </si>
  <si>
    <t>Kavitacijski tunel omogoča meritve pri pretokih do 100 m3/h. Velikost testnega dela znaša 1000x100x100 mm. Kavitacijski tunel nudi možnost dela pri temperaturah do 80°C. Omogočeno je posnemanje vseh integralnih parametrov postaje.</t>
  </si>
  <si>
    <t xml:space="preserve">Zavod za varstvo kulturne dediščine Slovenije - Raziskovalni inštitut </t>
  </si>
  <si>
    <t>Kombiniran Raman - FTIR spektrometer sklopljen z mikroskopom:
Ramanska komponeneta
FTIR komponenta</t>
  </si>
  <si>
    <t>Combined Raman - FTIR spectrometer coupled to a microscope
Raman component
FTIR component</t>
  </si>
  <si>
    <t>8465
8350</t>
  </si>
  <si>
    <t>100Eur + 20%DDV
70Eur + 20%DDV</t>
  </si>
  <si>
    <t>41,16
16,82</t>
  </si>
  <si>
    <t>21,7
16,04</t>
  </si>
  <si>
    <t>37,14
37,14</t>
  </si>
  <si>
    <t>100
70</t>
  </si>
  <si>
    <t>80
80</t>
  </si>
  <si>
    <t>91,67
96,67</t>
  </si>
  <si>
    <t>Raziskovalni inštitut, ZVKDS</t>
  </si>
  <si>
    <t>J7-4208</t>
  </si>
  <si>
    <t>3702</t>
  </si>
  <si>
    <t>Kombinirana super resolucijska svetlobna mikroskopija</t>
  </si>
  <si>
    <t>Superresolution Combined Light Microscopy</t>
  </si>
  <si>
    <t>Prof.Dr. Robert Zorec, Univerza v Ljubljani, Medicinska fakulteta, Institut za patološko fiziologijo, Zaloška 4, 1000 Ljubljana</t>
  </si>
  <si>
    <t>Prof.Dr. Robert Zorec, University of Ljubljana, Medical Faculty, Institute of Pathological Physiology, Zaloška cesta 4, 1000 Ljubljana</t>
  </si>
  <si>
    <t xml:space="preserve">Slikanje živih in fiksiranih celic s super-ločljivostno mikroskopijo. </t>
  </si>
  <si>
    <t>Imaging live and fixed cells with super-resolution microscpy</t>
  </si>
  <si>
    <t>CO-RO 54/2011  (Skupaj z CO-RO 23/2010, CO-RO 39/2011, CO-RO 40/2011, CO-RO 46/2011)</t>
  </si>
  <si>
    <t>UL-Medicinska fakulteta</t>
  </si>
  <si>
    <t>Komplet rotacijskih stresalnikov</t>
  </si>
  <si>
    <t>Set rotary shakers</t>
  </si>
  <si>
    <t>Komplet treh rotacijskih stresalnikov</t>
  </si>
  <si>
    <t xml:space="preserve">Set of three rotary shakers </t>
  </si>
  <si>
    <t>CO-RO 61/2012</t>
  </si>
  <si>
    <t>Polona Zalar</t>
  </si>
  <si>
    <t>Komponente za manipulacijo fluorescenčnega signala</t>
  </si>
  <si>
    <t>Components for fluorescence signal manipulation</t>
  </si>
  <si>
    <t>Slikanje živih in fiksiranih celic</t>
  </si>
  <si>
    <t>Imaging live and fixed cells</t>
  </si>
  <si>
    <t>CO-RO 40/2011 (Skupaj z CO-RO 23/2010, CO-RO 39/2011, CO-RO 46/2011, CO-RO 54/2011)</t>
  </si>
  <si>
    <t>dr. Mojca Benčina</t>
  </si>
  <si>
    <t>14360</t>
  </si>
  <si>
    <t>Konfokalni mikroskop LEICA</t>
  </si>
  <si>
    <t>Confocal microscope LEICA</t>
  </si>
  <si>
    <t>Nadgradnja mikroskopa LEICA SP5
Upgrade Dichroic-AOBS
Adaptor Kit HyD SP for Basic Module 156
Hybrid GaAsP Detector upgrade
SuperZ Galvo Type H</t>
  </si>
  <si>
    <t>OS-00156</t>
  </si>
  <si>
    <t>Kristalizacijska platforma - Sistemi za slikanje kristalov</t>
  </si>
  <si>
    <t>Crystalization platform - Systems for crystal imaging</t>
  </si>
  <si>
    <t>Sistem  je zmožen slikati 500 standardnih plošč s 96 luknjami na sobni temperaturi (20o) in najmanj 150 standardnih plošč s 96 luknjami pri nižji temperaturi (6-10°C). Slikanje je avtomatsko v predvidenih časovnih intervalih.</t>
  </si>
  <si>
    <t>System is capable of storing and imaging of 500 standard 96 well plates at room temperature (20o) and at least 150 standard 96 well plates at lower temperature (6-10°C). Imaging automatic in planned time intervals.</t>
  </si>
  <si>
    <t>CO-RO 78/2013</t>
  </si>
  <si>
    <t>Kristalizacijski robot</t>
  </si>
  <si>
    <t xml:space="preserve">Robot for chrystallization </t>
  </si>
  <si>
    <t>Kristalizacijski robot s sposobnostjo pipetiranja nanoliterskih  volumnov.</t>
  </si>
  <si>
    <t>Crystallization robot capable of pipetting of nano liter volumes</t>
  </si>
  <si>
    <t>CO-RO 67/2013</t>
  </si>
  <si>
    <t>Laboratorijska oprema za delo z gensko spremenjenimi živalmi</t>
  </si>
  <si>
    <t xml:space="preserve">Laboratory equipment for handling genetically modified organisms: incubator for cell cultures, centrifuge, laminar air flow cabinet for GMO. </t>
  </si>
  <si>
    <t xml:space="preserve">Dogovor o izvajanju poskusov na GSO glede na skupno zastavljene raziskovalne cilje - cena po dogovoru (OPREMA JE NA ODD. EXPERIMENTALNE ONKOL.). </t>
  </si>
  <si>
    <t xml:space="preserve">Experiments on GMO can be performed upon agreement and joint research goals. </t>
  </si>
  <si>
    <t>Oprema zagotavlja neinvazivno sledenje procesov v živalih z uporabo fluorescentnih markerjev.</t>
  </si>
  <si>
    <t xml:space="preserve">The equipment enables non-invasive monitoring of processess in animals by the use of fluorescence markers. </t>
  </si>
  <si>
    <t>24622 INKUBATOR HERACELL 240, 30013 CENTRIFUGA MULTIFUGE 1S-R KENDRO, 30796 ZAŠČITNA MIKROB. KOMORA  ZA GENSKO SPREM. ŽIVALI,30171 FLUORESC. STEREO MIKROSKOP LUMINAR V 12</t>
  </si>
  <si>
    <t>J3-7044</t>
  </si>
  <si>
    <t>Maja Čemažar</t>
  </si>
  <si>
    <t>J3-0485</t>
  </si>
  <si>
    <t>J3-2277</t>
  </si>
  <si>
    <t>03-ZR-15/07</t>
  </si>
  <si>
    <t>Laboratorijska oprema za delo z mišmi, ki so proste določenih škodljivih mikroorganizmov (Specific patoge-free; SPF)</t>
  </si>
  <si>
    <t>Laboratory equipment for pathogen-free animal colony: Biological air system - BioA.S., laminair air flow cabinet</t>
  </si>
  <si>
    <t xml:space="preserve">Dogovor o izvajanju poskusov na imunsko zavrtih miših glede na skupno zastavljene raziskovalne cilje - cena po dogovoru. </t>
  </si>
  <si>
    <t xml:space="preserve">Oprema omogoča izvajanje poskusov s humanimi tumorji na imunsko zavrtih miših. </t>
  </si>
  <si>
    <t xml:space="preserve">The equipment enables experiments on human tumors growing in immunodeficient mice. </t>
  </si>
  <si>
    <t>16818 KOMORA BIO A.S.-ZA ŽIVALI,16857 LAMINARNA ZAŠČITNA KOMORA,17390 KOMORA ZAŠČITNA MIKROB. M 18,17392 LEDOMAT,17409 ZAMRZOVALNA OMARA POLAR-ODPISANA,17402 HLADILNA OPREMA</t>
  </si>
  <si>
    <t>POGODBE 2002, 2003</t>
  </si>
  <si>
    <t>Laboratorijski bioreaktor</t>
  </si>
  <si>
    <t>Sartorius Stedim Systems GmbH Fermenter BIOSTAT Cplus 20L</t>
  </si>
  <si>
    <t>CO-RO 31/2011 (skupaj z CO-RO 43/2011, CO-RO 51/2011, CO-RO 22/2010, CO-RO 26/2010, CO-RO 27/2010, CO-RO 30/2011)</t>
  </si>
  <si>
    <t>Marin Berovič</t>
  </si>
  <si>
    <t>Laboratorijski bioreaktor z mešalom, KLF 3.1</t>
  </si>
  <si>
    <t>Benchtop Fermenter Type KLF 2000, 3.1 L</t>
  </si>
  <si>
    <t>Zainteresirani uporabnik se obrne na skrbnika opreme, ki organizira izvedbo eksperimentov in po potrebi poskrbi za interpretacijo dobljenih podatkov. Cena je zelo odvisna od zahtevnosti eksperimentov in interpretacije podakov. Informacijo o ceni dobite od skrbnika ob dogovoru za izvedbo eksperimentov.</t>
  </si>
  <si>
    <t>IInterested customer contacts the caretaker of the instrument, who organizes the data collection and, if needed, their interpretation. The price is strongly dependent on the difficulty of data collection and their interpretation. The information about the price is obtained from the caretaker before the agreement for data collection.</t>
  </si>
  <si>
    <t>Osnovna uporaba je gojenje mikroorganizmov ter analiza kinetike rasti in nastajanja produktov</t>
  </si>
  <si>
    <t>The main goal is the microbe cultivation and the analysis of growth kinetics and product formation.</t>
  </si>
  <si>
    <t>010565 - sestavljeno iz več IŠ</t>
  </si>
  <si>
    <t>MR pedagoško delo</t>
  </si>
  <si>
    <t>dr. Irena Vovk</t>
  </si>
  <si>
    <t>11395</t>
  </si>
  <si>
    <t>LC-MS sistem</t>
  </si>
  <si>
    <t>LC-MS system</t>
  </si>
  <si>
    <t>Režim uporabe: 8/5 
Usposobljeni uporabniki sistema dostopajo do le-tega po predhodnem medsebojnem dogovoru in z dovoljenjem skrbnika sistema.</t>
  </si>
  <si>
    <t>Accessibility: 8/5 Qualified users access to the system by a previous mutual agreement and with the permission of the system manager.</t>
  </si>
  <si>
    <t>Določanje analitov na osnovi MS po separaciji s tekočinsko kromatografijo visoke ločljivosti. Dodatne informacije: LTQ Velos dual linear ion trap, H-ESI II Probe, APCI Probe for the Ion Max Source, 
Accela Autosampler, Accela PDA, Accela 1250 Pump, Accela System Communication and Solvent Tray</t>
  </si>
  <si>
    <t>Determination of analytes based on MS after separation by high-performance liqid chromatography. Additional information: LTQ Velos dual linear ion trap, H-ESI II Probe, APCI Probe for the Ion Max Source, 
Accela Autosampler, Accela PDA, Accela 1250 Pump, Accela System Communication and Solvent Tray</t>
  </si>
  <si>
    <t>OS-00114</t>
  </si>
  <si>
    <t>9901</t>
  </si>
  <si>
    <t>LC-MS sistem za identifikacijo in kvantifikacijo malih molekul</t>
  </si>
  <si>
    <t>LC-MS system for identification and quantification of small molecules (Thermo Scientific  TSQ Quatum Access MAX/Accela 1250 )</t>
  </si>
  <si>
    <t xml:space="preserve">LC-MS sistem se uporablja za identifikacijo, strukturno potrditev in količinsko določitev majhnih molekul. Sistem je sestavljen iz HPLC sistema, ki je opremljen s črpalko, avtomatski vzorčevalnikom in UV / VIS detektorjem. </t>
  </si>
  <si>
    <t xml:space="preserve">LC-MS system is used for identification, structural confirmation and quantitative determination of small compounds. The system is composed of a HPLC system, equipped with a pump, autosampler and UV/VIS detector. </t>
  </si>
  <si>
    <t>CO-RO 44/2011</t>
  </si>
  <si>
    <t>Leica sistem za nelinearno nanoskopijo v tandemski izvedbi</t>
  </si>
  <si>
    <t xml:space="preserve">Leica System for non-linear nanoscopy in tandem configuration </t>
  </si>
  <si>
    <t>Pokončni nelinerani mikroskop se uporablja za spremljanje in kvantifikacijo fizioloških procesov v intaktnih tkivih in organih. Osnova tega mikroskopa omogoča montiranje bioloških vzorcev večjih dimenzij, hkrati pa za vzbujanje fluorescence uporablja infrardeči laser, ki prodira globoko v tkivo. Upravljanje s laserskim žarkom, ki je podlaga vzbujanju fluorescence je lahko relativno počasno za zajemanje visokoločljive morfološke slike oziroma spremljanje počasnih fizioloških sprememb. Po drugi strani pa lahko laser premikamo po vzorcu tudi z veliko hitrostjo, kar omogoča snemanje fizioloških procesov z milisekundno časovno ločljivostjo. Na detektorski strani je v skenirni glavi nameščem klasičen sistem visokoobčutljivih fotodiod z možnostjo  spektralne ločljivosti. Za doseganje izjemnega napredka v detekciji najšibkejših signalov fluorescence in bioluminiscence pa je neposredno na mikroskop  nameščen še sistem ne-deskeniranih visokoobčutljivih fotodiod.</t>
  </si>
  <si>
    <t>An upright nonlinear microscope is used to monitor and quantification of physiological processes in intact tissues and organs. The basis of this microscope enables mounting of biological samples of bigger dimensions and at the same time utilizes deep-penetrating infrared laser light to excite fluorescence. Handling of the laser beam used for fluorescence excitation can be relatively slow to improve the high spatially resolved morphological images or monitoring of relatively slow physiological processes. On the other hand we can move the laser beam over the sample using a high speed mode, which enables monitoring of the physiological processes with millisecond time resolution. The detector side consists of a classical system of high gain photodiodes with a possibility of spectral resolution. The major advance in detection of the faintest signals of fluorescence or bioluminescence comes from the direct mounting the system of non-descanned high resolution photodiodes.</t>
  </si>
  <si>
    <t>CO-RO 49/2011 (skupaj z CO-RO 50/2011)</t>
  </si>
  <si>
    <t xml:space="preserve">Liofilizator LIO-5 P LT </t>
  </si>
  <si>
    <t xml:space="preserve">Lyophilisator LIO-5 P LT </t>
  </si>
  <si>
    <t>Inštitut za varovanje zdravja Republike Slovenije</t>
  </si>
  <si>
    <t>P3-0339</t>
  </si>
  <si>
    <t>Metka Paragi</t>
  </si>
  <si>
    <t>12902</t>
  </si>
  <si>
    <t>MagNA Pure LC  Instrument</t>
  </si>
  <si>
    <t>Naprava je dostopna   v laboratoru na Grablovičevi 44., razpolagamo z delovnimi navodili in nudimo strokvno pomoč</t>
  </si>
  <si>
    <t>The device is available in the  Grablovičeva laboratory where instructors and  expert assistence are provided.</t>
  </si>
  <si>
    <t>Oprema se uporablja za izolacijo DNK. Je sestavni del verige inštrumentov, ki se uporabljajo za namene molekularne diagnostike in tipacije javnozdravstveno pomembnih mikroorganizmov.</t>
  </si>
  <si>
    <t xml:space="preserve">The equipment is used for isolation of DNK. It is the part of the chain of instruments which are used for purposes of molecular diagnostics and important microorganism. </t>
  </si>
  <si>
    <t>www.ivz-rs.si</t>
  </si>
  <si>
    <t>dr. Martin Klanjšek</t>
  </si>
  <si>
    <t>20209</t>
  </si>
  <si>
    <t>Magnet 16 T</t>
  </si>
  <si>
    <t>2012-2013</t>
  </si>
  <si>
    <t>Režim uporabe: 24/7</t>
  </si>
  <si>
    <t>Accessibility: 24/7</t>
  </si>
  <si>
    <t>Možnost doseganja poljubnega magnetnega polja od 0 do 16 T in poljubne temperature od 1.5 do 300 K. Magnet je prilagojen za NMR in ESR meritve.</t>
  </si>
  <si>
    <t>Access to arbitrary magnetic field between 0 and 16 T and to arbitrary temperature between 1.5 and 300 K. The magnet is adapted for NMR and ESR experiments.</t>
  </si>
  <si>
    <t>OS-000219</t>
  </si>
  <si>
    <t>http://www.feri.uni-mb.si/podrocje.aspx?id=326</t>
  </si>
  <si>
    <t>Masni spektrometer Bruker ULTRAFLEXTREME tm maldi tof</t>
  </si>
  <si>
    <t>Bruker Mass spectrometer ULTRAFLEXTREME tm maldi tof</t>
  </si>
  <si>
    <t>Prof.Dr. Boris Turk, Institut Jožef Stefan, Jamova cesta 39, 1000 Ljubljana.</t>
  </si>
  <si>
    <t>Visoko resolucijska masna spektrometrija se uporablja za identifikacijo proteinov in njihovih posttranslacijskih modifikacij. To omogoča določitev molekulske mase proteinov in proteinskih kompleksov.</t>
  </si>
  <si>
    <t xml:space="preserve">High resolution mass spectrometer is used for the identification of proteins and their posttranslational modifications. It  enables molecular mass determination of intact proteins and protein complexes. </t>
  </si>
  <si>
    <t>CO-RO 25/2010</t>
  </si>
  <si>
    <t>Ines Mandić-Mulec      (Simona Leskovec)</t>
  </si>
  <si>
    <t>P4-116</t>
  </si>
  <si>
    <t>Simona Leskovec</t>
  </si>
  <si>
    <t>J4-3631</t>
  </si>
  <si>
    <t>Ines Mandič-Mulec</t>
  </si>
  <si>
    <t>3311-04-855105 (COOT)</t>
  </si>
  <si>
    <t>Mikroskop z lasersko diodo 405 nm CW</t>
  </si>
  <si>
    <t>Microscope with laser diode 405 nm CW</t>
  </si>
  <si>
    <t>CO-RO 46/2011 (Skupaj z CO-RO 23/2010, CO-RO 39/2011, CO-RO 40/2011, CO-RO 54/2011)</t>
  </si>
  <si>
    <t>Motoriziran pokončni raziskovalni mikroskop</t>
  </si>
  <si>
    <t>Microscope</t>
  </si>
  <si>
    <t>Motoriziran pokončni raziskovalni mikroskop Axio Imager M2</t>
  </si>
  <si>
    <t>Motorized upright research microscope Axio Imager M2</t>
  </si>
  <si>
    <t>Mikroskop se uporablja za študij lokalizacije proteinskih komponent HOG signalne poti pri različnih organizmih, pri spremljanju morfoloških sprememb celic v odvisnosti od dejavnikov v okolju ter študiju interakcij med proteini.</t>
  </si>
  <si>
    <t>The microscope is used for the study of the localization of protein components of HOG signaling pathwayin different organisms,and the monitoring of morphological changes of cells as a function of the factors in the environment as well as for the study of interactions between proteins.</t>
  </si>
  <si>
    <t>CO-RO 70/2013</t>
  </si>
  <si>
    <t>Ines Mandić-Mulec       (Tjaša Danevčič)</t>
  </si>
  <si>
    <t>3502305   3502306</t>
  </si>
  <si>
    <t>J4-2154-0481</t>
  </si>
  <si>
    <t>L4-2188-0481</t>
  </si>
  <si>
    <t>Tjaša Danevčič</t>
  </si>
  <si>
    <t xml:space="preserve">Multimedijski informacijski center </t>
  </si>
  <si>
    <t>Multimedia info center</t>
  </si>
  <si>
    <t>Oprema, ki smo jo uporabljali za raziskave na področju medijskih komunikacij in multimedije, zaradi  izrabljenosti in zastarelosti, ki je posledica izjemno hitrega razvoja na področju informacijskih tehnologij, ni več primerna za raziskovalne aktivnosti.</t>
  </si>
  <si>
    <t>The equipment used for research in the area of media communications and multimedia is obsolete due to very fast development of IT.</t>
  </si>
  <si>
    <t>Omejen razvoj in testiranje multimedijskih sistemov</t>
  </si>
  <si>
    <t>Limited development and evaluation of multimedia solutions</t>
  </si>
  <si>
    <t>47000-</t>
  </si>
  <si>
    <t>Nadgradnja mikroskopa Olympus</t>
  </si>
  <si>
    <t xml:space="preserve">Inverted fluorescence microscope Olympus IX81 with the incubation chamber (from Solent Scientific) attached to the platform of the Olympus microscope </t>
  </si>
  <si>
    <t>Da bi pod mikroskopom celice ohranile svoje značilnosti, jih moramo gojiti ter jih mikroskopirati pri optimalnih in kontroliranih pogojih, t. j. vzdrževati moramo primerno temperaturo, vsebnost ogljikovega dioksida ter s tem povezano stopnjo kislosti (pH gojišča) ter primerno vlažnost. Za vzdrževanje omenjenih delovnih pogojev med samim potekom mikroskopiranja, mora biti v ta namen na mikroskop pritrjena inkubacijska komora, prirejena tipu mikroskopa, ki vzdržuje optimalne pogoje za rast celic, hkrati pa mora omogočiti operaterju vso potrebno manipulacijo vzorca. Kontrola temperature poteka s pomočjo toplega zraka, ki prihaja iz ločene grelne enote ter nato kroži znotraj inkubacijeske komore.</t>
  </si>
  <si>
    <t>To preserve the characteristics of cells observed under the microscope these cells must be kept under optimal and controlled conditions, i.e. temperature, CO2 level (5%) and humidity must be controlled and maintained. Therefore, special incubation chamber together with control units must be mounted on the platform of the microscope, adjusted to the microscope type. Incubation chamber must enable optimal growing milieu for the cells, on the other hand it must allow the operator to access the sample as well as to perform all the necessary manipulation with the microscope. Temperature control is achieved with warm, filtered air, circulating from the separated heater unit into the acrylic enclosure where it is continuously circulated.</t>
  </si>
  <si>
    <t>CO-RO 16/2010</t>
  </si>
  <si>
    <t>412</t>
  </si>
  <si>
    <t>Nadgradnja N-terminalnega aminokislinskega sekvenatorja</t>
  </si>
  <si>
    <t>Upgrade of N-terminal aminoacid sequencer/</t>
  </si>
  <si>
    <t>Prof.Dr. Igor Križaj, Institut Jožef Stefan, Jamova cesta 39, 1000 Ljubljana.</t>
  </si>
  <si>
    <t>Prof.Dr. Igor križaj, Jožef Stefan  Institute, Jamova cesta 39, 1000 LJubljana</t>
  </si>
  <si>
    <t>Prenova instrumenta za določanje zaporedja proteinov.</t>
  </si>
  <si>
    <t>Upgrading of instrument for determination of sequence of proteins</t>
  </si>
  <si>
    <t>CO-RO 17/2010</t>
  </si>
  <si>
    <t>Sašo Džeroski</t>
  </si>
  <si>
    <t>Nadgradnja računalniške gruče II</t>
  </si>
  <si>
    <t>High performance cluster computer II</t>
  </si>
  <si>
    <t>Prof.Dr. Sašo Džeroski, Institut Jožef Stefan, Jamova cesta 39, 1000 Ljubljana.</t>
  </si>
  <si>
    <t>Prof.Dr. Sašo Džeroski,  Jožef Stefan Institute, Jamova cesta 39, 1000 LJubljana</t>
  </si>
  <si>
    <t>Visokozmogljiv računalnik za kompleksno analizo podatkov.</t>
  </si>
  <si>
    <t>High performance cluster computer for complex analysis of data.</t>
  </si>
  <si>
    <t>CO-RO 60/2012 (skupaj z  CO-RO 29/2011 in CO-RO 77/2013)</t>
  </si>
  <si>
    <t>Nadgradnja računalniške gruče III</t>
  </si>
  <si>
    <t>High performance cluster computer III</t>
  </si>
  <si>
    <t>CO-RO 77/2013 (skupaj z  CO-RO 29/2011 in  CO-RO 60/2012)</t>
  </si>
  <si>
    <t>Nadgradnja sistema za izolacijo rekombinantnih proteinov(AKTAexpress Single System)</t>
  </si>
  <si>
    <t>Upgrade of  ÄKTAexpress Single System (CO-RO 021/2010)</t>
  </si>
  <si>
    <t>Delovna postaja AKTAexpress (GE Healthcare) je dvojni kromatografski sistem zasnovan za avtomatizirano dvostopenjsko čiščenje proteinov na afinitetnih kolonah in na kolonah za razsoljevanje in separocijo preko kolon. Zmogljivost sistema je, da lahko očisti do 8 proteinov v enem dnevu.</t>
  </si>
  <si>
    <t xml:space="preserve">Automated protein purification workstation AKTAexpress (GE Healthcare) is dual chromatographic system designed for automated two-step protein purification on affinity columns and desalting and size exclusion columns. The system capacity is purification of 8 proteins in a single day. </t>
  </si>
  <si>
    <t>CO-RO 24/2010 (skupaj z nadgradnjo CO-RO 21/2010 in CO-RO 20/2010)</t>
  </si>
  <si>
    <t>Nano-HPLC instrument(EASY-nLC II LC-446)</t>
  </si>
  <si>
    <t xml:space="preserve">Thermo Scientific Nano-HPLC instrument(EASY-nLC II LC-446) </t>
  </si>
  <si>
    <t>Nanoflow HPLC enota se uporablja za nizko pretočno kromatografsko analizo (10-1000 nL / min). To je neposredno povezan z virom ESI masnega spektrometra tipa Thermo Scientific Orbitrap Velos. Nanoflow HPLC enota je opremljena z vakumskim razplinjevalnikom in temperaturno reguliranim avtovzorčevalnikom (1-10 obseg jul injiciranje).</t>
  </si>
  <si>
    <t>Nanoflow HPLC unit is used for low flow chromatographic analysis (10-1000 nL/min). It is connected directly to the ESI source of mass spectrometer Thermo Scientific Orbitrap Velos. Nanoflow HLPC unit is equiped with vacum degasser and temperature regulated autosampler (1-10 uL injection volumes).</t>
  </si>
  <si>
    <t>CO-RO 18/2010</t>
  </si>
  <si>
    <t>Nevronavigacija</t>
  </si>
  <si>
    <t xml:space="preserve">Image Guided System-Stealth Station TREONplus - Medtronic. Leksell stereotactic arc.  </t>
  </si>
  <si>
    <t xml:space="preserve">Oprema je dostopna v centralnem operacijskem bloku UKC Ljubljana, kjer jo vsakodnevno uporabljajo nevrokirurgi. Planirana postaja je na voljo na oddelku.  </t>
  </si>
  <si>
    <t xml:space="preserve">Equipment is available in central operating block of University Hospital Centre Ljubljana, daily used by neurosurgeons. Palnning station is available at the Department of Neurosurgery. </t>
  </si>
  <si>
    <t xml:space="preserve">Slikovno vodena orientacija in lokalizacija v globokih in elokventnih delih možganov (stereotaktična biopsija možganov z ali brez okvirja, navigirani inštrumenti, integriran ultrazvok, stimulacija globokih možganskih jeder, planiranje nevrokirurške operacija, zlivanje slik, povdarjena realnost, računalniška simulacija operacije..) </t>
  </si>
  <si>
    <t xml:space="preserve">Image guided orientation &amp; localisation for neurosurgery of deep or eloquent regions of the brain (frame-less and frame based stereotactic biopsy, navigated instruments, integrated ultrasound, DBS, surgery planning, image merging, augmented reality, virtual surgery) </t>
  </si>
  <si>
    <t>Tomaž Žnidaršič</t>
  </si>
  <si>
    <t>NIRS analizator</t>
  </si>
  <si>
    <t>Foss NIRSystem 6500, Monochromator</t>
  </si>
  <si>
    <t>Oprema je dosegljiva po dogovoru s skrbnikom. Cena se računa po vzorcu in je odvisna od števila vzorcev.</t>
  </si>
  <si>
    <t xml:space="preserve">Equipment is accessible after an agreement with a system administrator. Price is calculated by sample and  depends upon number of samples. </t>
  </si>
  <si>
    <t>NIR analizator se uporablja za ocenjevanje kemične sestave in hranilne vrednosti rastlinskih in živalskih vzorcev ter v raziskovalne namene.</t>
  </si>
  <si>
    <t>NIR analyser is used for the estimation of chemical composition, nutritive value of plant and animal samples and for research purposes</t>
  </si>
  <si>
    <t>NMR 300 MHz spektrometer</t>
  </si>
  <si>
    <t>2011/2012</t>
  </si>
  <si>
    <t>NMR 300 MHz spectrometer</t>
  </si>
  <si>
    <t>Režim uporabe: 24/7; Rezervacijski sistem, rezervacija pri skrbniku opreme</t>
  </si>
  <si>
    <t>Accessibility: 24/7; Reservation system, booking at staff responsible for equipement</t>
  </si>
  <si>
    <t>Agilent VNMR 300 MHz konzola Oprema je namenjena za merjenje NMR spektrov vzorec v raztopini.</t>
  </si>
  <si>
    <t>Agilent VNMR 300 MHz Console Equipment is used for measurement of NMR spectra of samples liquids.</t>
  </si>
  <si>
    <t>OS-00213</t>
  </si>
  <si>
    <t>v poskusnem obratovanju</t>
  </si>
  <si>
    <t>NMR 600 MHz spektrometer</t>
  </si>
  <si>
    <t>NMR 600 MHz spectrometer</t>
  </si>
  <si>
    <t>Režim uporabe: 24/7; Rezervacija preko rezervacijskega sistema, potrebujes geslo</t>
  </si>
  <si>
    <t>Accessibility: 24/7; Reservation system, booking at staff responsible for equipement, you need a password</t>
  </si>
  <si>
    <t>Agilent NMR Magnet, 600 MHz 54 mm ASC
Agilent VNMR System
Cold probes 600 MHz, NB
NMR Probe 600 MHz, NB (54mm)  Oprema je namenjena za merjenje NMR spektrov vzorec v raztopini z večjo resolucijo in boljšim razmerjem signal/šum.</t>
  </si>
  <si>
    <t>Agilent NMR Magnet, 600 MHz 54 mm ASC
Agilent VNMR System
Cold probes 600 MHz, NB
NMR Probe 600 MHz, NB (54mm) Equipment is used for measurement of NMR spectra of samples liquids with better resolution and signal to noise ratio.</t>
  </si>
  <si>
    <t xml:space="preserve">   OS-00183</t>
  </si>
  <si>
    <t>NMR spektrometer</t>
  </si>
  <si>
    <t>NMR spectrometer</t>
  </si>
  <si>
    <t>NMR in NQR spektrometer za frekvenčno območje 0.5-600 MHz.</t>
  </si>
  <si>
    <t>NMR and NQR spectrometer for the frequency range 0.5-600 MHz.</t>
  </si>
  <si>
    <t>OS-00157</t>
  </si>
  <si>
    <t>L2-4334</t>
  </si>
  <si>
    <t>Nov sistem za termično analizo do 1600 C</t>
  </si>
  <si>
    <t>TGA/SDTA 851e, System for thermal analysis</t>
  </si>
  <si>
    <t>Namen uporabe je merjenje termičnih lastnosti različnih snovi ter preučevanje njikovih fizikalnih in kemijskih lastnosti. Vzorce lahko preučujemo v različnih inertnih atmosferah.</t>
  </si>
  <si>
    <t>Measurements of thermal properties of various materials, and investigation of their phisical and chemical properties. Samples can be measured under inert atmosphere.</t>
  </si>
  <si>
    <t>http://www.fkkt.uni-mb.si/oprema-paket12.htm</t>
  </si>
  <si>
    <t>CO NAMASTE</t>
  </si>
  <si>
    <t>Pogodba 3/ 2009</t>
  </si>
  <si>
    <t>Nanotesla</t>
  </si>
  <si>
    <t>Pogodba1/2010</t>
  </si>
  <si>
    <t>HEROMAT</t>
  </si>
  <si>
    <t>13 UR</t>
  </si>
  <si>
    <t>prostor za izvajanje intenzivnega računanja (RC), za katerega je potrebno zagotoviti ustrezne okoljske parametre s centralnim spremljanjem, obveščanjem, alarmiranjem in shranjevanjem</t>
  </si>
  <si>
    <t>space to carry out intensive computing (RC), which is necessary to ensure appropriate environmental parameters with central monitoring, notification, alerting and storage</t>
  </si>
  <si>
    <t>INŠTITUT ZA HMELJARSTVO IN PIVOVARSTVO SLOVENIJE</t>
  </si>
  <si>
    <t>dr.Radišek Sebastjan</t>
  </si>
  <si>
    <t>Oprema za izvajanje raziskovalnih in diagnostičnih laboratorijskih analiz s področja fitopatologije (Genius bio digital sistem za arhiviranje agaroze)</t>
  </si>
  <si>
    <t>32958-Genius bio digital sistem za arhiviranje agaroze / Digital system for photo agarose gels</t>
  </si>
  <si>
    <t>J4-4153</t>
  </si>
  <si>
    <t>Oprema za izvajanje raziskovalnih in diagnostičnih laboratorijskih analiz s področja fitopatologije (hibridizacijska pečica)</t>
  </si>
  <si>
    <t xml:space="preserve">32954-hibridizacijska pečica / Hibridization chamber </t>
  </si>
  <si>
    <t>Oprema za izvajanje raziskovalnih in diagnostičnih laboratorijskih analiz s področja fitopatologije (mikrobiološka komora)</t>
  </si>
  <si>
    <t>32956-komora mikrobiološka telstar biosta-laminar/ Laminarium chamber</t>
  </si>
  <si>
    <t>Oprema za izvajanje raziskovalnih in diagnostičnih laboratorijskih analiz s področja fitopatologije (parni stelizatov)</t>
  </si>
  <si>
    <t>32953-parni sterilizator systec 3870 ELV / Steam sterilizator – avtoclav</t>
  </si>
  <si>
    <t>Oprema za krmiljenje rastlinjaka (analizator slike, fluorometer, krmilna enota za doziranje CO2, krmilni sistem za toplotno regulacijo, Quantni senzor in Dataloger</t>
  </si>
  <si>
    <t>Greenhouse control equipment (image analyser, fluorometer).</t>
  </si>
  <si>
    <t>Dostopno preko skrbnikov na katedri za botaniko. Vsak delovni dan po dogovoru od 8:00 do 16:00 ure.</t>
  </si>
  <si>
    <t xml:space="preserve">Accesible through curators at the Chair of Botany. Every working day between 8:00 AM and 4:00 PM. Appointment needed. </t>
  </si>
  <si>
    <t>Vrednotenje fiziološkega stanja rastlin.</t>
  </si>
  <si>
    <t>Evaluation of the physiological state of plants.</t>
  </si>
  <si>
    <t>Analizator slike: UL, BF, OA, 3403 3999. Fluorometer: UL, BF, OA, 3403 4002.</t>
  </si>
  <si>
    <t>http://www.bf.uni-lj.si/agronomija/o-oddelku/katedre-in-druge-org-enote/za-aplikativno-botaniko-ekologijo-fiziologijo-rastlin-in-informatiko/aplikativna-botanika-ekologija-in-fiziologija-rastlin/raziskovalno-delo/oprema/</t>
  </si>
  <si>
    <t>OPREMA NI VEČ V UPORABI</t>
  </si>
  <si>
    <t>Matjaž Čater / Hojka Kraigher / Peter Železnik</t>
  </si>
  <si>
    <t>Oprema za merjenje fotosinteze in korenin, sekvestracije ogljika v gozdnih ekosistemih (Lli_COR 6400 z dvema dodatnima enotama, sonde za odvzem talnih vzorcev za določitev ogljika)</t>
  </si>
  <si>
    <t xml:space="preserve"> LI-6400 CO2 and H2O gas analyzers</t>
  </si>
  <si>
    <t xml:space="preserve">Announcement of the request for analysis at the Head of the department; adjustment of the priorities in the department meetings; adjustment deadlines for analyses with the customer; prices according to valid price lists (approved by ZG GIS at changes) in which the depreciation of the equipment is included  </t>
  </si>
  <si>
    <t>Meritve fotosinteze, dihanja tal (dodatna enota)</t>
  </si>
  <si>
    <t>http://www.licor.com/       ;     http://www.bartztechnology.com/products.html</t>
  </si>
  <si>
    <t xml:space="preserve">
4277
</t>
  </si>
  <si>
    <t xml:space="preserve">SEZONSKA UPORABA VEZANA NA PROCESE V NARAVI (FOTOSINTEZA) : J4-1009, V4-0536, L7-2393, V4-1124
</t>
  </si>
  <si>
    <t>GIS</t>
  </si>
  <si>
    <t xml:space="preserve">L4-2265-Bartz  </t>
  </si>
  <si>
    <t>SEZONSKA UPORABA VEZANA NA PROCESE V NARAVI (FOTOSINTEZA) : V4-0539</t>
  </si>
  <si>
    <t xml:space="preserve">V4-0492- Bartz </t>
  </si>
  <si>
    <t xml:space="preserve">Oprema za SCALE -UP visokotlačnih procesov in ON-LINE detekcijo </t>
  </si>
  <si>
    <t>Equipment for SCALE-UP of high pressure processes and ON-LINE detection</t>
  </si>
  <si>
    <t>Dopolnitev obstoječe visokotlačne opreme za povečevanje procesov in njihov prenos iz laboratorijskega v pol industrijsko (pilotno) merilo. Oprema zajema predvsem analitske aparature: Spektrofotometer, tekočinski kromatograf (HPLC), liofilizator in  laserski granulometer (merilno območje: 300 do 0,3 μm)</t>
  </si>
  <si>
    <t>Completion of existing high pressure facilities for process scale up and their  transfer from laboratory to industry (pilot) scale. Equipment includes mainly analytical instruments: spectrophotometer, high performance liquid chromatography (HPLC), liophylisator, laser granulometer (300 to 0,3 μm)</t>
  </si>
  <si>
    <t>41044,41060,      41053,41061,       41065,41066,       41091,41105</t>
  </si>
  <si>
    <t>J2-1176</t>
  </si>
  <si>
    <t>J2-2040</t>
  </si>
  <si>
    <t>Maja Habulin</t>
  </si>
  <si>
    <t>EU FP7 projekt SUPERMETHANOL</t>
  </si>
  <si>
    <t>Oprema za visokotlačno mikronizacijo - dopolnitev</t>
  </si>
  <si>
    <t>Equipment for high pressure micronisation</t>
  </si>
  <si>
    <t>Dopolnitev opreme za visokotlačno mikronizacijo, ki omogoča pridobivanje mikrometerskih delcev različnih materialov s pomočjo superkritičnega ogljikovega dioksida.</t>
  </si>
  <si>
    <t>Completion of equipment for high pressure micronisation, which enables formation of fine particles (complemicrometer size) of different materials by means of supercritical carbon dioxide.</t>
  </si>
  <si>
    <t>40749,40750,       40781,40740,       40741,40878</t>
  </si>
  <si>
    <t>http://www.fkkt.uni-mb.si/oprema-paket11.htm</t>
  </si>
  <si>
    <t>23 UR</t>
  </si>
  <si>
    <t>Univerza v Mariboru, Fakulteta za naravoslovje in matematiko</t>
  </si>
  <si>
    <t>2547-002</t>
  </si>
  <si>
    <t>Uroš Tkalec</t>
  </si>
  <si>
    <t>Optična pinceta z modulom za fluorescenco</t>
  </si>
  <si>
    <t>Optical tweezers with fluorescence module</t>
  </si>
  <si>
    <t>Za dostop do opreme prosim pošljite e-mail na uros.tkalec@um.si s kratkim opisom predvidenega dela in oceno časa, ki je potreben za dokončanje le tega.</t>
  </si>
  <si>
    <t>In order to access the equipment please write an e-mail to uros.tkalec@um.si with a brief description of the work planed and the approximate time needed to complete it.</t>
  </si>
  <si>
    <t>Optična pinceta je sodobna raziskovalna naprava, ki uporablja zgoščen laserski žarek z namenom zagotoviti privlačno ali odbojno silo (tipično velikostnega reda pN) odvisno od razlike v lomnem količniku za držanje in premikanje mikroskopsko majhnih dielektričnih predmetov. Na Inštitutu za fiziko jo uporabljamo za raziskovalne in izobraževalne namene.</t>
  </si>
  <si>
    <t>Optical tweezers are advanced scientific instrument that uses a highly-focused laser beam to provide an attractive or repulsive force (typically on the order of pN), depending on the refractive index mismatch to physically hold and move microscopic dielectric objects. At the Institute of Physics this equipment is used for research and educational purposes.</t>
  </si>
  <si>
    <t>15987, 16356</t>
  </si>
  <si>
    <t>http://fizika.fnm.uni-mb.si</t>
  </si>
  <si>
    <t>Paralelni reakcijski sistem s kontinuirnim sistemom spremljanja reakcij v realnem času z metodo FTIR</t>
  </si>
  <si>
    <t>Easy max Mettler and React IR45FTIR InSitu</t>
  </si>
  <si>
    <t>Sistem se uporablja za avtomatizirane vzporedne kemijske sinteze v manjšem obsegu. To vključuje instrument za spremljanje reakcij in analizo. Sistem omogoča natančne določitev pogojev za sintezo (temperatura, pH, tlak).</t>
  </si>
  <si>
    <t>System is used for automated parallel chemical synthesis on a smaller scale. It includes an instrument for monitoring of the reaction progress and analysis. System allows precise regulation conditions for synthesis (temperature, Ph, pressure).</t>
  </si>
  <si>
    <t>CO-RO 36/2011</t>
  </si>
  <si>
    <t>Pilotski bioreaktor II</t>
  </si>
  <si>
    <t>Sartorius Stedim Systems GmbH Fermenter BIOSTAT Dplus 150L for microbial fermentation and cell culture</t>
  </si>
  <si>
    <t>CO-RO 51/2011 (skupaj z CO-RO 31/2011, CO-RO 43/2011, CO-RO 22/2010, CO-RO 26/2010, CO-RO 27/2010, CO-RO 30/2011)</t>
  </si>
  <si>
    <t>Pilotski biorektor I</t>
  </si>
  <si>
    <t>Sartorius Stedim Systems GmbH Fermenter BIOSTAT D-DCU II 100L</t>
  </si>
  <si>
    <t>CO-RO 43/2011 (skupaj z CO-RO 31/2011 , CO-RO 51/2011, CO-RO 22/2010, CO-RO 26/2010, CO-RO 27/2010, CO-RO 30/2011)</t>
  </si>
  <si>
    <t xml:space="preserve">Univerza v Ljubljani, Fakulteta za pomorstvo in promet </t>
  </si>
  <si>
    <t>Jelenko Švetak</t>
  </si>
  <si>
    <t xml:space="preserve">PISCES2 Oprema za upravljane s kriznimi situacijami na morju </t>
  </si>
  <si>
    <t>PISCES2 Potential Incident Simulation, Control &amp; Evaluation System</t>
  </si>
  <si>
    <t>PISCES2 oprema se lahko najame skladno s cenikom izvajanja tečejev na Fakulteti, razpoložljivost opreme pa je v skladu z urnikom zasedenosti laboratorija. V poletnem času se lahko najame za daljši čas, med koledarskim letom pa so možni le dnevni najemi.</t>
  </si>
  <si>
    <t xml:space="preserve">PISCES2 equipment is available according to the official price list. It can be hired for short or long term period related to the official timetable of simulation laboratory. </t>
  </si>
  <si>
    <t>Oprema se uporablja v integraciji z navtičnim simulatorjem za potrebe usposabljanja in dejanskega posredovanja v primeru nesreč na morju, predvsem s poudarkom razlitja nevarnih snovi v morje</t>
  </si>
  <si>
    <t>PISCES2 is an incident response simulator intended for preparing and conducting command centre exercises and area drills. The application is developed to support exercises focusing on oil spill response</t>
  </si>
  <si>
    <t>Na spletni strani FPP:  http://fpp.uni-lj.si/studij/tecaji/2010042623483113/ in na strani: http://fpp.uni-lj.si/raziskovanje/organizacijske_enote/2009071611483949/2009100911042789/</t>
  </si>
  <si>
    <t>45000-19868 Ocena ogroženosti in načrt zaščite in reševanja Luke Koper za industijske nesreče</t>
  </si>
  <si>
    <t>Luka Koper</t>
  </si>
  <si>
    <t>P2-0006</t>
  </si>
  <si>
    <t>Darinka Brodnjak-Vončina</t>
  </si>
  <si>
    <t xml:space="preserve">Plinski kromatograf z masno selektivnim detektorjem </t>
  </si>
  <si>
    <t>Varian GC/MS Ion Trap</t>
  </si>
  <si>
    <t>Oprema je namenjena določevanju in potrjevanju struktur neznanih spojin. Z visoko občutljivostjo, prilagodljivostjo in dobro resolucijo doprinese neverjetne kvalitativne in kvantitativne podatke v širokem spektru aplikacij.</t>
  </si>
  <si>
    <t xml:space="preserve">Equipment is intended for identification and confirmation of unknown compounds. With high sensitivity, flexibility and good resolution delivers outstanding qualitative and quantitative data in a wide range of applications. </t>
  </si>
  <si>
    <t>Plinski kromatograf, UV-VIS spektrofotometer, FT-IR spektrofotometer, Sistem za pripravo ultra čiste vode</t>
  </si>
  <si>
    <t>Gas chromatograph, UV-VIS spectrophotometer, FT-IR spectrophotometer, ultrapure water system</t>
  </si>
  <si>
    <t>41742,41743,       41744,41745</t>
  </si>
  <si>
    <t>http://www.fkkt.uni-mb.si/</t>
  </si>
  <si>
    <t>Podporna raziskovalna oprema za kromatografijo s superkritičnimi fluidi</t>
  </si>
  <si>
    <t>Chromatography with supercritical fluids</t>
  </si>
  <si>
    <t>Podporna raziskovalna oprema za SCF kromatografijo zajema visokoztlačni diferencialni kalorimeter (DSC), tekočinski kromatograf (HPLC), Fizikalno adsorpcijski analizator (ASAP) in aparat za merjenje antioksidativnega potenciala (PHOTOCHEM).</t>
  </si>
  <si>
    <t>Supporting research equipment for SCF chromatography includes high pressure diferential calorimeter (DSC), liquid chromatograph (HPLC), instrument for physisorption (ASAP) and instrument for measuring antioxidative potential (PHOTOCHEM).</t>
  </si>
  <si>
    <t> 41676, 41671, 41672,  41660,  41678,  41665</t>
  </si>
  <si>
    <t>http://www.fkkt.uni-mb.si/oprema-paket14.htm</t>
  </si>
  <si>
    <t>Preparativni HPLC</t>
  </si>
  <si>
    <t>Preparative HPLC system</t>
  </si>
  <si>
    <t>Accessibility: 8/5. Reservation system, booking at staff responsible for equipement</t>
  </si>
  <si>
    <t>Preparativni HPLC KNAUER</t>
  </si>
  <si>
    <t xml:space="preserve"> Preparative HPLC KNAUER</t>
  </si>
  <si>
    <t>OS-000223</t>
  </si>
  <si>
    <t>Preparativni HPLC sistem</t>
  </si>
  <si>
    <t>CO-RO 27/2010 (skupaj z  CO-RO 31/2011, CO-RO 43/2011, CO-RO 51/2011, CO-RO 22/2010, CO-RO 26/2010, CO-RO 30/2011)</t>
  </si>
  <si>
    <t>Preparativni superkritični kromatograf</t>
  </si>
  <si>
    <t>Preparative supercritical chromatograph</t>
  </si>
  <si>
    <t>Oprema omogoča izvajanje kromatografske separacijo s pomočjo superkritičnega ogljikovega dioksida. Namen uporabe je separacija komponent in izolacija ene komponente iz mešanice komponent za nadaljno uporabo.</t>
  </si>
  <si>
    <t>Equipment uses supercritical carbon dioxide for fast chromatographic separation of components. Equipment is applied for separation of components and for isolating one or more substances from a mixture for further use.</t>
  </si>
  <si>
    <t>Preparativni tekočinski kromatograf z masno selektivnim detektorjem</t>
  </si>
  <si>
    <t>Varian LC/MS/MS 1200</t>
  </si>
  <si>
    <t>Oprema je namenjena potrjevanju in določevanju struktur neznanih spojin in njihovo kvantifikacijo v kromatografsko zapletenih vzorcih.</t>
  </si>
  <si>
    <t>Equipment is intended for identification and confirmation of unknown compounds and their quantification in most complex sample matrices.</t>
  </si>
  <si>
    <t>Flow cytometry</t>
  </si>
  <si>
    <t>Prof.Dr. Igor križaj, Jožef Stefan Institute, Jamova cesta 39, 1000 LJubljana</t>
  </si>
  <si>
    <t>Pretočni citometer – analizator se bo uporabljal za natančno določanje in ločevanje celic v populaciji, ki imajo določene morfološke ali biokemijske lastnosti.</t>
  </si>
  <si>
    <t>Flow cytometer - the analyzer is used for the precise determination and separation of cells in a population who have certain morphological and biochemical characteristics.</t>
  </si>
  <si>
    <t>CO-RO 34/2011</t>
  </si>
  <si>
    <t xml:space="preserve">Pretočni citometer </t>
  </si>
  <si>
    <t xml:space="preserve">Flow cytometer </t>
  </si>
  <si>
    <t>CYFLOW SPACE, PARTEC, Model PM-CY-S-3001
3-Laser (488nm 50mW solid-state, laserski diodi 638nm 40mW in 405nm 100mW) 9 Parameters-7 Colors Desktop Flow Cytometer</t>
  </si>
  <si>
    <t>Pretočni citometer-analizator FACSCanto II 2LSR 5/3 COMPLETE</t>
  </si>
  <si>
    <t>BD  FACSCanto II 2LSR 5/3 COMPLETE Flow Cytometry</t>
  </si>
  <si>
    <t>Prof.Dr. Maja Rupnik,Nacionalni laboratorij za zdravje, okolje in hrano, Prvomajska ulica 1, 2000 Maribor</t>
  </si>
  <si>
    <t xml:space="preserve">Pretočna citometrija z rutinskim invertnim mikroskopom se uporablja za merjenje in analiziranje fizikalnih in kemijskih lastnosti posameznih celic, ki potujejo v suspenziji preko senzorja. Ko celice prehajajo skozi laser (488nm, 633nm), fluorokromi vezani na celice absorbirajo svetlobo in nato oddajajo specifično barvo svetlobe glede na vrsto fluorokroma. </t>
  </si>
  <si>
    <t>Flow cytometry with a routine inverted microscope is used to measure and analyse physical and chemical characteristics of individual cells as they travel in suspension one by one through sensor. As the cells pass through the laser (488nm, 633nm), the fluorochromes attached to the cells absorb light and then emit a specific color of light depending on the type of fluorochrome.</t>
  </si>
  <si>
    <t>CO-RO 45/2011</t>
  </si>
  <si>
    <t>Dušan Jurc / Nikica Ogris</t>
  </si>
  <si>
    <t>Preučevanje, napovedovanje in simulacija pojava gozdu škodljivih organizmov</t>
  </si>
  <si>
    <t>Research, prognosis and simulation of harmful organisms to forest</t>
  </si>
  <si>
    <t>Arrange with the Laboratory manager; adjusting the priorities on department meetings; adjusting the deadlines with subscriber; price at valid price lists</t>
  </si>
  <si>
    <t>Diagnoza škodljivih organizmov za gozd, modeliranje z visoko računsko močjo, storitve podatkovnih zbirk, storitev prikaza kartografskih gradiv na medmrežju, storitve strežniških aplikacij</t>
  </si>
  <si>
    <t>Diagnosis of harmful organisms, modelling with high computational capability, database services, internet map services, application services</t>
  </si>
  <si>
    <t>JGS</t>
  </si>
  <si>
    <t>VSI ZAPOSLENI  na GIS</t>
  </si>
  <si>
    <t>Univerza v Ljubljani, Fakulteta za matematiko in fiziko</t>
  </si>
  <si>
    <t>Computing cluster</t>
  </si>
  <si>
    <t>http://www.fmf.uni-lj.si/si/</t>
  </si>
  <si>
    <t>High performance cluster computer</t>
  </si>
  <si>
    <t>CO-RO 29/2011 (skupaj z CO-RO 60/2012 in CO-RO 77/2013)</t>
  </si>
  <si>
    <t>08611</t>
  </si>
  <si>
    <t>Computer cluster</t>
  </si>
  <si>
    <t>Režim uporabe: 24/7; Dostop do opreme uporabniki opravijo preko lastnega računalnika s pomočjo dodeljenega uporabniškega imena in gesla.</t>
  </si>
  <si>
    <t>Accessibility: 24/7; Users can access the cluster via PC with their username and password.</t>
  </si>
  <si>
    <t>10x Huawei Tecal X6000 - vsako ohišje vsebuje dve strežniški rezini, ki temeljita na Intel Xeon E5-2660 procesorjih
1x Mrežno stikalo Huawei 48 port 
1x 42U strežniška omara 
1x Apple MacBook Pro 13"</t>
  </si>
  <si>
    <t>10x Huawei Tecal X6000 - each housing includes two blade servers based on Intel Xeon E5-2660 processors, 1x Huawei Network Switch 48 port, 1x 42U server cabinet 1x Apple MacBook Pro 13"</t>
  </si>
  <si>
    <t>OS-000217</t>
  </si>
  <si>
    <t>Hojka Kraigher / Barbara Štupar / Tine Grebenc</t>
  </si>
  <si>
    <t>Raziskave ekspresije genov v luči prilagajanja gozdnih ekosistemov na okoljske spremembe</t>
  </si>
  <si>
    <t>RT-PCR, centrifuge with cooling system</t>
  </si>
  <si>
    <t>RT-PCR, hlajena centrifuga, homogenizator za tkiva, laminarij, posode za tekoči dušik in dopolnitve/zamenjave drobne opreme</t>
  </si>
  <si>
    <t xml:space="preserve">RT-PCR, centrifuge with cooling system, homogenizer for preparation of DNA extracts from plant tissues, liquid nitrogen vessels, replacement of sterile bench  and other small lab equipment </t>
  </si>
  <si>
    <t xml:space="preserve">P4-0107 </t>
  </si>
  <si>
    <t xml:space="preserve">L4-4318
</t>
  </si>
  <si>
    <t>V4-1140</t>
  </si>
  <si>
    <t>JGS-MKGP
MR
COST FP0803, FP 0903, FP 0905
EUFORGEN</t>
  </si>
  <si>
    <t xml:space="preserve">
GIS</t>
  </si>
  <si>
    <t>Tine Grebenc / Hojka Kraigher / Barbara Štupar</t>
  </si>
  <si>
    <t>Raziskave molekularne ekologije gliv in gozdne favne</t>
  </si>
  <si>
    <t>Automatic DNA sequences with computee and software support</t>
  </si>
  <si>
    <t>Avtomatski DNA sekvencer s programsko in računalniško podporo.</t>
  </si>
  <si>
    <t xml:space="preserve">
4229
</t>
  </si>
  <si>
    <t>P4-0107 in projekti MR</t>
  </si>
  <si>
    <t>L4-4318</t>
  </si>
  <si>
    <t xml:space="preserve">L42265
</t>
  </si>
  <si>
    <t>Raziskovalna oprema za raziskovalno infrastrukturo INZ in slovenskega zgodovinopisja</t>
  </si>
  <si>
    <t>100801, 100812, 100813, 100814, 100931/1, 100848/1, 100849/1, 100870/2, 100929, 100952, 100953, 100955, 100956, 100957, 100958, 100854/1, 100868/2, 100868/3, 100965, 100966, 100967, 100968, 100969,  100970, 100971, 100972, 100973, 100974, 100975,  100994, 100993, 100995, 100995/1,  100996, 100997, 100998, 101001, 101002, 101003, 101004, 101005</t>
  </si>
  <si>
    <t>Raziskovalna oprema za razvoj interdisciplinarnih prostorsko opredeljenih modelov upravljanja gozdnih ekosistemov</t>
  </si>
  <si>
    <t>Research equipment for development of interdisciplinary specially explicit models of forest ecosystem management</t>
  </si>
  <si>
    <t>Za raziskovalce z dokazilom o znanju uporabe opreme (npr. tečaj Filed-map) je pogoj vnaprejšnje rezerviranje opreme. Drugače je oprema na voljo le s plačilom dela strokovnega sodelavca na BF in terenskih stroškov.</t>
  </si>
  <si>
    <t>Researchers with verified knowledge on the use of the equipment (for example course in Filed-map) have only to reserve the equipment in advance. In all other cases equipment can be used by covering the costs of the professional stuff from the BF and reimbursement of travelling costs.</t>
  </si>
  <si>
    <t>Kartiranje in analiza gozdne vegetacije in faune.</t>
  </si>
  <si>
    <t>Mapping and analysing of forest vegetation and fauna.</t>
  </si>
  <si>
    <t>3602984    3602974    3602987     3602975    3602981    3602982</t>
  </si>
  <si>
    <t>Ines Mandić-Mulec          (Iztok Dogša)</t>
  </si>
  <si>
    <t>Iztok Dogša</t>
  </si>
  <si>
    <t>Reaction calorimeter</t>
  </si>
  <si>
    <t>P3-0289</t>
  </si>
  <si>
    <t>Robotizirana postaja za zajem in analizo slike ter kvantifikacijo biomarkerjev v histopatologiji</t>
  </si>
  <si>
    <t xml:space="preserve">Robotized system for image acquisition and analysis and quantification of biomarkers in histopathology </t>
  </si>
  <si>
    <t>Dogovor o izvajanju analiz glede na skupno zastavljene raziskovalne cilje - cena po dogovoru (OPREMA JE NA ODDELKU PATOLOGIJE).</t>
  </si>
  <si>
    <t>Analyses can be performed upon agreement and joint research goals.</t>
  </si>
  <si>
    <t>Sistem omogoča zajem slike in kvantitativno analizo jedrnih, citoplazemskih in membranskih imunohistokemičnih barvanj na tkivnih rezinah in tkivnih mrežah ter analizo imunofluorescentnih barvanj, vključno s fluorescentno in situ hibridizacijo (FISH).</t>
  </si>
  <si>
    <t>The system enables image capture and quantitative analysis of nuclear, cytoplasmic or membrane immunohistochemical stainings on histological slides or tissue microarrays as well as capture and analysis of immunofluorescent stains and fluorescent in situ hibridization (FISH).</t>
  </si>
  <si>
    <t>24670 MOTORIZIRAN MIKROSKOP BX61 S FLUOR., 24772 VIR SVETLOBE S FLUOR.,24773 MIKROSK. KAMERA MEGA PL.,24771 MIKR. MOT. MIZICA PRIOR,24672 PROGR.OPREMA ARIOL ZA ANALIZO,24775,24774</t>
  </si>
  <si>
    <t>Nikola Bešič</t>
  </si>
  <si>
    <t>Barbara Jezeršek Novaković</t>
  </si>
  <si>
    <t>J3-6389</t>
  </si>
  <si>
    <t>Stanislav Repše</t>
  </si>
  <si>
    <t>L3-6039</t>
  </si>
  <si>
    <t>Berta Jereb</t>
  </si>
  <si>
    <t>JNMV-B7 SJN 017/07,03-ZR-56/07, JNMV/B7 SJN 018/07, JNMV/B7 SJN 016/07</t>
  </si>
  <si>
    <t>Rotacijski upogibni preizkus do 160 Nm in premera18 mm</t>
  </si>
  <si>
    <t>dr. Boštjan Zalar</t>
  </si>
  <si>
    <t>Samouglaševalni sistem nizkotemperaturne NMR sonde</t>
  </si>
  <si>
    <t>Autotuning system for low-temperature NMR probehead</t>
  </si>
  <si>
    <t>Režim uporabe: 8/5. Dostop za zunanje uporabnike po predhodnem dogovoru.</t>
  </si>
  <si>
    <t>8/5 usage. Access for external users subject to prior agreement.</t>
  </si>
  <si>
    <t>Digitalni kontroler, enota s koračnimi motorji in HP RF stikalo za avtomatsko prilagajanje resonančnega kroga v  ATPH63 NMR sondi</t>
  </si>
  <si>
    <t>Digital controller, step motor unit, and HP RF switch for automatic tuning of resonant circuit in the ATPH63 NMR probehead.</t>
  </si>
  <si>
    <t>OS-00161</t>
  </si>
  <si>
    <t>Sekvenator DNA, ALFexpress II, Swinging rotor Beckmann (za preparativno centrifugo J2-HS)</t>
  </si>
  <si>
    <t>Sequencing apparatus ALFexpress II and Swinging rotor Beckman (for centrifuge J2-HS)</t>
  </si>
  <si>
    <t>Fluorescentna genotipizacija, ki temelji na CY5 barvilu (AFLP, mikrosateliti)</t>
  </si>
  <si>
    <t>Fluorescent fingerprinting (AFLP, microsatellites) based on CY5 dye.</t>
  </si>
  <si>
    <t>Sistem HPLC(Breeze 2 AO 1525/2707/H/C/2998)</t>
  </si>
  <si>
    <t>Preparative HPLC system,</t>
  </si>
  <si>
    <t>CO-RO 20/2010 (skupaj z nadgradnjo CO-RO 21/2010 in  CO-RO 24/2010)</t>
  </si>
  <si>
    <t xml:space="preserve">Sistem za določanje kristalnih struktur makromolekul (Bruker  X8 PROTEUM) </t>
  </si>
  <si>
    <t xml:space="preserve">System for macromolekular crystal structure determination (Bruker  X8 PROTEUM) </t>
  </si>
  <si>
    <t>Sistem za določevanje struktur kristalov makromolekul je sestavljen iz rentgenskega generatorja )vir x-žarkov, detektorja, računalnikov in programske opreme, pribora za kristalizacijo.</t>
  </si>
  <si>
    <t>The “System for macromolecular crystal structure determination” is composed of x-ray generator, detector system, computers and software, accessories for crystallization.</t>
  </si>
  <si>
    <t>CO-RO 41/2011</t>
  </si>
  <si>
    <t>Borut Peterlin</t>
  </si>
  <si>
    <t>Sistem za genotipizacijo</t>
  </si>
  <si>
    <t xml:space="preserve">Ap.pipetirni, Centrifuga, Fotospektrometer, Ap.za verižno polimerizacijo - za pomnoževanje nukleinskih kislin, Kopel vodna stresalna, Računalnik prenosni, Laminarij </t>
  </si>
  <si>
    <t>79205, 79206, 79207, 79208, 79209, 79210, 79211</t>
  </si>
  <si>
    <t>Sistem za izdelavo visokozahtevnih izdelkov po postopku selektivnega taljenja kovinskih prahov</t>
  </si>
  <si>
    <t>System for the manufacture of highly complex product with selective melting of metal powder</t>
  </si>
  <si>
    <t>Gre za sistem, ki ima več inventurnih številk</t>
  </si>
  <si>
    <t>Sistem za izolacijo rekombinantnih proteinov (AKTAexpress Single System)</t>
  </si>
  <si>
    <t>System for isolation of recombinant proteins: ÄKTAexpress Single System</t>
  </si>
  <si>
    <t>CO-RO 21/2010  (skupaj z nadgradnjo CO-RO 24/2010 in CO-RO 20/2010)</t>
  </si>
  <si>
    <t>J3-4242</t>
  </si>
  <si>
    <t>Peter Rakovec</t>
  </si>
  <si>
    <t>Sistem za kartografijo srca</t>
  </si>
  <si>
    <t>CARTO M538537 Johnson &amp; Johnson</t>
  </si>
  <si>
    <t>The equipement is available in the electrophysiological laboratory of the University Medical Centre Ljubljana. It is connected with a recording eqipement. It is intended for human use only It can't be used without dedicated catheters. A study costs approx. € 5,000.</t>
  </si>
  <si>
    <t>Cardiac mapping.</t>
  </si>
  <si>
    <t>Cardiac mapping during electro-physiologic studies.</t>
  </si>
  <si>
    <t>J3-9574</t>
  </si>
  <si>
    <t>Matjaž Bunc</t>
  </si>
  <si>
    <t>Peter Raspor (Neža Čadež)</t>
  </si>
  <si>
    <t xml:space="preserve">3502237     3502295   3502296 </t>
  </si>
  <si>
    <t>http://www.bf.uni-lj.si/dekanat/raziskovalno-delo/razpolozljiva-raziskovalna-oprema/p4-0116-raspor/</t>
  </si>
  <si>
    <t>Neža Čadež</t>
  </si>
  <si>
    <t>J4-2154</t>
  </si>
  <si>
    <t>Janez Kosel</t>
  </si>
  <si>
    <t>SEE.ERA  NET 195</t>
  </si>
  <si>
    <t>MR Kosel</t>
  </si>
  <si>
    <t xml:space="preserve">Janez Kosel </t>
  </si>
  <si>
    <t>MR Avbelj</t>
  </si>
  <si>
    <t>Martina Avbelj</t>
  </si>
  <si>
    <t>Sistem za ultračisto vodo</t>
  </si>
  <si>
    <t>Ultrapure water system</t>
  </si>
  <si>
    <t>JGS 101004</t>
  </si>
  <si>
    <t>EMoNFUr 106017</t>
  </si>
  <si>
    <t>dr. Miran Brezočnik</t>
  </si>
  <si>
    <t>Sistem za virtualno in realno 3D modeliranje in simulacije proizvodnih procesov</t>
  </si>
  <si>
    <t>System for Virtual and Real 3D Modelling and Simulation of Production Systems</t>
  </si>
  <si>
    <t>Po dogovoru v LASDIS(učenje programiranja krmilij sistema in izvajanja simulacij, tečaj od 15-30 ur, cena izvedbe-oprema + predavqatelj + gradivo: 120 EUR/h, za max 6 slušateljev</t>
  </si>
  <si>
    <t>Učenje upravljanja realnih 3D modelov (Staudinger) linijske in celične proizvodnje s ciljem optimizacijein programiranja industrijskih procesov; vključuje modele skladiščenja, priprave, transporta, obdelave in montaže.</t>
  </si>
  <si>
    <t>Learning of 3D real model (Staudinger) control for flow and cell production with aim in optimization and programming of industrial processes; include are warehouse, planning, transport, machining and assembly models.</t>
  </si>
  <si>
    <t>Peter Trontelj</t>
  </si>
  <si>
    <t>Sistemza sekvenciranje DNA</t>
  </si>
  <si>
    <t>DNA seqencing equipment ALF Express II</t>
  </si>
  <si>
    <t>Oprema je odslužena in ni več v uporabi - prosimo za odpis opreme</t>
  </si>
  <si>
    <t>The equipment is no longer in use.</t>
  </si>
  <si>
    <t>Oprema je bila namenjena določanju zaporedij DNA po Sangerjevi metodi in analizi fluorecentno označenih fragmentov DNA (AFLP, mikrosateliti).</t>
  </si>
  <si>
    <t>The equipment served for Sanger DNA  sequencing and for fluorescently labeled DNA fragment analysis (AFLP, microsatellites).</t>
  </si>
  <si>
    <t>Boris Sket</t>
  </si>
  <si>
    <t>L1-2196</t>
  </si>
  <si>
    <t>V4-0497</t>
  </si>
  <si>
    <t>Ivan Kos</t>
  </si>
  <si>
    <t>Sklop kemijskih reaktorjevod 100ml do 500 ml</t>
  </si>
  <si>
    <t>Laboratory chemical reactors from 100 to 500 ml</t>
  </si>
  <si>
    <t>Uporabljal se bo za sinteze malih molekul. Omogočil bo širok nabor reakcij v smislu rkc volumnov ( od 100 do 500 ml), temperatur ( -90 oC do + 200 oC) in tlakov ( od vakuuma do 150 B).</t>
  </si>
  <si>
    <t>It is used for the synthesis of small molecules. It allowed a wide range of reactions within the meaning of RCC volumes (100 to 500 ml), temperatures (-90 ° C to + 200 ° C) and pressure (from vacuum to 150 B).</t>
  </si>
  <si>
    <t>CO-RO 35/2011</t>
  </si>
  <si>
    <t>dr. Igor Serša</t>
  </si>
  <si>
    <t>12056</t>
  </si>
  <si>
    <t>Sonda za mikro MR silkanje</t>
  </si>
  <si>
    <t>Probe for MR microimaging</t>
  </si>
  <si>
    <t>Predhodna najava za rezervacijo termina meritev na tel. 01 477 3534, okviren obseg meritev od nekaj ur do največ dveh dni; Režim uporabe: 24/7</t>
  </si>
  <si>
    <t>Required reservation for mesurment time slot, phone 01 477 3534, the time slot range from few hours to a maximum of two days; Accessibility: 24/7</t>
  </si>
  <si>
    <t>Oprema omogoča prostorsko visokoločljivo slikanje z magnetno resonanco</t>
  </si>
  <si>
    <t>The equipment enables high spatial resolution MR imaging</t>
  </si>
  <si>
    <t>OS-000222</t>
  </si>
  <si>
    <t>Spektrofotometer SHIMADZU UV-1800</t>
  </si>
  <si>
    <t>Spectrophotometer SHIMADZU UV-1800</t>
  </si>
  <si>
    <t>Spektrometer za cirkularni dihroizem (CD) in hitro mešanje »stopped-flow</t>
  </si>
  <si>
    <t xml:space="preserve">Circular Dichroism (CD) Spectropolarimeter with stopped-flow attachments </t>
  </si>
  <si>
    <t xml:space="preserve">Spektrometer za cirkularni dihroizem (CD) z dodatki za hitro kinetiko: fluorescenca, absorbance in dodatkom za dvono mešanje “stopped-flow” kinetiko. Bonus: linearni dihroizem, anizotropija, IR meritve. </t>
  </si>
  <si>
    <t xml:space="preserve">Circular Dichroism Spectropolarimeter with fluorescence, absorbance detectors and the attachments for double mixing stopped flow kinetics. Bonus: linear dichroism, anisotropy, IR measurements. </t>
  </si>
  <si>
    <t>CO-RO 83/2013</t>
  </si>
  <si>
    <t>StereoLumar lupa</t>
  </si>
  <si>
    <t xml:space="preserve">Mikroskopija bioloških vzorcev s kontrastnimi tehnikami svetlo polje, temno polje, fluorescenca, DIC in polarizacija. Zajem posnetkov - izboljšana globinska ostrina, časovni zajem ter panorama. Meritve in analize slike. </t>
  </si>
  <si>
    <t xml:space="preserve">Microscopy of biological samples with application of contrast techniques bright field, dark field, fluorescence, DIC and polarisation. Image acquisition - extended depth of focus, time series and panorama. Measurements and image analyses.  </t>
  </si>
  <si>
    <t>Stresalni inkubator (multitron)</t>
  </si>
  <si>
    <t>INFORS Multitron II (two-deck)</t>
  </si>
  <si>
    <t>CO-RO 22/2010 (skupaj z CO-RO 31/2011, CO-RO 43/2011, CO-RO 51/2011, CO-RO 26/2010, CO-RO 27/2010, CO-RO 30/2011)</t>
  </si>
  <si>
    <t>Supercontinuum triple laser za mikroskop</t>
  </si>
  <si>
    <t>The Supercontinuum Triple Laser for the microscope</t>
  </si>
  <si>
    <t>Vir osvetljevanja za slikanje živih in fiksiranih celic</t>
  </si>
  <si>
    <t>Light soruce for imaging live and fixed cells</t>
  </si>
  <si>
    <t>CO-RO 39/2011 (Skupaj z CO-RO 23/2010, CO-RO 40/2011, CO-RO 46/2011, CO-RO 54/2011)</t>
  </si>
  <si>
    <t>Štirikrožni difraktometer z dvema valovnima dolžinama</t>
  </si>
  <si>
    <t>4-circular diffractometer with two wavelengths</t>
  </si>
  <si>
    <t>Agilent SuperNova A (dual) difraktometrski sistem: SuperNova platforma z Atlas CCD Nova (Cu) in Mova (mo) viroma X-žarkov, CrysAlis PRO programska oprema. 
Cryojet-XL sistem za hlajenje vzorca (90-300K)
Recikulacijski vodni hladilnik z zračnim radiatorskim hlajenjem
Autochem programska oprema. Instrument je namenjen določanju kristalne in molekularne strukture na osnovi rentgenske difrakcije na monokristalih.</t>
  </si>
  <si>
    <t xml:space="preserve">Agilent SuperNov A (dual) diffraction system: SuperNova Platform with Atlas CCD, Nova (Cu) and Mova(Mo) microfocus X-ray sorurces, CryAlis Pro software. CryoJet-XL cooling sytem (90-300K). Recirculation water chiller with radiator air cooling. Autochem software. The instrument is used to determine crystal and molecular structure based on the single crystal X-ray diffraction. </t>
  </si>
  <si>
    <t>OS-00155</t>
  </si>
  <si>
    <t>I0-0011</t>
  </si>
  <si>
    <t>Špela Velikonja Bolta</t>
  </si>
  <si>
    <t>Tekočinski kromatograf s tandemskim masno spektrometričnim detektorjem</t>
  </si>
  <si>
    <t>LC-MS Liquid chromatography - Mass spectrometry</t>
  </si>
  <si>
    <t xml:space="preserve">Oprema je dosegljiva po dogovoru s skrbnikom. Cena se računa po vzorcu in je odvisna od števila in vrste vzorca .Dodatni podatki o skrbnikih opreme na razpolago na RO </t>
  </si>
  <si>
    <t>Oprema se uporablja za ločbo, identifikacijo in kvantifikacijo organskih spojin.</t>
  </si>
  <si>
    <t xml:space="preserve">The equipment is used to separate, identify and quantify organic compounds. </t>
  </si>
  <si>
    <t>3910-3914</t>
  </si>
  <si>
    <t>http://www.kis.si/pls/kis/!kis.web?m=219&amp;j=SI</t>
  </si>
  <si>
    <t>Ti:safirski laser</t>
  </si>
  <si>
    <t>Ti:Saphire laser</t>
  </si>
  <si>
    <t>Raziskovalna oprema Nano-optična mikroskopija s tehnologijo STED omogoča opazovanje živih struktur z ločljivostjo 20 do 60 nm. Temeljni del opreme sta fluorescenčna mikroskopa s stabilnim ogrodjem, kar omogoča dolgotrajno snemanje celic brez premikov goriščne ravnine ali vidnega polja. Mikroskopa s pripadajočo strojno in programsko opremo morata stati na protitresljajni mizi, opremljeni s Faradayevo kletko, laserski skenirni modul za nelinearno optiko, pulzna laserja, laserji in diode za tri valovne dolžine, optoakustični modulator in deflector, programska oprema za zajemanje in analizo (odprtega značaja da omogoča lasten razvoj).  Poleg ključne opreme, je potrebno v laboratoriju imeti namizno centrifugo, CO2 inkubator z nastavkom za mikroskop, zmrzovalnik/hladilnik, in preprost invertni delovni mikroskop za pregledovanje preparatov.</t>
  </si>
  <si>
    <t>Research equipment Nano-optical microscopy with technology STED  allows the observation of live objects at resolution of 20 to 60 nm. The key parts of the system consist of the upright and inverted microscopes with stable body to prevent long term focus drifts. These are to be mounted on an antivibrational table with a Faraday cage to enable use o electrical equipment in optical measurements. Laser scanning module with electronics, pulse lasers with long (tunable) wavelength, lasers and diodes for excitation of probes, software equipment for data acquisition and data analysis (permitting own software implementation).In addition to the key instrumentation one needs to acquire bench top centrifuge, CO2 incubator with a chamber to be mounted onto the stage of the microscope, freezer/refrigerator and a routine inverted microscope.</t>
  </si>
  <si>
    <t>CO-RO 23/2010 (Skupaj z CO-RO 39/2011, CO-RO 40/2011, CO-RO 46/2011, CO-RO 54/2011)</t>
  </si>
  <si>
    <t>Franc Strle</t>
  </si>
  <si>
    <t>Ultrazvočni aparat za pregled srca ALOKA ProSound ALPHA 7 Premier</t>
  </si>
  <si>
    <t>US for heart ALOKA ProSound ALPHA 7 Premier</t>
  </si>
  <si>
    <t>Prof.Dr. Franc Strle, Univerzitetni klinični center Ljubljana, Klinika za infekcijske bolezni in vročinska stanja, Japljeva ulica 2, Ljubljana</t>
  </si>
  <si>
    <t>Prof.Dr. Franc Strle, University Medical Centre Ljubljana, Clinic for Infectious Diseases and Febrile Illnesses, Japljeva ulica 2, Ljubljana</t>
  </si>
  <si>
    <t>Instrument je diagnostični ultrazvočni sistem za vizualizacijo delovanja srca in oceno srčne funkcije. Sistem vključuje standardno ultrazvočno konfiguracijo z več različnimi sondami za pregled srca in dodatno programsko opremo za zajemanje in analizo podatkov.</t>
  </si>
  <si>
    <t>Instrument  is diagnostic ultrasound system used for hearth visualization/imiging and the assesmet of cardiac function. System includes standard ultrasound configuration with several different probes for heart examination and additional software equipment for data retrieval and analysis.</t>
  </si>
  <si>
    <t>CO-RO 42/2011</t>
  </si>
  <si>
    <t>P3-0296</t>
  </si>
  <si>
    <t>UKLC</t>
  </si>
  <si>
    <t>J2-6750</t>
  </si>
  <si>
    <t>dr. Gregor Mali</t>
  </si>
  <si>
    <t>18146</t>
  </si>
  <si>
    <t>Visokotemperaturna MAS NMR sonda</t>
  </si>
  <si>
    <t xml:space="preserve">High-temperature double-resonance 
magic-angle-spinning nuclear magnetic resonance probe
</t>
  </si>
  <si>
    <t>Režim uporabe: 8/5 
Kontakt: dr. Gregor Mali (gregor.mali@ki.si)</t>
  </si>
  <si>
    <t>Accessibility; 8/5 
Contact: dr. Gregor Mali (gregor.mali@ki.si)</t>
  </si>
  <si>
    <t>Dvokanalna sonda tipa HX omogoča MAS NMR meritve na praškastih vzorcih v temperaturnem območju med 30°C in 320°C. (Maksimalna hitrost vrtenja vzorca je 8 kHz, volumen vzorca je 125 ul.)
Laserji (3x)
Napajalniki za laserje (3x)
Rotorji (13x)</t>
  </si>
  <si>
    <t>The two-channel HX probe enables MAS NMR measurements on powdered samples in the temperature range between 30 °C and 320 °C. (Maximal MAS frequency is 8 kHz, sample volume is 125 ul.)</t>
  </si>
  <si>
    <t>OS-000218</t>
  </si>
  <si>
    <t>10873</t>
  </si>
  <si>
    <t>Visokozmogljivi tekočinski kromatograf</t>
  </si>
  <si>
    <t>High performance HPLC (Agilent Technologies  Agilent 1260)/</t>
  </si>
  <si>
    <t>Prof.Dr. Nataša Poklar Ulrih, Univerza v Ljubljani, Biotehniška fakulteta, Jamnikarjeva 101, 1000 Ljubljana.</t>
  </si>
  <si>
    <t>Prof.Dr. Nataša Poklar Ulrih, University of Ljubljana, Biotechnical faculty, Jamnikarjeva 101, 1000 Ljubljana.</t>
  </si>
  <si>
    <t>Visokozmogljivi tekočinski kromatograf za analizo majhnih molekul.</t>
  </si>
  <si>
    <t>High performance HPLC for analysis of small molecules.</t>
  </si>
  <si>
    <t>CO-RO 33/2011</t>
  </si>
  <si>
    <t>UL-BF</t>
  </si>
  <si>
    <t>Primož Simončiič / Daniel Žlindra</t>
  </si>
  <si>
    <t>Zamenjava AAS</t>
  </si>
  <si>
    <t>Analize elementov Na, Mg, Al, K, Ca, Cr, Mn, Fe, Co, Ni, Cu, Zn, Cd, Pb v rastlinskih, talnih in vodnih vzorcih.</t>
  </si>
  <si>
    <t>Analysis of the elements of Na, Mg, Al, K, Ca, Cr, Mn, Fe, Co, Ni, Cu, Zn, Cd, Pb in plant tissues, soils and water samples.</t>
  </si>
  <si>
    <t xml:space="preserve">
4307</t>
  </si>
  <si>
    <t xml:space="preserve">Zamenjava in dopolnitev opreme v laboratoriju za gozdno fiziologijo in genetiko &amp; Slovenska gozdna genska banka </t>
  </si>
  <si>
    <t>Replacement of the thermal cycler</t>
  </si>
  <si>
    <t>Zamenjava termičnega pomnoževalnika, dopolnitev opreme za analize glivnih združb (DGGE in elektroforezni komplet), hladilnica za semensko banko, vodna kopel in stresalnik za predobdelavo semena in drugih vzorcev za vključitev v Slovensko gozdno gensko banko.</t>
  </si>
  <si>
    <t>Replacement of the thermal cycler, additional equipment for DGGE analysis of fungal community structure, coll- and freeze-capacities for the Slovenian Forest Gene Bank and forest seed and nursery studies</t>
  </si>
  <si>
    <t>4182
4178
4208</t>
  </si>
  <si>
    <t xml:space="preserve">L4-0637
</t>
  </si>
  <si>
    <t xml:space="preserve">V4-0492
</t>
  </si>
  <si>
    <t>JGS
GIS</t>
  </si>
  <si>
    <t>EUFGIS</t>
  </si>
  <si>
    <t>Primož Simončič / Daniel Žlindra</t>
  </si>
  <si>
    <t>Zamenjava opreme v Laboratoriju za gozdno ekologijo</t>
  </si>
  <si>
    <t>Metrohm IC Modular System for anions an cations.</t>
  </si>
  <si>
    <t xml:space="preserve">Analize ionov klorida, nitrita, nitrata, sulfata, natrija, amonija, kalija, mangana, kalcija in magnezija v vodnih vzorcih. </t>
  </si>
  <si>
    <t>Analysis of the ions of chloride, nitrite, nitrate, sulfate, sodium, ammonium, potassium, manganese, calcium and magnesium in water samples.</t>
  </si>
  <si>
    <t>EMONFUR 106017</t>
  </si>
  <si>
    <t>Leco CNS-2000 elemental analyzer</t>
  </si>
  <si>
    <t>Analize elementov C, N in S v foliarnih in talnih vzorcih z metodo suhega sežiga.</t>
  </si>
  <si>
    <t>Analysis of the C, N and S elements in plant tissues and soils by dry combustion.</t>
  </si>
  <si>
    <t>MAN FOR CB.D 106014</t>
  </si>
  <si>
    <t xml:space="preserve">           Jure Derganc</t>
  </si>
  <si>
    <t>32</t>
  </si>
  <si>
    <t>P3-0360</t>
  </si>
  <si>
    <t>Hyphenated analytical system nylon chromatography - mass spectrometry</t>
  </si>
  <si>
    <t>10692</t>
  </si>
  <si>
    <t>37778</t>
  </si>
  <si>
    <t>ELECTRICAL LABORATORY furnace for ion nitriding</t>
  </si>
  <si>
    <t>Flight Mass Spectrometer Hiden HAL / 3F RC 301</t>
  </si>
  <si>
    <t>Nanomehano - optical microscopy for biomedical Upgrade confocal microscope</t>
  </si>
  <si>
    <t xml:space="preserve">             Paket 16         </t>
  </si>
  <si>
    <t>Primož Podržaj</t>
  </si>
  <si>
    <t>LC-MS</t>
  </si>
  <si>
    <t>Multi- automated system for testing of primary, secondary and hybrid battery systems</t>
  </si>
  <si>
    <t>Thermo - Calc</t>
  </si>
  <si>
    <t>Raman / AFM / SNOM spectrometer</t>
  </si>
  <si>
    <t>Device for the realization of the temperature fixed-point copper</t>
  </si>
  <si>
    <t>EGA aparatura z mer. Moduli</t>
  </si>
  <si>
    <t>EGA apparatus with a measuring module</t>
  </si>
  <si>
    <t>Nonlinear video editing system, multimedia production system, DVB playout studio, DVB test receivers and servers for interactive media services</t>
  </si>
  <si>
    <t>Simulation Environment hydrogen technologies in advanced energy supply</t>
  </si>
  <si>
    <t xml:space="preserve"> Electro 7TM</t>
  </si>
  <si>
    <t>Laboratory 16 channel sounder electrochemical properties of the batteries , solar panels and super capacitors</t>
  </si>
  <si>
    <t>By prior arrangement, the equipment is accessible to researchers VF . Until now there was no demand for external users</t>
  </si>
  <si>
    <t>For external users, is available to 10 % of the capacity of equipment , the use of dates and price are negotiable .</t>
  </si>
  <si>
    <t>The equipment is intended for research purposes by prior arrangement with the administrators and by the pricing of UL VF .</t>
  </si>
  <si>
    <t xml:space="preserve">Inštitut za hidravlične raziskave, Ljubljana </t>
  </si>
  <si>
    <t> MAREX; Grant KBBE-3-245137</t>
  </si>
  <si>
    <t>Programi, projekti in/ali tržni presežek</t>
  </si>
  <si>
    <t>60,9
34,92</t>
  </si>
  <si>
    <t>L1-5453</t>
  </si>
  <si>
    <t>26467</t>
  </si>
  <si>
    <t>Univerza v Mariboru Filozofska fakulteta</t>
  </si>
  <si>
    <t>EN-FIST CENTER ODLIČNOSTI</t>
  </si>
  <si>
    <t>Univerza v Mariboru, Medicinska fakulteta</t>
  </si>
  <si>
    <t>Sensum, sistemi z računalniškim vidom d.o.o.</t>
  </si>
  <si>
    <t>2003</t>
  </si>
  <si>
    <t>P4-0072, P4-0133</t>
  </si>
  <si>
    <t>Irena Mavrič Pleško, Katarina Rudolf Pulih</t>
  </si>
  <si>
    <t>15489                 18981</t>
  </si>
  <si>
    <t>PCR v realnem času (Kvantitativni PCR)</t>
  </si>
  <si>
    <t>real-time PCR</t>
  </si>
  <si>
    <t>Oprema je dosegljiva po dogovoru s skrbnikom. Obračuna se število ur uporabe.</t>
  </si>
  <si>
    <t xml:space="preserve">Equipment is accessible after an agreement with a system administrator. Price is calculated by working hours. </t>
  </si>
  <si>
    <t>Oprema se uporablja za pomnoževanje iskanih odsekov nukleinskih kislin, količina nastalega produkta se spremlja z detekcijo v vsakem ciklu pomnoževanja.</t>
  </si>
  <si>
    <t>The equipment is used for nucleic acid amplification and detects the amount of amplification product in real time.</t>
  </si>
  <si>
    <t>http://www.kis.si/datoteke/file/kis/SLO/Uvod/Seznam_opreme_ARRS_RI_2013.pdf</t>
  </si>
  <si>
    <t>20072 Agrobiodiverziteta</t>
  </si>
  <si>
    <t>Grubar, Mavrič-Pleško, Gerič-Stare, Maras</t>
  </si>
  <si>
    <t>70043 Strokovna naloga varstvo rastlin</t>
  </si>
  <si>
    <t>Gerič-Stare</t>
  </si>
  <si>
    <t>servis</t>
  </si>
  <si>
    <t>Zalokar</t>
  </si>
  <si>
    <t>Tanja Kokalj</t>
  </si>
  <si>
    <t>Liofilizator</t>
  </si>
  <si>
    <t>freeze-dryer</t>
  </si>
  <si>
    <t>Oprema se uporablja za sušenje oziroma odstranjevanje vode iz različnih materialov s pomočjo procesa submilacije, pri katerem pri znižani temperaturi (pod -10°C) in vakuumu voda prehaja iz trdne faze direktno v plinasto.</t>
  </si>
  <si>
    <t>The equipment is used for drying of different materials using sublimation proces, during which the water is transited directly from solid to gas.</t>
  </si>
  <si>
    <t>Kokalj</t>
  </si>
  <si>
    <t>Vanzo Andreja</t>
  </si>
  <si>
    <t>20133 Trajnostno kmetijstvo</t>
  </si>
  <si>
    <t xml:space="preserve">Vanzo,Lisjak, Bavčar </t>
  </si>
  <si>
    <t>Mednarodni projekti: Interreg: 30021 Agrotur, 17019 Viso</t>
  </si>
  <si>
    <t>Vanzo, Lisjak, Bavčar Kmetič - Ceglar</t>
  </si>
  <si>
    <t>10075 Analize za potrebe trga</t>
  </si>
  <si>
    <t>Vanzo, Kmetič-Ceglar, Bavčar</t>
  </si>
  <si>
    <t>Analize krme za potrebe trga</t>
  </si>
  <si>
    <t>Žnidaršič</t>
  </si>
  <si>
    <t>Franc Čuš</t>
  </si>
  <si>
    <t>Ultratermostatirane destilacijske kolone</t>
  </si>
  <si>
    <t xml:space="preserve">ADCS Automated Distillation System </t>
  </si>
  <si>
    <t>Oprema je namenjena destilaciji oz. ekstrakciji etanola iz vzorcev z visokimi izkoristki in visokim deležem etanola v destilatu. Destilati so namenjeni analizi sestave stabilnih izotopov.</t>
  </si>
  <si>
    <t>Equipment is intended for extraction of ethanol from samples with high extraction rates and high percentages of ethanol within distillate. We analyse composition of stable isotopes in distillates.</t>
  </si>
  <si>
    <t>10030 Trg OSVV</t>
  </si>
  <si>
    <t>Bizjak, Čuš</t>
  </si>
  <si>
    <t xml:space="preserve">P4-0072 </t>
  </si>
  <si>
    <t>Hans-Josef Schroers</t>
  </si>
  <si>
    <t>Raziskovalni svetlobni mikroskop z opremo</t>
  </si>
  <si>
    <t>Fully motorized research microscope with digital microscopy camera, software and computer equipment</t>
  </si>
  <si>
    <t>Oprema je dosegljiva po dogovoru s skrbnikom. Cena se računa po času uporabe in je odvisna od uporabe žarnic (HBO ali HAL).</t>
  </si>
  <si>
    <t>Equipment is accessible after an agreement with a system administrator. Price is calculated according to time usage and depends on the bulb (HBO or HAL) used.</t>
  </si>
  <si>
    <t xml:space="preserve">Oprema je namenjena mikrokskopiranju in omogoča povečave do 1600-krat. Omogoča tehinke fazni kontrst, svetlo in temno polje, DIC. Osvetlitev je s halogensko in živosrebrno lučjo (DAPI fluorochrome filterset). </t>
  </si>
  <si>
    <t>The equipment magnifies microscopical structures  to factor 1600. Contrast techniques are bright field, dark field and differential interference. Illumination is by halogen or mercury lamp (DAPI fluorochrome filterset).</t>
  </si>
  <si>
    <t>31062 Core Organic</t>
  </si>
  <si>
    <t>Schroers</t>
  </si>
  <si>
    <t>70042 Strokovna naloga varstvo rastlin</t>
  </si>
  <si>
    <t>Špela Velikonja Bolta, Lucija Janeš</t>
  </si>
  <si>
    <t>14548    31031</t>
  </si>
  <si>
    <t>Liquid chromatograph with tandem mass detector</t>
  </si>
  <si>
    <t>30021 projekt AGROTUR</t>
  </si>
  <si>
    <t xml:space="preserve"> Bolta</t>
  </si>
  <si>
    <t>10123 Analize pesticidov za potrebe  trga</t>
  </si>
  <si>
    <t>Bolta</t>
  </si>
  <si>
    <t>Kreativna jedra 2013</t>
  </si>
  <si>
    <t>MESEČNO POROČILO - ZA MESEC JULIJ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</si>
</sst>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6" formatCode="#,##0.00_ ;\-#,##0.00\ "/>
    <numFmt numFmtId="171" formatCode="_-* #,##0.00\ _S_I_T_-;\-* #,##0.00\ _S_I_T_-;_-* &quot;-&quot;??\ _S_I_T_-;_-@_-"/>
  </numFmts>
  <fonts count="25" x14ac:knownFonts="1">
    <font>
      <sz val="10"/>
      <name val="Arial"/>
      <charset val="238"/>
    </font>
    <font>
      <sz val="10"/>
      <name val="Arial"/>
      <family val="2"/>
      <charset val="238"/>
    </font>
    <font>
      <sz val="10"/>
      <name val="Arial"/>
      <family val="2"/>
      <charset val="238"/>
    </font>
    <font>
      <u/>
      <sz val="10"/>
      <color indexed="12"/>
      <name val="Arial"/>
      <family val="2"/>
      <charset val="238"/>
    </font>
    <font>
      <sz val="11"/>
      <color indexed="8"/>
      <name val="Calibri"/>
      <family val="2"/>
      <charset val="238"/>
    </font>
    <font>
      <sz val="11"/>
      <name val="Calibri"/>
      <family val="2"/>
      <charset val="238"/>
    </font>
    <font>
      <sz val="9"/>
      <name val="Arial"/>
      <family val="2"/>
      <charset val="238"/>
    </font>
    <font>
      <b/>
      <sz val="10"/>
      <name val="Arial"/>
      <family val="2"/>
      <charset val="238"/>
    </font>
    <font>
      <b/>
      <sz val="9"/>
      <name val="Arial"/>
      <family val="2"/>
      <charset val="238"/>
    </font>
    <font>
      <b/>
      <sz val="11"/>
      <name val="Arial"/>
      <family val="2"/>
      <charset val="238"/>
    </font>
    <font>
      <b/>
      <sz val="9"/>
      <name val="Arial"/>
      <family val="2"/>
      <charset val="238"/>
    </font>
    <font>
      <sz val="10"/>
      <color indexed="8"/>
      <name val="Arial"/>
      <family val="2"/>
      <charset val="238"/>
    </font>
    <font>
      <b/>
      <sz val="14"/>
      <name val="Arial"/>
      <family val="2"/>
      <charset val="238"/>
    </font>
    <font>
      <b/>
      <sz val="16"/>
      <name val="Arial"/>
      <family val="2"/>
      <charset val="238"/>
    </font>
    <font>
      <sz val="11"/>
      <color indexed="8"/>
      <name val="Calibri"/>
      <family val="2"/>
      <charset val="238"/>
    </font>
    <font>
      <sz val="10"/>
      <name val="Calibri"/>
      <family val="2"/>
      <charset val="238"/>
    </font>
    <font>
      <sz val="11"/>
      <name val="Calibri"/>
      <family val="2"/>
      <charset val="238"/>
    </font>
    <font>
      <sz val="10"/>
      <name val="Arial"/>
      <family val="2"/>
    </font>
    <font>
      <b/>
      <sz val="9"/>
      <color indexed="81"/>
      <name val="Tahoma"/>
      <family val="2"/>
      <charset val="238"/>
    </font>
    <font>
      <sz val="9"/>
      <color indexed="81"/>
      <name val="Tahoma"/>
      <family val="2"/>
      <charset val="238"/>
    </font>
    <font>
      <sz val="9"/>
      <color indexed="10"/>
      <name val="Arial"/>
      <family val="2"/>
      <charset val="238"/>
    </font>
    <font>
      <sz val="11"/>
      <color theme="1"/>
      <name val="Calibri"/>
      <family val="2"/>
      <charset val="238"/>
      <scheme val="minor"/>
    </font>
    <font>
      <sz val="10"/>
      <name val="Times New Roman"/>
      <family val="1"/>
    </font>
    <font>
      <sz val="8"/>
      <name val="Courier New"/>
      <family val="3"/>
    </font>
    <font>
      <u/>
      <sz val="10"/>
      <name val="Arial"/>
      <family val="2"/>
      <charset val="238"/>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
      <patternFill patternType="solid">
        <fgColor rgb="FFC0C0C0"/>
        <bgColor indexed="64"/>
      </patternFill>
    </fill>
  </fills>
  <borders count="23">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1">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 fillId="0" borderId="0"/>
    <xf numFmtId="0" fontId="2" fillId="0" borderId="0"/>
    <xf numFmtId="0" fontId="11" fillId="0" borderId="0">
      <alignment vertical="top"/>
    </xf>
    <xf numFmtId="0" fontId="21" fillId="0" borderId="0"/>
    <xf numFmtId="0" fontId="21" fillId="0" borderId="0"/>
    <xf numFmtId="0" fontId="2" fillId="0" borderId="0"/>
    <xf numFmtId="0" fontId="17" fillId="0" borderId="0"/>
    <xf numFmtId="0" fontId="17" fillId="0" borderId="0"/>
    <xf numFmtId="0" fontId="17" fillId="0" borderId="0"/>
    <xf numFmtId="0" fontId="21" fillId="0" borderId="0"/>
    <xf numFmtId="0" fontId="4" fillId="0" borderId="0"/>
    <xf numFmtId="0" fontId="4" fillId="0" borderId="0"/>
    <xf numFmtId="9" fontId="1" fillId="0" borderId="0" applyFont="0" applyFill="0" applyBorder="0" applyAlignment="0" applyProtection="0"/>
    <xf numFmtId="0" fontId="22" fillId="0" borderId="0" applyFont="0" applyFill="0" applyBorder="0" applyAlignment="0" applyProtection="0"/>
    <xf numFmtId="166" fontId="23" fillId="0" borderId="0" applyFill="0" applyBorder="0" applyAlignment="0" applyProtection="0"/>
    <xf numFmtId="0" fontId="4" fillId="0" borderId="0"/>
    <xf numFmtId="171" fontId="1" fillId="0" borderId="0" applyFont="0" applyFill="0" applyBorder="0" applyAlignment="0" applyProtection="0"/>
  </cellStyleXfs>
  <cellXfs count="109">
    <xf numFmtId="0" fontId="0" fillId="0" borderId="0" xfId="0"/>
    <xf numFmtId="0" fontId="21" fillId="0" borderId="0" xfId="7"/>
    <xf numFmtId="0" fontId="21" fillId="0" borderId="1" xfId="7" applyBorder="1"/>
    <xf numFmtId="0" fontId="21" fillId="2" borderId="1" xfId="7" applyFill="1" applyBorder="1"/>
    <xf numFmtId="0" fontId="21" fillId="2" borderId="0" xfId="7" applyFill="1"/>
    <xf numFmtId="0" fontId="21" fillId="3" borderId="0" xfId="7" applyFill="1"/>
    <xf numFmtId="0" fontId="5" fillId="0" borderId="0" xfId="7" applyFont="1"/>
    <xf numFmtId="0" fontId="4" fillId="0" borderId="0" xfId="7" applyFont="1"/>
    <xf numFmtId="0" fontId="2" fillId="0" borderId="0" xfId="0" applyNumberFormat="1" applyFont="1" applyAlignment="1" applyProtection="1">
      <alignment wrapText="1"/>
      <protection locked="0"/>
    </xf>
    <xf numFmtId="0" fontId="12" fillId="0" borderId="0" xfId="0" applyFont="1" applyFill="1" applyAlignment="1">
      <alignment wrapText="1"/>
    </xf>
    <xf numFmtId="0" fontId="6" fillId="0" borderId="0" xfId="0" applyFont="1" applyFill="1" applyAlignment="1">
      <alignment horizontal="left" vertical="top" wrapText="1"/>
    </xf>
    <xf numFmtId="0" fontId="6" fillId="0" borderId="0" xfId="0" applyNumberFormat="1" applyFont="1" applyFill="1" applyAlignment="1">
      <alignment horizontal="left" vertical="top" wrapText="1"/>
    </xf>
    <xf numFmtId="49" fontId="6" fillId="0" borderId="0" xfId="0" applyNumberFormat="1" applyFont="1" applyAlignment="1">
      <alignment horizontal="left" vertical="top" wrapText="1"/>
    </xf>
    <xf numFmtId="2" fontId="6" fillId="0" borderId="0" xfId="0" applyNumberFormat="1" applyFont="1" applyAlignment="1">
      <alignment wrapText="1"/>
    </xf>
    <xf numFmtId="0" fontId="6" fillId="0" borderId="0" xfId="0" applyFont="1" applyAlignment="1">
      <alignment wrapText="1"/>
    </xf>
    <xf numFmtId="0" fontId="6" fillId="0" borderId="0" xfId="0" applyFont="1" applyAlignment="1">
      <alignment horizontal="left" vertical="top" wrapText="1"/>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4" borderId="0" xfId="0" applyFont="1" applyFill="1" applyAlignment="1">
      <alignment horizontal="center" vertical="center" wrapText="1"/>
    </xf>
    <xf numFmtId="0" fontId="0" fillId="0" borderId="0" xfId="0" applyProtection="1">
      <protection locked="0"/>
    </xf>
    <xf numFmtId="49" fontId="6" fillId="0" borderId="0" xfId="0" applyNumberFormat="1" applyFont="1" applyFill="1" applyAlignment="1">
      <alignment horizontal="left" vertical="top" wrapText="1"/>
    </xf>
    <xf numFmtId="0" fontId="6" fillId="0" borderId="0" xfId="0" applyFont="1" applyFill="1" applyAlignment="1">
      <alignment horizontal="left" vertical="center" wrapText="1"/>
    </xf>
    <xf numFmtId="0" fontId="6" fillId="0" borderId="0" xfId="0" applyNumberFormat="1" applyFont="1" applyAlignment="1">
      <alignment horizontal="left" vertical="top" wrapText="1"/>
    </xf>
    <xf numFmtId="0" fontId="2" fillId="0" borderId="0" xfId="4"/>
    <xf numFmtId="0" fontId="2" fillId="0" borderId="0" xfId="4" applyFont="1"/>
    <xf numFmtId="0" fontId="2" fillId="0" borderId="0" xfId="4" applyFont="1" applyFill="1"/>
    <xf numFmtId="0" fontId="0" fillId="0" borderId="0" xfId="0" applyFill="1" applyAlignment="1" applyProtection="1">
      <alignment horizontal="right"/>
      <protection locked="0"/>
    </xf>
    <xf numFmtId="0" fontId="8" fillId="0" borderId="0" xfId="0" applyNumberFormat="1"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8" fillId="0" borderId="3" xfId="0" applyNumberFormat="1" applyFont="1" applyFill="1" applyBorder="1" applyAlignment="1">
      <alignment horizontal="left" vertical="center" wrapText="1"/>
    </xf>
    <xf numFmtId="0" fontId="13" fillId="0" borderId="0" xfId="0" applyFont="1" applyFill="1" applyAlignment="1">
      <alignment horizontal="left" indent="1"/>
    </xf>
    <xf numFmtId="0" fontId="14" fillId="3" borderId="0" xfId="7" applyFont="1" applyFill="1"/>
    <xf numFmtId="0" fontId="14" fillId="2" borderId="0" xfId="7" applyFont="1" applyFill="1"/>
    <xf numFmtId="0" fontId="15" fillId="0" borderId="0" xfId="4" applyFont="1"/>
    <xf numFmtId="0" fontId="16" fillId="0" borderId="0" xfId="4" applyFont="1"/>
    <xf numFmtId="0" fontId="16" fillId="0" borderId="0" xfId="4" applyFont="1" applyFill="1"/>
    <xf numFmtId="0" fontId="7" fillId="3" borderId="5" xfId="0" applyNumberFormat="1" applyFont="1" applyFill="1" applyBorder="1" applyAlignment="1" applyProtection="1">
      <alignment horizontal="center" vertical="center" wrapText="1"/>
      <protection locked="0"/>
    </xf>
    <xf numFmtId="49" fontId="7" fillId="0" borderId="0" xfId="0" applyNumberFormat="1" applyFont="1" applyFill="1" applyAlignment="1">
      <alignment horizontal="left" vertical="top"/>
    </xf>
    <xf numFmtId="3" fontId="6" fillId="0" borderId="0" xfId="0" applyNumberFormat="1" applyFont="1" applyFill="1" applyAlignment="1">
      <alignment horizontal="right" vertical="top" wrapText="1"/>
    </xf>
    <xf numFmtId="0" fontId="6" fillId="7" borderId="5" xfId="0" applyFont="1" applyFill="1" applyBorder="1" applyAlignment="1" applyProtection="1">
      <alignment horizontal="center" vertical="center" wrapText="1"/>
      <protection locked="0"/>
    </xf>
    <xf numFmtId="49" fontId="6" fillId="7" borderId="5" xfId="0" applyNumberFormat="1" applyFont="1" applyFill="1" applyBorder="1" applyAlignment="1" applyProtection="1">
      <alignment horizontal="center" vertical="center" wrapText="1"/>
      <protection locked="0"/>
    </xf>
    <xf numFmtId="0" fontId="6" fillId="7" borderId="0" xfId="0" applyFont="1" applyFill="1" applyAlignment="1" applyProtection="1">
      <alignment horizontal="center" vertical="center" wrapText="1"/>
      <protection locked="0"/>
    </xf>
    <xf numFmtId="0" fontId="6" fillId="7" borderId="0" xfId="0" applyFont="1" applyFill="1" applyBorder="1" applyAlignment="1" applyProtection="1">
      <alignment horizontal="center" vertical="center" wrapText="1"/>
      <protection locked="0"/>
    </xf>
    <xf numFmtId="0" fontId="6" fillId="7" borderId="5" xfId="0" applyNumberFormat="1" applyFont="1" applyFill="1" applyBorder="1" applyAlignment="1" applyProtection="1">
      <alignment horizontal="center" vertical="center" wrapText="1"/>
      <protection locked="0"/>
    </xf>
    <xf numFmtId="49" fontId="6" fillId="7" borderId="0" xfId="0" applyNumberFormat="1" applyFont="1" applyFill="1" applyAlignment="1" applyProtection="1">
      <alignment horizontal="center" vertical="center" wrapText="1"/>
      <protection locked="0"/>
    </xf>
    <xf numFmtId="0" fontId="6" fillId="7" borderId="0" xfId="0" applyNumberFormat="1" applyFont="1" applyFill="1" applyAlignment="1" applyProtection="1">
      <alignment horizontal="center" vertical="center" wrapText="1"/>
      <protection locked="0"/>
    </xf>
    <xf numFmtId="49" fontId="6" fillId="7" borderId="4" xfId="0" applyNumberFormat="1" applyFont="1" applyFill="1" applyBorder="1" applyAlignment="1" applyProtection="1">
      <alignment horizontal="center" vertical="center" wrapText="1"/>
      <protection locked="0"/>
    </xf>
    <xf numFmtId="0" fontId="6" fillId="7" borderId="0" xfId="0" applyFont="1" applyFill="1" applyBorder="1" applyAlignment="1">
      <alignment horizontal="center" vertical="center" wrapText="1"/>
    </xf>
    <xf numFmtId="0" fontId="6" fillId="7" borderId="7" xfId="0" applyNumberFormat="1" applyFont="1" applyFill="1" applyBorder="1" applyAlignment="1" applyProtection="1">
      <alignment horizontal="center" vertical="center" wrapText="1"/>
      <protection locked="0"/>
    </xf>
    <xf numFmtId="0" fontId="6" fillId="7" borderId="11" xfId="0" applyNumberFormat="1" applyFont="1" applyFill="1" applyBorder="1" applyAlignment="1" applyProtection="1">
      <alignment horizontal="center" vertical="center" wrapText="1"/>
      <protection locked="0"/>
    </xf>
    <xf numFmtId="0" fontId="6" fillId="7" borderId="12" xfId="0" applyNumberFormat="1" applyFont="1" applyFill="1" applyBorder="1" applyAlignment="1" applyProtection="1">
      <alignment horizontal="center" vertical="center" wrapText="1"/>
      <protection locked="0"/>
    </xf>
    <xf numFmtId="0" fontId="6" fillId="7" borderId="11" xfId="0" applyFont="1" applyFill="1" applyBorder="1" applyAlignment="1" applyProtection="1">
      <alignment horizontal="center" vertical="center" wrapText="1"/>
      <protection locked="0"/>
    </xf>
    <xf numFmtId="0" fontId="6" fillId="7" borderId="6" xfId="0" applyNumberFormat="1" applyFont="1" applyFill="1" applyBorder="1" applyAlignment="1" applyProtection="1">
      <alignment horizontal="center" vertical="center" wrapText="1"/>
      <protection locked="0"/>
    </xf>
    <xf numFmtId="49" fontId="6" fillId="7" borderId="6" xfId="0"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6" fillId="7" borderId="0" xfId="0" applyNumberFormat="1" applyFont="1" applyFill="1" applyBorder="1" applyAlignment="1" applyProtection="1">
      <alignment horizontal="center" vertical="center" wrapText="1"/>
      <protection locked="0"/>
    </xf>
    <xf numFmtId="49" fontId="6" fillId="7" borderId="0" xfId="0" applyNumberFormat="1" applyFont="1" applyFill="1" applyBorder="1" applyAlignment="1" applyProtection="1">
      <alignment horizontal="center" vertical="center" wrapText="1"/>
      <protection locked="0"/>
    </xf>
    <xf numFmtId="0" fontId="6" fillId="7" borderId="0" xfId="0" applyFont="1" applyFill="1" applyAlignment="1">
      <alignment horizontal="center" vertical="center" wrapText="1"/>
    </xf>
    <xf numFmtId="0" fontId="20" fillId="7" borderId="0" xfId="0" applyFont="1" applyFill="1" applyAlignment="1">
      <alignment horizontal="center" vertical="center" wrapText="1"/>
    </xf>
    <xf numFmtId="0" fontId="20" fillId="7" borderId="0" xfId="0" applyFont="1" applyFill="1" applyBorder="1" applyAlignment="1">
      <alignment horizontal="center" vertical="center" wrapText="1"/>
    </xf>
    <xf numFmtId="0" fontId="6" fillId="7" borderId="0" xfId="0" applyNumberFormat="1" applyFont="1" applyFill="1" applyAlignment="1">
      <alignment horizontal="center" vertical="center" wrapText="1"/>
    </xf>
    <xf numFmtId="3" fontId="6" fillId="7" borderId="0" xfId="0" applyNumberFormat="1" applyFont="1" applyFill="1" applyAlignment="1" applyProtection="1">
      <alignment horizontal="center" vertical="center" wrapText="1"/>
      <protection locked="0"/>
    </xf>
    <xf numFmtId="0" fontId="7" fillId="0" borderId="0" xfId="0" applyFont="1" applyFill="1" applyBorder="1" applyAlignment="1" applyProtection="1">
      <alignment horizontal="center"/>
      <protection locked="0"/>
    </xf>
    <xf numFmtId="0" fontId="6" fillId="7" borderId="0" xfId="5" applyFont="1" applyFill="1" applyAlignment="1">
      <alignment horizontal="center" vertical="center" wrapText="1"/>
    </xf>
    <xf numFmtId="0" fontId="9" fillId="0" borderId="0" xfId="0" applyNumberFormat="1" applyFont="1" applyFill="1" applyBorder="1" applyAlignment="1">
      <alignment vertical="center" wrapText="1"/>
    </xf>
    <xf numFmtId="0" fontId="10" fillId="5" borderId="5" xfId="0" applyNumberFormat="1" applyFont="1" applyFill="1" applyBorder="1" applyAlignment="1">
      <alignment vertical="center" wrapText="1"/>
    </xf>
    <xf numFmtId="0" fontId="8" fillId="5" borderId="11" xfId="0" applyNumberFormat="1" applyFont="1" applyFill="1" applyBorder="1" applyAlignment="1">
      <alignment vertical="center" wrapText="1"/>
    </xf>
    <xf numFmtId="0" fontId="8" fillId="5" borderId="12" xfId="0" applyNumberFormat="1" applyFont="1" applyFill="1" applyBorder="1" applyAlignment="1">
      <alignment vertical="center" wrapText="1"/>
    </xf>
    <xf numFmtId="0" fontId="8" fillId="3" borderId="5" xfId="0" applyNumberFormat="1" applyFont="1" applyFill="1" applyBorder="1" applyAlignment="1">
      <alignment horizontal="center" vertical="center" wrapText="1"/>
    </xf>
    <xf numFmtId="0" fontId="7" fillId="0" borderId="0" xfId="0" applyFont="1" applyFill="1" applyBorder="1" applyAlignment="1" applyProtection="1">
      <alignment horizontal="center"/>
      <protection locked="0"/>
    </xf>
    <xf numFmtId="0" fontId="8" fillId="2" borderId="14" xfId="0" applyNumberFormat="1" applyFont="1" applyFill="1" applyBorder="1" applyAlignment="1" applyProtection="1">
      <alignment horizontal="left" vertical="center" wrapText="1"/>
      <protection locked="0"/>
    </xf>
    <xf numFmtId="0" fontId="8" fillId="2" borderId="16" xfId="0" applyNumberFormat="1" applyFont="1" applyFill="1" applyBorder="1" applyAlignment="1" applyProtection="1">
      <alignment horizontal="left" vertical="center" wrapText="1"/>
      <protection locked="0"/>
    </xf>
    <xf numFmtId="0" fontId="8" fillId="2" borderId="15" xfId="0" applyNumberFormat="1" applyFont="1" applyFill="1" applyBorder="1" applyAlignment="1" applyProtection="1">
      <alignment horizontal="left" vertical="center" wrapText="1"/>
      <protection locked="0"/>
    </xf>
    <xf numFmtId="0" fontId="8" fillId="3" borderId="14" xfId="0" applyNumberFormat="1" applyFont="1" applyFill="1" applyBorder="1" applyAlignment="1">
      <alignment horizontal="center" vertical="center" wrapText="1"/>
    </xf>
    <xf numFmtId="0" fontId="8" fillId="3" borderId="16"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7" fillId="3" borderId="5" xfId="0" applyNumberFormat="1" applyFont="1" applyFill="1" applyBorder="1" applyAlignment="1" applyProtection="1">
      <alignment horizontal="center" vertical="center" wrapText="1"/>
      <protection locked="0"/>
    </xf>
    <xf numFmtId="0" fontId="10" fillId="3" borderId="5" xfId="0" applyNumberFormat="1" applyFont="1" applyFill="1" applyBorder="1" applyAlignment="1">
      <alignment horizontal="center" vertical="center" wrapText="1"/>
    </xf>
    <xf numFmtId="0" fontId="9" fillId="5" borderId="18" xfId="0" applyNumberFormat="1" applyFont="1" applyFill="1" applyBorder="1" applyAlignment="1">
      <alignment horizontal="left" vertical="center" wrapText="1"/>
    </xf>
    <xf numFmtId="0" fontId="9" fillId="5" borderId="17" xfId="0" applyNumberFormat="1" applyFont="1" applyFill="1" applyBorder="1" applyAlignment="1">
      <alignment horizontal="left" vertical="center" wrapText="1"/>
    </xf>
    <xf numFmtId="0" fontId="9" fillId="5" borderId="19" xfId="0" applyNumberFormat="1" applyFont="1" applyFill="1" applyBorder="1" applyAlignment="1">
      <alignment horizontal="left" vertical="center" wrapText="1"/>
    </xf>
    <xf numFmtId="0" fontId="8" fillId="2" borderId="5" xfId="0" applyNumberFormat="1" applyFont="1" applyFill="1" applyBorder="1" applyAlignment="1">
      <alignment horizontal="center" vertical="center" wrapText="1"/>
    </xf>
    <xf numFmtId="3" fontId="8" fillId="2" borderId="5" xfId="0" applyNumberFormat="1" applyFont="1" applyFill="1" applyBorder="1" applyAlignment="1">
      <alignment horizontal="right" vertical="center" wrapText="1"/>
    </xf>
    <xf numFmtId="0" fontId="7" fillId="2" borderId="5" xfId="0" applyNumberFormat="1" applyFont="1" applyFill="1" applyBorder="1" applyAlignment="1" applyProtection="1">
      <alignment horizontal="center" vertical="center" wrapText="1"/>
      <protection locked="0"/>
    </xf>
    <xf numFmtId="0" fontId="7" fillId="3" borderId="5" xfId="0" applyNumberFormat="1" applyFont="1" applyFill="1" applyBorder="1" applyAlignment="1">
      <alignment horizontal="center" vertical="center" wrapText="1"/>
    </xf>
    <xf numFmtId="0" fontId="7" fillId="3" borderId="7" xfId="0" applyNumberFormat="1" applyFont="1" applyFill="1" applyBorder="1" applyAlignment="1" applyProtection="1">
      <alignment horizontal="center" vertical="center" wrapText="1"/>
      <protection locked="0"/>
    </xf>
    <xf numFmtId="0" fontId="7" fillId="6" borderId="8" xfId="0" applyNumberFormat="1" applyFont="1" applyFill="1" applyBorder="1" applyAlignment="1" applyProtection="1">
      <alignment horizontal="center" vertical="center" wrapText="1"/>
      <protection locked="0"/>
    </xf>
    <xf numFmtId="0" fontId="7" fillId="6" borderId="9" xfId="0" applyNumberFormat="1" applyFont="1" applyFill="1" applyBorder="1" applyAlignment="1" applyProtection="1">
      <alignment horizontal="center" vertical="center" wrapText="1"/>
      <protection locked="0"/>
    </xf>
    <xf numFmtId="0" fontId="7" fillId="6" borderId="10" xfId="0" applyNumberFormat="1" applyFont="1" applyFill="1" applyBorder="1" applyAlignment="1" applyProtection="1">
      <alignment horizontal="center" vertical="center" wrapText="1"/>
      <protection locked="0"/>
    </xf>
    <xf numFmtId="0" fontId="7" fillId="6" borderId="20" xfId="0" applyNumberFormat="1" applyFont="1" applyFill="1" applyBorder="1" applyAlignment="1" applyProtection="1">
      <alignment horizontal="center" vertical="center" wrapText="1"/>
      <protection locked="0"/>
    </xf>
    <xf numFmtId="0" fontId="7" fillId="6" borderId="13" xfId="0" applyNumberFormat="1" applyFont="1" applyFill="1" applyBorder="1" applyAlignment="1" applyProtection="1">
      <alignment horizontal="center" vertical="center" wrapText="1"/>
      <protection locked="0"/>
    </xf>
    <xf numFmtId="0" fontId="21" fillId="0" borderId="16" xfId="7" applyBorder="1" applyAlignment="1">
      <alignment horizontal="left" vertical="top" wrapText="1"/>
    </xf>
    <xf numFmtId="0" fontId="21" fillId="0" borderId="0" xfId="7" applyAlignment="1">
      <alignment horizontal="left" vertical="top" wrapText="1"/>
    </xf>
    <xf numFmtId="0" fontId="8" fillId="8" borderId="5" xfId="0" applyNumberFormat="1" applyFont="1" applyFill="1" applyBorder="1" applyAlignment="1">
      <alignment horizontal="center" vertical="center" wrapText="1"/>
    </xf>
    <xf numFmtId="0" fontId="8" fillId="8" borderId="7" xfId="0" applyNumberFormat="1" applyFont="1" applyFill="1" applyBorder="1" applyAlignment="1">
      <alignment horizontal="center" vertical="center" wrapText="1"/>
    </xf>
    <xf numFmtId="0" fontId="1" fillId="0" borderId="0" xfId="0" applyNumberFormat="1" applyFont="1" applyAlignment="1" applyProtection="1">
      <alignment horizontal="center" wrapText="1"/>
      <protection locked="0"/>
    </xf>
    <xf numFmtId="0" fontId="1" fillId="0" borderId="5" xfId="0" applyNumberFormat="1" applyFont="1" applyFill="1" applyBorder="1" applyAlignment="1" applyProtection="1">
      <alignment vertical="top" wrapText="1"/>
      <protection locked="0"/>
    </xf>
    <xf numFmtId="0" fontId="1" fillId="0" borderId="5" xfId="0" applyNumberFormat="1" applyFont="1" applyFill="1" applyBorder="1" applyAlignment="1" applyProtection="1">
      <alignment horizontal="right" vertical="top" wrapText="1"/>
      <protection locked="0"/>
    </xf>
    <xf numFmtId="0" fontId="1" fillId="0" borderId="5" xfId="0" applyNumberFormat="1" applyFont="1" applyFill="1" applyBorder="1" applyAlignment="1">
      <alignment horizontal="center" vertical="top" wrapText="1"/>
    </xf>
    <xf numFmtId="0" fontId="1" fillId="0" borderId="5" xfId="0" applyNumberFormat="1" applyFont="1" applyFill="1" applyBorder="1" applyAlignment="1" applyProtection="1">
      <alignment horizontal="left" vertical="top" wrapText="1"/>
      <protection locked="0"/>
    </xf>
    <xf numFmtId="4" fontId="1" fillId="0" borderId="5" xfId="0" applyNumberFormat="1" applyFont="1" applyFill="1" applyBorder="1" applyAlignment="1" applyProtection="1">
      <alignment horizontal="right" vertical="top" wrapText="1"/>
      <protection locked="0"/>
    </xf>
    <xf numFmtId="0" fontId="1" fillId="0" borderId="21" xfId="0" applyNumberFormat="1" applyFont="1" applyFill="1" applyBorder="1" applyAlignment="1" applyProtection="1">
      <alignment horizontal="right" vertical="top" wrapText="1"/>
      <protection locked="0"/>
    </xf>
    <xf numFmtId="0" fontId="24" fillId="0" borderId="5" xfId="1" applyNumberFormat="1" applyFont="1" applyFill="1" applyBorder="1" applyAlignment="1" applyProtection="1">
      <alignment horizontal="left" vertical="top" wrapText="1"/>
      <protection locked="0"/>
    </xf>
    <xf numFmtId="0" fontId="1" fillId="0" borderId="22" xfId="0" applyNumberFormat="1" applyFont="1" applyFill="1" applyBorder="1" applyAlignment="1" applyProtection="1">
      <alignment horizontal="right" vertical="top" wrapText="1"/>
      <protection locked="0"/>
    </xf>
    <xf numFmtId="0" fontId="1" fillId="0" borderId="13" xfId="0" applyNumberFormat="1" applyFont="1" applyFill="1" applyBorder="1" applyAlignment="1" applyProtection="1">
      <alignment horizontal="right" vertical="top" wrapText="1"/>
      <protection locked="0"/>
    </xf>
    <xf numFmtId="0" fontId="1" fillId="0" borderId="11" xfId="0" applyNumberFormat="1" applyFont="1" applyFill="1" applyBorder="1" applyAlignment="1" applyProtection="1">
      <alignment horizontal="left" vertical="top" wrapText="1"/>
      <protection locked="0"/>
    </xf>
    <xf numFmtId="0" fontId="1" fillId="0" borderId="7" xfId="0" applyNumberFormat="1" applyFont="1" applyFill="1" applyBorder="1" applyAlignment="1" applyProtection="1">
      <alignment horizontal="right" vertical="top" wrapText="1"/>
      <protection locked="0"/>
    </xf>
    <xf numFmtId="0" fontId="1" fillId="0" borderId="11" xfId="0" applyNumberFormat="1" applyFont="1" applyFill="1" applyBorder="1" applyAlignment="1" applyProtection="1">
      <alignment horizontal="right" vertical="top" wrapText="1"/>
      <protection locked="0"/>
    </xf>
  </cellXfs>
  <cellStyles count="21">
    <cellStyle name="General" xfId="17"/>
    <cellStyle name="Hiperpovezava 2" xfId="2"/>
    <cellStyle name="Hyperlink" xfId="1" builtinId="8"/>
    <cellStyle name="Hyperlink 2" xfId="3"/>
    <cellStyle name="Navadno 2" xfId="4"/>
    <cellStyle name="Navadno 3" xfId="5"/>
    <cellStyle name="Navadno_List1" xfId="6"/>
    <cellStyle name="Normal" xfId="0" builtinId="0"/>
    <cellStyle name="Normal 2" xfId="7"/>
    <cellStyle name="Normal 2 2" xfId="8"/>
    <cellStyle name="Normal 2 2 2" xfId="15"/>
    <cellStyle name="Normal 3" xfId="9"/>
    <cellStyle name="Normal 3 2 2" xfId="10"/>
    <cellStyle name="Normal 4" xfId="11"/>
    <cellStyle name="Normal 4 2" xfId="12"/>
    <cellStyle name="Normal 5 2 2" xfId="14"/>
    <cellStyle name="Normal 7" xfId="13"/>
    <cellStyle name="Normal 8" xfId="19"/>
    <cellStyle name="Percent 2" xfId="16"/>
    <cellStyle name="Stevila" xfId="18"/>
    <cellStyle name="Vejica 2"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550842</xdr:colOff>
      <xdr:row>580</xdr:row>
      <xdr:rowOff>0</xdr:rowOff>
    </xdr:from>
    <xdr:ext cx="184731" cy="264560"/>
    <xdr:sp macro="" textlink="">
      <xdr:nvSpPr>
        <xdr:cNvPr id="2"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3"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4"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5"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6"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7"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8"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9" name="PoljeZBesedilom 8"/>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0"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1"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2"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3"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14" name="PoljeZBesedilom 2"/>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15" name="PoljeZBesedilom 14"/>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16" name="PoljeZBesedilom 2"/>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17" name="PoljeZBesedilom 2"/>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18" name="PoljeZBesedilom 2"/>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19" name="PoljeZBesedilom 2"/>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20" name="PoljeZBesedilom 2"/>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21" name="PoljeZBesedilom 20"/>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22" name="PoljeZBesedilom 2"/>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23" name="PoljeZBesedilom 2"/>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24" name="PoljeZBesedilom 2"/>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25" name="PoljeZBesedilom 2"/>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26"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27" name="PoljeZBesedilom 26"/>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28"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29"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30"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31"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32"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33" name="PoljeZBesedilom 3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34"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35"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36"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37"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38" name="PoljeZBesedilom 2"/>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39" name="PoljeZBesedilom 38"/>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40" name="PoljeZBesedilom 2"/>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41" name="PoljeZBesedilom 2"/>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42" name="PoljeZBesedilom 2"/>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43" name="PoljeZBesedilom 2"/>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44" name="PoljeZBesedilom 2"/>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45" name="PoljeZBesedilom 44"/>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46" name="PoljeZBesedilom 2"/>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47" name="PoljeZBesedilom 2"/>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48" name="PoljeZBesedilom 2"/>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49" name="PoljeZBesedilom 2"/>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50" name="PoljeZBesedilom 49"/>
        <xdr:cNvSpPr txBox="1"/>
      </xdr:nvSpPr>
      <xdr:spPr>
        <a:xfrm>
          <a:off x="933479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51" name="PoljeZBesedilom 2"/>
        <xdr:cNvSpPr txBox="1"/>
      </xdr:nvSpPr>
      <xdr:spPr>
        <a:xfrm>
          <a:off x="933479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52" name="PoljeZBesedilom 2"/>
        <xdr:cNvSpPr txBox="1"/>
      </xdr:nvSpPr>
      <xdr:spPr>
        <a:xfrm>
          <a:off x="933479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53" name="PoljeZBesedilom 2"/>
        <xdr:cNvSpPr txBox="1"/>
      </xdr:nvSpPr>
      <xdr:spPr>
        <a:xfrm>
          <a:off x="933479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54" name="PoljeZBesedilom 2"/>
        <xdr:cNvSpPr txBox="1"/>
      </xdr:nvSpPr>
      <xdr:spPr>
        <a:xfrm>
          <a:off x="933479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55"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56" name="PoljeZBesedilom 55"/>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57"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58"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59"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60"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61"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62" name="PoljeZBesedilom 61"/>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63"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64"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65"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66"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67" name="PoljeZBesedilom 2"/>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68" name="PoljeZBesedilom 67"/>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69" name="PoljeZBesedilom 2"/>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70" name="PoljeZBesedilom 2"/>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71" name="PoljeZBesedilom 2"/>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72" name="PoljeZBesedilom 2"/>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73" name="PoljeZBesedilom 2"/>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74" name="PoljeZBesedilom 73"/>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75" name="PoljeZBesedilom 2"/>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76" name="PoljeZBesedilom 2"/>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77" name="PoljeZBesedilom 2"/>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78" name="PoljeZBesedilom 2"/>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79"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80" name="PoljeZBesedilom 79"/>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81"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82"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83"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84"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85"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86" name="PoljeZBesedilom 85"/>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87"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88"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89"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90"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91" name="PoljeZBesedilom 2"/>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92" name="PoljeZBesedilom 91"/>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93" name="PoljeZBesedilom 2"/>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94" name="PoljeZBesedilom 2"/>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95" name="PoljeZBesedilom 2"/>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96" name="PoljeZBesedilom 2"/>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97" name="PoljeZBesedilom 2"/>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98" name="PoljeZBesedilom 97"/>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99" name="PoljeZBesedilom 2"/>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00" name="PoljeZBesedilom 2"/>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01" name="PoljeZBesedilom 2"/>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02" name="PoljeZBesedilom 2"/>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03" name="PoljeZBesedilom 102"/>
        <xdr:cNvSpPr txBox="1"/>
      </xdr:nvSpPr>
      <xdr:spPr>
        <a:xfrm>
          <a:off x="933479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04" name="PoljeZBesedilom 2"/>
        <xdr:cNvSpPr txBox="1"/>
      </xdr:nvSpPr>
      <xdr:spPr>
        <a:xfrm>
          <a:off x="933479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05" name="PoljeZBesedilom 2"/>
        <xdr:cNvSpPr txBox="1"/>
      </xdr:nvSpPr>
      <xdr:spPr>
        <a:xfrm>
          <a:off x="933479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06" name="PoljeZBesedilom 2"/>
        <xdr:cNvSpPr txBox="1"/>
      </xdr:nvSpPr>
      <xdr:spPr>
        <a:xfrm>
          <a:off x="933479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07" name="PoljeZBesedilom 2"/>
        <xdr:cNvSpPr txBox="1"/>
      </xdr:nvSpPr>
      <xdr:spPr>
        <a:xfrm>
          <a:off x="933479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08"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09" name="PoljeZBesedilom 108"/>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10"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11"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12"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13"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14"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15" name="PoljeZBesedilom 114"/>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16"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17"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18"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19"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120" name="PoljeZBesedilom 2"/>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121" name="PoljeZBesedilom 120"/>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122" name="PoljeZBesedilom 2"/>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123" name="PoljeZBesedilom 2"/>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124" name="PoljeZBesedilom 2"/>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125" name="PoljeZBesedilom 2"/>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126" name="PoljeZBesedilom 2"/>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127" name="PoljeZBesedilom 126"/>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128" name="PoljeZBesedilom 2"/>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129" name="PoljeZBesedilom 2"/>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130" name="PoljeZBesedilom 2"/>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131" name="PoljeZBesedilom 2"/>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32"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33" name="PoljeZBesedilom 13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34"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35"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36"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37"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38"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39" name="PoljeZBesedilom 138"/>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40"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41"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42"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43"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44" name="PoljeZBesedilom 2"/>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45" name="PoljeZBesedilom 144"/>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46" name="PoljeZBesedilom 2"/>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47" name="PoljeZBesedilom 2"/>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48" name="PoljeZBesedilom 2"/>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49" name="PoljeZBesedilom 2"/>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50" name="PoljeZBesedilom 2"/>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51" name="PoljeZBesedilom 150"/>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52" name="PoljeZBesedilom 2"/>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53" name="PoljeZBesedilom 2"/>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54" name="PoljeZBesedilom 2"/>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55" name="PoljeZBesedilom 2"/>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74009"/>
    <xdr:sp macro="" textlink="">
      <xdr:nvSpPr>
        <xdr:cNvPr id="156" name="PoljeZBesedilom 155"/>
        <xdr:cNvSpPr txBox="1"/>
      </xdr:nvSpPr>
      <xdr:spPr>
        <a:xfrm>
          <a:off x="9334797" y="22555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74009"/>
    <xdr:sp macro="" textlink="">
      <xdr:nvSpPr>
        <xdr:cNvPr id="157" name="PoljeZBesedilom 2"/>
        <xdr:cNvSpPr txBox="1"/>
      </xdr:nvSpPr>
      <xdr:spPr>
        <a:xfrm>
          <a:off x="9334797" y="22555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74009"/>
    <xdr:sp macro="" textlink="">
      <xdr:nvSpPr>
        <xdr:cNvPr id="158" name="PoljeZBesedilom 2"/>
        <xdr:cNvSpPr txBox="1"/>
      </xdr:nvSpPr>
      <xdr:spPr>
        <a:xfrm>
          <a:off x="9334797" y="22555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74009"/>
    <xdr:sp macro="" textlink="">
      <xdr:nvSpPr>
        <xdr:cNvPr id="159" name="PoljeZBesedilom 2"/>
        <xdr:cNvSpPr txBox="1"/>
      </xdr:nvSpPr>
      <xdr:spPr>
        <a:xfrm>
          <a:off x="9334797" y="22555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74009"/>
    <xdr:sp macro="" textlink="">
      <xdr:nvSpPr>
        <xdr:cNvPr id="160" name="PoljeZBesedilom 2"/>
        <xdr:cNvSpPr txBox="1"/>
      </xdr:nvSpPr>
      <xdr:spPr>
        <a:xfrm>
          <a:off x="9334797" y="22555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61"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62" name="PoljeZBesedilom 161"/>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63"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64"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65"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66"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67"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68" name="PoljeZBesedilom 167"/>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69"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70"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71"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580</xdr:row>
      <xdr:rowOff>0</xdr:rowOff>
    </xdr:from>
    <xdr:ext cx="184731" cy="264560"/>
    <xdr:sp macro="" textlink="">
      <xdr:nvSpPr>
        <xdr:cNvPr id="172" name="PoljeZBesedilom 2"/>
        <xdr:cNvSpPr txBox="1"/>
      </xdr:nvSpPr>
      <xdr:spPr>
        <a:xfrm>
          <a:off x="9332892"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173" name="PoljeZBesedilom 2"/>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174" name="PoljeZBesedilom 173"/>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175" name="PoljeZBesedilom 2"/>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176" name="PoljeZBesedilom 2"/>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177" name="PoljeZBesedilom 2"/>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580</xdr:row>
      <xdr:rowOff>0</xdr:rowOff>
    </xdr:from>
    <xdr:ext cx="184731" cy="264560"/>
    <xdr:sp macro="" textlink="">
      <xdr:nvSpPr>
        <xdr:cNvPr id="178" name="PoljeZBesedilom 2"/>
        <xdr:cNvSpPr txBox="1"/>
      </xdr:nvSpPr>
      <xdr:spPr>
        <a:xfrm>
          <a:off x="7323117"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179" name="PoljeZBesedilom 2"/>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180" name="PoljeZBesedilom 179"/>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181" name="PoljeZBesedilom 2"/>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182" name="PoljeZBesedilom 2"/>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183" name="PoljeZBesedilom 2"/>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12</xdr:col>
      <xdr:colOff>550842</xdr:colOff>
      <xdr:row>580</xdr:row>
      <xdr:rowOff>0</xdr:rowOff>
    </xdr:from>
    <xdr:ext cx="184731" cy="264560"/>
    <xdr:sp macro="" textlink="">
      <xdr:nvSpPr>
        <xdr:cNvPr id="184" name="PoljeZBesedilom 2"/>
        <xdr:cNvSpPr txBox="1"/>
      </xdr:nvSpPr>
      <xdr:spPr>
        <a:xfrm>
          <a:off x="11914167" y="76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85"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86" name="PoljeZBesedilom 185"/>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87"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88"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89"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90"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91"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92" name="PoljeZBesedilom 191"/>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93"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94"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95"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554652</xdr:colOff>
      <xdr:row>580</xdr:row>
      <xdr:rowOff>0</xdr:rowOff>
    </xdr:from>
    <xdr:ext cx="184731" cy="264560"/>
    <xdr:sp macro="" textlink="">
      <xdr:nvSpPr>
        <xdr:cNvPr id="196" name="PoljeZBesedilom 2"/>
        <xdr:cNvSpPr txBox="1"/>
      </xdr:nvSpPr>
      <xdr:spPr>
        <a:xfrm>
          <a:off x="9336702" y="225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97" name="PoljeZBesedilom 2"/>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98" name="PoljeZBesedilom 197"/>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199" name="PoljeZBesedilom 2"/>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200" name="PoljeZBesedilom 2"/>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201" name="PoljeZBesedilom 2"/>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202" name="PoljeZBesedilom 2"/>
        <xdr:cNvSpPr txBox="1"/>
      </xdr:nvSpPr>
      <xdr:spPr>
        <a:xfrm>
          <a:off x="933479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203" name="PoljeZBesedilom 2"/>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204" name="PoljeZBesedilom 203"/>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205" name="PoljeZBesedilom 2"/>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206" name="PoljeZBesedilom 2"/>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207" name="PoljeZBesedilom 2"/>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64560"/>
    <xdr:sp macro="" textlink="">
      <xdr:nvSpPr>
        <xdr:cNvPr id="208" name="PoljeZBesedilom 2"/>
        <xdr:cNvSpPr txBox="1"/>
      </xdr:nvSpPr>
      <xdr:spPr>
        <a:xfrm>
          <a:off x="9334797"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74009"/>
    <xdr:sp macro="" textlink="">
      <xdr:nvSpPr>
        <xdr:cNvPr id="209" name="PoljeZBesedilom 208"/>
        <xdr:cNvSpPr txBox="1"/>
      </xdr:nvSpPr>
      <xdr:spPr>
        <a:xfrm>
          <a:off x="9334797" y="22555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74009"/>
    <xdr:sp macro="" textlink="">
      <xdr:nvSpPr>
        <xdr:cNvPr id="210" name="PoljeZBesedilom 2"/>
        <xdr:cNvSpPr txBox="1"/>
      </xdr:nvSpPr>
      <xdr:spPr>
        <a:xfrm>
          <a:off x="9334797" y="22555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74009"/>
    <xdr:sp macro="" textlink="">
      <xdr:nvSpPr>
        <xdr:cNvPr id="211" name="PoljeZBesedilom 2"/>
        <xdr:cNvSpPr txBox="1"/>
      </xdr:nvSpPr>
      <xdr:spPr>
        <a:xfrm>
          <a:off x="9334797" y="22555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74009"/>
    <xdr:sp macro="" textlink="">
      <xdr:nvSpPr>
        <xdr:cNvPr id="212" name="PoljeZBesedilom 2"/>
        <xdr:cNvSpPr txBox="1"/>
      </xdr:nvSpPr>
      <xdr:spPr>
        <a:xfrm>
          <a:off x="9334797" y="22555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552747</xdr:colOff>
      <xdr:row>580</xdr:row>
      <xdr:rowOff>0</xdr:rowOff>
    </xdr:from>
    <xdr:ext cx="184731" cy="274009"/>
    <xdr:sp macro="" textlink="">
      <xdr:nvSpPr>
        <xdr:cNvPr id="213" name="PoljeZBesedilom 2"/>
        <xdr:cNvSpPr txBox="1"/>
      </xdr:nvSpPr>
      <xdr:spPr>
        <a:xfrm>
          <a:off x="9334797" y="22555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242</xdr:row>
      <xdr:rowOff>6723</xdr:rowOff>
    </xdr:from>
    <xdr:ext cx="184731" cy="264560"/>
    <xdr:sp macro="" textlink="">
      <xdr:nvSpPr>
        <xdr:cNvPr id="214"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242</xdr:row>
      <xdr:rowOff>6723</xdr:rowOff>
    </xdr:from>
    <xdr:ext cx="184731" cy="264560"/>
    <xdr:sp macro="" textlink="">
      <xdr:nvSpPr>
        <xdr:cNvPr id="215" name="PoljeZBesedilom 214"/>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242</xdr:row>
      <xdr:rowOff>6723</xdr:rowOff>
    </xdr:from>
    <xdr:ext cx="184731" cy="264560"/>
    <xdr:sp macro="" textlink="">
      <xdr:nvSpPr>
        <xdr:cNvPr id="216"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242</xdr:row>
      <xdr:rowOff>6723</xdr:rowOff>
    </xdr:from>
    <xdr:ext cx="184731" cy="264560"/>
    <xdr:sp macro="" textlink="">
      <xdr:nvSpPr>
        <xdr:cNvPr id="217"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242</xdr:row>
      <xdr:rowOff>6723</xdr:rowOff>
    </xdr:from>
    <xdr:ext cx="184731" cy="264560"/>
    <xdr:sp macro="" textlink="">
      <xdr:nvSpPr>
        <xdr:cNvPr id="218"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242</xdr:row>
      <xdr:rowOff>6723</xdr:rowOff>
    </xdr:from>
    <xdr:ext cx="184731" cy="264560"/>
    <xdr:sp macro="" textlink="">
      <xdr:nvSpPr>
        <xdr:cNvPr id="219"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8</xdr:col>
      <xdr:colOff>552450</xdr:colOff>
      <xdr:row>319</xdr:row>
      <xdr:rowOff>9525</xdr:rowOff>
    </xdr:from>
    <xdr:to>
      <xdr:col>8</xdr:col>
      <xdr:colOff>737181</xdr:colOff>
      <xdr:row>320</xdr:row>
      <xdr:rowOff>53587</xdr:rowOff>
    </xdr:to>
    <xdr:sp macro="" textlink="">
      <xdr:nvSpPr>
        <xdr:cNvPr id="220" name="PoljeZBesedilom 2"/>
        <xdr:cNvSpPr txBox="1"/>
      </xdr:nvSpPr>
      <xdr:spPr>
        <a:xfrm>
          <a:off x="7658100" y="283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319</xdr:row>
      <xdr:rowOff>9525</xdr:rowOff>
    </xdr:from>
    <xdr:to>
      <xdr:col>8</xdr:col>
      <xdr:colOff>737181</xdr:colOff>
      <xdr:row>320</xdr:row>
      <xdr:rowOff>53587</xdr:rowOff>
    </xdr:to>
    <xdr:sp macro="" textlink="">
      <xdr:nvSpPr>
        <xdr:cNvPr id="221" name="PoljeZBesedilom 2"/>
        <xdr:cNvSpPr txBox="1"/>
      </xdr:nvSpPr>
      <xdr:spPr>
        <a:xfrm>
          <a:off x="7658100" y="283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319</xdr:row>
      <xdr:rowOff>9525</xdr:rowOff>
    </xdr:from>
    <xdr:to>
      <xdr:col>8</xdr:col>
      <xdr:colOff>737181</xdr:colOff>
      <xdr:row>320</xdr:row>
      <xdr:rowOff>53587</xdr:rowOff>
    </xdr:to>
    <xdr:sp macro="" textlink="">
      <xdr:nvSpPr>
        <xdr:cNvPr id="222" name="PoljeZBesedilom 2"/>
        <xdr:cNvSpPr txBox="1"/>
      </xdr:nvSpPr>
      <xdr:spPr>
        <a:xfrm>
          <a:off x="7658100" y="283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319</xdr:row>
      <xdr:rowOff>9525</xdr:rowOff>
    </xdr:from>
    <xdr:to>
      <xdr:col>8</xdr:col>
      <xdr:colOff>737181</xdr:colOff>
      <xdr:row>320</xdr:row>
      <xdr:rowOff>53587</xdr:rowOff>
    </xdr:to>
    <xdr:sp macro="" textlink="">
      <xdr:nvSpPr>
        <xdr:cNvPr id="223" name="PoljeZBesedilom 2"/>
        <xdr:cNvSpPr txBox="1"/>
      </xdr:nvSpPr>
      <xdr:spPr>
        <a:xfrm>
          <a:off x="7658100" y="283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319</xdr:row>
      <xdr:rowOff>9525</xdr:rowOff>
    </xdr:from>
    <xdr:to>
      <xdr:col>8</xdr:col>
      <xdr:colOff>737181</xdr:colOff>
      <xdr:row>320</xdr:row>
      <xdr:rowOff>53587</xdr:rowOff>
    </xdr:to>
    <xdr:sp macro="" textlink="">
      <xdr:nvSpPr>
        <xdr:cNvPr id="224" name="PoljeZBesedilom 2"/>
        <xdr:cNvSpPr txBox="1"/>
      </xdr:nvSpPr>
      <xdr:spPr>
        <a:xfrm>
          <a:off x="7658100" y="283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319</xdr:row>
      <xdr:rowOff>9525</xdr:rowOff>
    </xdr:from>
    <xdr:to>
      <xdr:col>8</xdr:col>
      <xdr:colOff>737181</xdr:colOff>
      <xdr:row>320</xdr:row>
      <xdr:rowOff>53587</xdr:rowOff>
    </xdr:to>
    <xdr:sp macro="" textlink="">
      <xdr:nvSpPr>
        <xdr:cNvPr id="225" name="PoljeZBesedilom 2"/>
        <xdr:cNvSpPr txBox="1"/>
      </xdr:nvSpPr>
      <xdr:spPr>
        <a:xfrm>
          <a:off x="7658100" y="283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oneCellAnchor>
    <xdr:from>
      <xdr:col>8</xdr:col>
      <xdr:colOff>550842</xdr:colOff>
      <xdr:row>242</xdr:row>
      <xdr:rowOff>6723</xdr:rowOff>
    </xdr:from>
    <xdr:ext cx="184731" cy="264560"/>
    <xdr:sp macro="" textlink="">
      <xdr:nvSpPr>
        <xdr:cNvPr id="226"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242</xdr:row>
      <xdr:rowOff>6723</xdr:rowOff>
    </xdr:from>
    <xdr:ext cx="184731" cy="264560"/>
    <xdr:sp macro="" textlink="">
      <xdr:nvSpPr>
        <xdr:cNvPr id="227" name="PoljeZBesedilom 226"/>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242</xdr:row>
      <xdr:rowOff>6723</xdr:rowOff>
    </xdr:from>
    <xdr:ext cx="184731" cy="264560"/>
    <xdr:sp macro="" textlink="">
      <xdr:nvSpPr>
        <xdr:cNvPr id="228"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242</xdr:row>
      <xdr:rowOff>6723</xdr:rowOff>
    </xdr:from>
    <xdr:ext cx="184731" cy="264560"/>
    <xdr:sp macro="" textlink="">
      <xdr:nvSpPr>
        <xdr:cNvPr id="229"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242</xdr:row>
      <xdr:rowOff>6723</xdr:rowOff>
    </xdr:from>
    <xdr:ext cx="184731" cy="264560"/>
    <xdr:sp macro="" textlink="">
      <xdr:nvSpPr>
        <xdr:cNvPr id="230"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242</xdr:row>
      <xdr:rowOff>6723</xdr:rowOff>
    </xdr:from>
    <xdr:ext cx="184731" cy="264560"/>
    <xdr:sp macro="" textlink="">
      <xdr:nvSpPr>
        <xdr:cNvPr id="231"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8</xdr:col>
      <xdr:colOff>552450</xdr:colOff>
      <xdr:row>319</xdr:row>
      <xdr:rowOff>9525</xdr:rowOff>
    </xdr:from>
    <xdr:to>
      <xdr:col>8</xdr:col>
      <xdr:colOff>737181</xdr:colOff>
      <xdr:row>323</xdr:row>
      <xdr:rowOff>1618877</xdr:rowOff>
    </xdr:to>
    <xdr:sp macro="" textlink="">
      <xdr:nvSpPr>
        <xdr:cNvPr id="23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319</xdr:row>
      <xdr:rowOff>9525</xdr:rowOff>
    </xdr:from>
    <xdr:to>
      <xdr:col>8</xdr:col>
      <xdr:colOff>737181</xdr:colOff>
      <xdr:row>323</xdr:row>
      <xdr:rowOff>1618877</xdr:rowOff>
    </xdr:to>
    <xdr:sp macro="" textlink="">
      <xdr:nvSpPr>
        <xdr:cNvPr id="23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319</xdr:row>
      <xdr:rowOff>9525</xdr:rowOff>
    </xdr:from>
    <xdr:to>
      <xdr:col>8</xdr:col>
      <xdr:colOff>737181</xdr:colOff>
      <xdr:row>323</xdr:row>
      <xdr:rowOff>1618877</xdr:rowOff>
    </xdr:to>
    <xdr:sp macro="" textlink="">
      <xdr:nvSpPr>
        <xdr:cNvPr id="23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319</xdr:row>
      <xdr:rowOff>9525</xdr:rowOff>
    </xdr:from>
    <xdr:to>
      <xdr:col>8</xdr:col>
      <xdr:colOff>737181</xdr:colOff>
      <xdr:row>323</xdr:row>
      <xdr:rowOff>1618877</xdr:rowOff>
    </xdr:to>
    <xdr:sp macro="" textlink="">
      <xdr:nvSpPr>
        <xdr:cNvPr id="23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319</xdr:row>
      <xdr:rowOff>9525</xdr:rowOff>
    </xdr:from>
    <xdr:to>
      <xdr:col>8</xdr:col>
      <xdr:colOff>737181</xdr:colOff>
      <xdr:row>323</xdr:row>
      <xdr:rowOff>1618877</xdr:rowOff>
    </xdr:to>
    <xdr:sp macro="" textlink="">
      <xdr:nvSpPr>
        <xdr:cNvPr id="23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319</xdr:row>
      <xdr:rowOff>9525</xdr:rowOff>
    </xdr:from>
    <xdr:to>
      <xdr:col>8</xdr:col>
      <xdr:colOff>737181</xdr:colOff>
      <xdr:row>323</xdr:row>
      <xdr:rowOff>1618877</xdr:rowOff>
    </xdr:to>
    <xdr:sp macro="" textlink="">
      <xdr:nvSpPr>
        <xdr:cNvPr id="23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oneCellAnchor>
    <xdr:from>
      <xdr:col>8</xdr:col>
      <xdr:colOff>550842</xdr:colOff>
      <xdr:row>231</xdr:row>
      <xdr:rowOff>6723</xdr:rowOff>
    </xdr:from>
    <xdr:ext cx="184731" cy="264560"/>
    <xdr:sp macro="" textlink="">
      <xdr:nvSpPr>
        <xdr:cNvPr id="250"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231</xdr:row>
      <xdr:rowOff>6723</xdr:rowOff>
    </xdr:from>
    <xdr:ext cx="184731" cy="264560"/>
    <xdr:sp macro="" textlink="">
      <xdr:nvSpPr>
        <xdr:cNvPr id="251" name="PoljeZBesedilom 250"/>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231</xdr:row>
      <xdr:rowOff>6723</xdr:rowOff>
    </xdr:from>
    <xdr:ext cx="184731" cy="264560"/>
    <xdr:sp macro="" textlink="">
      <xdr:nvSpPr>
        <xdr:cNvPr id="252"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231</xdr:row>
      <xdr:rowOff>6723</xdr:rowOff>
    </xdr:from>
    <xdr:ext cx="184731" cy="264560"/>
    <xdr:sp macro="" textlink="">
      <xdr:nvSpPr>
        <xdr:cNvPr id="253"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231</xdr:row>
      <xdr:rowOff>6723</xdr:rowOff>
    </xdr:from>
    <xdr:ext cx="184731" cy="264560"/>
    <xdr:sp macro="" textlink="">
      <xdr:nvSpPr>
        <xdr:cNvPr id="254"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231</xdr:row>
      <xdr:rowOff>6723</xdr:rowOff>
    </xdr:from>
    <xdr:ext cx="184731" cy="264560"/>
    <xdr:sp macro="" textlink="">
      <xdr:nvSpPr>
        <xdr:cNvPr id="255"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8</xdr:col>
      <xdr:colOff>552450</xdr:colOff>
      <xdr:row>254</xdr:row>
      <xdr:rowOff>9525</xdr:rowOff>
    </xdr:from>
    <xdr:to>
      <xdr:col>8</xdr:col>
      <xdr:colOff>737181</xdr:colOff>
      <xdr:row>306</xdr:row>
      <xdr:rowOff>363903</xdr:rowOff>
    </xdr:to>
    <xdr:sp macro="" textlink="">
      <xdr:nvSpPr>
        <xdr:cNvPr id="25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254</xdr:row>
      <xdr:rowOff>9525</xdr:rowOff>
    </xdr:from>
    <xdr:to>
      <xdr:col>8</xdr:col>
      <xdr:colOff>737181</xdr:colOff>
      <xdr:row>306</xdr:row>
      <xdr:rowOff>363903</xdr:rowOff>
    </xdr:to>
    <xdr:sp macro="" textlink="">
      <xdr:nvSpPr>
        <xdr:cNvPr id="25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254</xdr:row>
      <xdr:rowOff>9525</xdr:rowOff>
    </xdr:from>
    <xdr:to>
      <xdr:col>8</xdr:col>
      <xdr:colOff>737181</xdr:colOff>
      <xdr:row>306</xdr:row>
      <xdr:rowOff>363903</xdr:rowOff>
    </xdr:to>
    <xdr:sp macro="" textlink="">
      <xdr:nvSpPr>
        <xdr:cNvPr id="25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254</xdr:row>
      <xdr:rowOff>9525</xdr:rowOff>
    </xdr:from>
    <xdr:to>
      <xdr:col>8</xdr:col>
      <xdr:colOff>737181</xdr:colOff>
      <xdr:row>306</xdr:row>
      <xdr:rowOff>363903</xdr:rowOff>
    </xdr:to>
    <xdr:sp macro="" textlink="">
      <xdr:nvSpPr>
        <xdr:cNvPr id="25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254</xdr:row>
      <xdr:rowOff>9525</xdr:rowOff>
    </xdr:from>
    <xdr:to>
      <xdr:col>8</xdr:col>
      <xdr:colOff>737181</xdr:colOff>
      <xdr:row>306</xdr:row>
      <xdr:rowOff>363903</xdr:rowOff>
    </xdr:to>
    <xdr:sp macro="" textlink="">
      <xdr:nvSpPr>
        <xdr:cNvPr id="26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254</xdr:row>
      <xdr:rowOff>9525</xdr:rowOff>
    </xdr:from>
    <xdr:to>
      <xdr:col>8</xdr:col>
      <xdr:colOff>737181</xdr:colOff>
      <xdr:row>306</xdr:row>
      <xdr:rowOff>363903</xdr:rowOff>
    </xdr:to>
    <xdr:sp macro="" textlink="">
      <xdr:nvSpPr>
        <xdr:cNvPr id="26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oneCellAnchor>
    <xdr:from>
      <xdr:col>8</xdr:col>
      <xdr:colOff>550842</xdr:colOff>
      <xdr:row>224</xdr:row>
      <xdr:rowOff>6723</xdr:rowOff>
    </xdr:from>
    <xdr:ext cx="184731" cy="264560"/>
    <xdr:sp macro="" textlink="">
      <xdr:nvSpPr>
        <xdr:cNvPr id="262"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224</xdr:row>
      <xdr:rowOff>6723</xdr:rowOff>
    </xdr:from>
    <xdr:ext cx="184731" cy="264560"/>
    <xdr:sp macro="" textlink="">
      <xdr:nvSpPr>
        <xdr:cNvPr id="263" name="PoljeZBesedilom 26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224</xdr:row>
      <xdr:rowOff>6723</xdr:rowOff>
    </xdr:from>
    <xdr:ext cx="184731" cy="264560"/>
    <xdr:sp macro="" textlink="">
      <xdr:nvSpPr>
        <xdr:cNvPr id="264"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224</xdr:row>
      <xdr:rowOff>6723</xdr:rowOff>
    </xdr:from>
    <xdr:ext cx="184731" cy="264560"/>
    <xdr:sp macro="" textlink="">
      <xdr:nvSpPr>
        <xdr:cNvPr id="265"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224</xdr:row>
      <xdr:rowOff>6723</xdr:rowOff>
    </xdr:from>
    <xdr:ext cx="184731" cy="264560"/>
    <xdr:sp macro="" textlink="">
      <xdr:nvSpPr>
        <xdr:cNvPr id="266"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224</xdr:row>
      <xdr:rowOff>6723</xdr:rowOff>
    </xdr:from>
    <xdr:ext cx="184731" cy="264560"/>
    <xdr:sp macro="" textlink="">
      <xdr:nvSpPr>
        <xdr:cNvPr id="267"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8</xdr:col>
      <xdr:colOff>552450</xdr:colOff>
      <xdr:row>240</xdr:row>
      <xdr:rowOff>9525</xdr:rowOff>
    </xdr:from>
    <xdr:to>
      <xdr:col>8</xdr:col>
      <xdr:colOff>737181</xdr:colOff>
      <xdr:row>330</xdr:row>
      <xdr:rowOff>1206587</xdr:rowOff>
    </xdr:to>
    <xdr:sp macro="" textlink="">
      <xdr:nvSpPr>
        <xdr:cNvPr id="26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240</xdr:row>
      <xdr:rowOff>9525</xdr:rowOff>
    </xdr:from>
    <xdr:to>
      <xdr:col>8</xdr:col>
      <xdr:colOff>737181</xdr:colOff>
      <xdr:row>330</xdr:row>
      <xdr:rowOff>1206587</xdr:rowOff>
    </xdr:to>
    <xdr:sp macro="" textlink="">
      <xdr:nvSpPr>
        <xdr:cNvPr id="26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240</xdr:row>
      <xdr:rowOff>9525</xdr:rowOff>
    </xdr:from>
    <xdr:to>
      <xdr:col>8</xdr:col>
      <xdr:colOff>737181</xdr:colOff>
      <xdr:row>330</xdr:row>
      <xdr:rowOff>1206587</xdr:rowOff>
    </xdr:to>
    <xdr:sp macro="" textlink="">
      <xdr:nvSpPr>
        <xdr:cNvPr id="27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240</xdr:row>
      <xdr:rowOff>9525</xdr:rowOff>
    </xdr:from>
    <xdr:to>
      <xdr:col>8</xdr:col>
      <xdr:colOff>737181</xdr:colOff>
      <xdr:row>330</xdr:row>
      <xdr:rowOff>1206587</xdr:rowOff>
    </xdr:to>
    <xdr:sp macro="" textlink="">
      <xdr:nvSpPr>
        <xdr:cNvPr id="27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240</xdr:row>
      <xdr:rowOff>9525</xdr:rowOff>
    </xdr:from>
    <xdr:to>
      <xdr:col>8</xdr:col>
      <xdr:colOff>737181</xdr:colOff>
      <xdr:row>330</xdr:row>
      <xdr:rowOff>1206587</xdr:rowOff>
    </xdr:to>
    <xdr:sp macro="" textlink="">
      <xdr:nvSpPr>
        <xdr:cNvPr id="27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240</xdr:row>
      <xdr:rowOff>9525</xdr:rowOff>
    </xdr:from>
    <xdr:to>
      <xdr:col>8</xdr:col>
      <xdr:colOff>737181</xdr:colOff>
      <xdr:row>330</xdr:row>
      <xdr:rowOff>1206587</xdr:rowOff>
    </xdr:to>
    <xdr:sp macro="" textlink="">
      <xdr:nvSpPr>
        <xdr:cNvPr id="27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oneCellAnchor>
    <xdr:from>
      <xdr:col>8</xdr:col>
      <xdr:colOff>550842</xdr:colOff>
      <xdr:row>241</xdr:row>
      <xdr:rowOff>6723</xdr:rowOff>
    </xdr:from>
    <xdr:ext cx="184731" cy="264560"/>
    <xdr:sp macro="" textlink="">
      <xdr:nvSpPr>
        <xdr:cNvPr id="274"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241</xdr:row>
      <xdr:rowOff>6723</xdr:rowOff>
    </xdr:from>
    <xdr:ext cx="184731" cy="264560"/>
    <xdr:sp macro="" textlink="">
      <xdr:nvSpPr>
        <xdr:cNvPr id="275" name="PoljeZBesedilom 274"/>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241</xdr:row>
      <xdr:rowOff>6723</xdr:rowOff>
    </xdr:from>
    <xdr:ext cx="184731" cy="264560"/>
    <xdr:sp macro="" textlink="">
      <xdr:nvSpPr>
        <xdr:cNvPr id="276"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241</xdr:row>
      <xdr:rowOff>6723</xdr:rowOff>
    </xdr:from>
    <xdr:ext cx="184731" cy="264560"/>
    <xdr:sp macro="" textlink="">
      <xdr:nvSpPr>
        <xdr:cNvPr id="277"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241</xdr:row>
      <xdr:rowOff>6723</xdr:rowOff>
    </xdr:from>
    <xdr:ext cx="184731" cy="264560"/>
    <xdr:sp macro="" textlink="">
      <xdr:nvSpPr>
        <xdr:cNvPr id="278"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241</xdr:row>
      <xdr:rowOff>6723</xdr:rowOff>
    </xdr:from>
    <xdr:ext cx="184731" cy="264560"/>
    <xdr:sp macro="" textlink="">
      <xdr:nvSpPr>
        <xdr:cNvPr id="279"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10</xdr:col>
      <xdr:colOff>552450</xdr:colOff>
      <xdr:row>312</xdr:row>
      <xdr:rowOff>0</xdr:rowOff>
    </xdr:from>
    <xdr:to>
      <xdr:col>10</xdr:col>
      <xdr:colOff>737181</xdr:colOff>
      <xdr:row>439</xdr:row>
      <xdr:rowOff>2749249</xdr:rowOff>
    </xdr:to>
    <xdr:sp macro="" textlink="">
      <xdr:nvSpPr>
        <xdr:cNvPr id="28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10</xdr:col>
      <xdr:colOff>552450</xdr:colOff>
      <xdr:row>312</xdr:row>
      <xdr:rowOff>0</xdr:rowOff>
    </xdr:from>
    <xdr:to>
      <xdr:col>10</xdr:col>
      <xdr:colOff>737181</xdr:colOff>
      <xdr:row>439</xdr:row>
      <xdr:rowOff>2749249</xdr:rowOff>
    </xdr:to>
    <xdr:sp macro="" textlink="">
      <xdr:nvSpPr>
        <xdr:cNvPr id="28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10</xdr:col>
      <xdr:colOff>552450</xdr:colOff>
      <xdr:row>312</xdr:row>
      <xdr:rowOff>0</xdr:rowOff>
    </xdr:from>
    <xdr:to>
      <xdr:col>10</xdr:col>
      <xdr:colOff>737181</xdr:colOff>
      <xdr:row>439</xdr:row>
      <xdr:rowOff>2749249</xdr:rowOff>
    </xdr:to>
    <xdr:sp macro="" textlink="">
      <xdr:nvSpPr>
        <xdr:cNvPr id="28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10</xdr:col>
      <xdr:colOff>552450</xdr:colOff>
      <xdr:row>312</xdr:row>
      <xdr:rowOff>0</xdr:rowOff>
    </xdr:from>
    <xdr:to>
      <xdr:col>10</xdr:col>
      <xdr:colOff>737181</xdr:colOff>
      <xdr:row>439</xdr:row>
      <xdr:rowOff>2749249</xdr:rowOff>
    </xdr:to>
    <xdr:sp macro="" textlink="">
      <xdr:nvSpPr>
        <xdr:cNvPr id="28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10</xdr:col>
      <xdr:colOff>552450</xdr:colOff>
      <xdr:row>312</xdr:row>
      <xdr:rowOff>0</xdr:rowOff>
    </xdr:from>
    <xdr:to>
      <xdr:col>10</xdr:col>
      <xdr:colOff>737181</xdr:colOff>
      <xdr:row>439</xdr:row>
      <xdr:rowOff>2749249</xdr:rowOff>
    </xdr:to>
    <xdr:sp macro="" textlink="">
      <xdr:nvSpPr>
        <xdr:cNvPr id="28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10</xdr:col>
      <xdr:colOff>552450</xdr:colOff>
      <xdr:row>8</xdr:row>
      <xdr:rowOff>0</xdr:rowOff>
    </xdr:from>
    <xdr:to>
      <xdr:col>10</xdr:col>
      <xdr:colOff>737181</xdr:colOff>
      <xdr:row>144</xdr:row>
      <xdr:rowOff>907794</xdr:rowOff>
    </xdr:to>
    <xdr:sp macro="" textlink="">
      <xdr:nvSpPr>
        <xdr:cNvPr id="285" name="PoljeZBesedilom 2"/>
        <xdr:cNvSpPr txBox="1"/>
      </xdr:nvSpPr>
      <xdr:spPr>
        <a:xfrm>
          <a:off x="9416303" y="2263588"/>
          <a:ext cx="184731" cy="31855084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oneCellAnchor>
    <xdr:from>
      <xdr:col>8</xdr:col>
      <xdr:colOff>550842</xdr:colOff>
      <xdr:row>240</xdr:row>
      <xdr:rowOff>6723</xdr:rowOff>
    </xdr:from>
    <xdr:ext cx="184731" cy="264560"/>
    <xdr:sp macro="" textlink="">
      <xdr:nvSpPr>
        <xdr:cNvPr id="286"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240</xdr:row>
      <xdr:rowOff>6723</xdr:rowOff>
    </xdr:from>
    <xdr:ext cx="184731" cy="264560"/>
    <xdr:sp macro="" textlink="">
      <xdr:nvSpPr>
        <xdr:cNvPr id="287" name="PoljeZBesedilom 286"/>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240</xdr:row>
      <xdr:rowOff>6723</xdr:rowOff>
    </xdr:from>
    <xdr:ext cx="184731" cy="264560"/>
    <xdr:sp macro="" textlink="">
      <xdr:nvSpPr>
        <xdr:cNvPr id="288"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240</xdr:row>
      <xdr:rowOff>6723</xdr:rowOff>
    </xdr:from>
    <xdr:ext cx="184731" cy="264560"/>
    <xdr:sp macro="" textlink="">
      <xdr:nvSpPr>
        <xdr:cNvPr id="289"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240</xdr:row>
      <xdr:rowOff>6723</xdr:rowOff>
    </xdr:from>
    <xdr:ext cx="184731" cy="264560"/>
    <xdr:sp macro="" textlink="">
      <xdr:nvSpPr>
        <xdr:cNvPr id="290"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240</xdr:row>
      <xdr:rowOff>6723</xdr:rowOff>
    </xdr:from>
    <xdr:ext cx="184731" cy="264560"/>
    <xdr:sp macro="" textlink="">
      <xdr:nvSpPr>
        <xdr:cNvPr id="291"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8</xdr:col>
      <xdr:colOff>552450</xdr:colOff>
      <xdr:row>259</xdr:row>
      <xdr:rowOff>9525</xdr:rowOff>
    </xdr:from>
    <xdr:to>
      <xdr:col>8</xdr:col>
      <xdr:colOff>737181</xdr:colOff>
      <xdr:row>444</xdr:row>
      <xdr:rowOff>477515</xdr:rowOff>
    </xdr:to>
    <xdr:sp macro="" textlink="">
      <xdr:nvSpPr>
        <xdr:cNvPr id="29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259</xdr:row>
      <xdr:rowOff>9525</xdr:rowOff>
    </xdr:from>
    <xdr:to>
      <xdr:col>8</xdr:col>
      <xdr:colOff>737181</xdr:colOff>
      <xdr:row>444</xdr:row>
      <xdr:rowOff>477515</xdr:rowOff>
    </xdr:to>
    <xdr:sp macro="" textlink="">
      <xdr:nvSpPr>
        <xdr:cNvPr id="29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259</xdr:row>
      <xdr:rowOff>9525</xdr:rowOff>
    </xdr:from>
    <xdr:to>
      <xdr:col>8</xdr:col>
      <xdr:colOff>737181</xdr:colOff>
      <xdr:row>444</xdr:row>
      <xdr:rowOff>477515</xdr:rowOff>
    </xdr:to>
    <xdr:sp macro="" textlink="">
      <xdr:nvSpPr>
        <xdr:cNvPr id="29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259</xdr:row>
      <xdr:rowOff>9525</xdr:rowOff>
    </xdr:from>
    <xdr:to>
      <xdr:col>8</xdr:col>
      <xdr:colOff>737181</xdr:colOff>
      <xdr:row>444</xdr:row>
      <xdr:rowOff>477515</xdr:rowOff>
    </xdr:to>
    <xdr:sp macro="" textlink="">
      <xdr:nvSpPr>
        <xdr:cNvPr id="29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259</xdr:row>
      <xdr:rowOff>9525</xdr:rowOff>
    </xdr:from>
    <xdr:to>
      <xdr:col>8</xdr:col>
      <xdr:colOff>737181</xdr:colOff>
      <xdr:row>444</xdr:row>
      <xdr:rowOff>477515</xdr:rowOff>
    </xdr:to>
    <xdr:sp macro="" textlink="">
      <xdr:nvSpPr>
        <xdr:cNvPr id="29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259</xdr:row>
      <xdr:rowOff>9525</xdr:rowOff>
    </xdr:from>
    <xdr:to>
      <xdr:col>8</xdr:col>
      <xdr:colOff>737181</xdr:colOff>
      <xdr:row>444</xdr:row>
      <xdr:rowOff>477515</xdr:rowOff>
    </xdr:to>
    <xdr:sp macro="" textlink="">
      <xdr:nvSpPr>
        <xdr:cNvPr id="29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29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29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30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30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30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30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30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305" name="PoljeZBesedilom 8"/>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30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30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30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30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585</xdr:row>
      <xdr:rowOff>2591937</xdr:rowOff>
    </xdr:to>
    <xdr:sp macro="" textlink="">
      <xdr:nvSpPr>
        <xdr:cNvPr id="31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585</xdr:row>
      <xdr:rowOff>2591937</xdr:rowOff>
    </xdr:to>
    <xdr:sp macro="" textlink="">
      <xdr:nvSpPr>
        <xdr:cNvPr id="311" name="PoljeZBesedilom 14"/>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585</xdr:row>
      <xdr:rowOff>2591937</xdr:rowOff>
    </xdr:to>
    <xdr:sp macro="" textlink="">
      <xdr:nvSpPr>
        <xdr:cNvPr id="31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585</xdr:row>
      <xdr:rowOff>2591937</xdr:rowOff>
    </xdr:to>
    <xdr:sp macro="" textlink="">
      <xdr:nvSpPr>
        <xdr:cNvPr id="31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585</xdr:row>
      <xdr:rowOff>2591937</xdr:rowOff>
    </xdr:to>
    <xdr:sp macro="" textlink="">
      <xdr:nvSpPr>
        <xdr:cNvPr id="31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585</xdr:row>
      <xdr:rowOff>2591937</xdr:rowOff>
    </xdr:to>
    <xdr:sp macro="" textlink="">
      <xdr:nvSpPr>
        <xdr:cNvPr id="31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614</xdr:row>
      <xdr:rowOff>675299</xdr:rowOff>
    </xdr:to>
    <xdr:sp macro="" textlink="">
      <xdr:nvSpPr>
        <xdr:cNvPr id="31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614</xdr:row>
      <xdr:rowOff>675299</xdr:rowOff>
    </xdr:to>
    <xdr:sp macro="" textlink="">
      <xdr:nvSpPr>
        <xdr:cNvPr id="317" name="PoljeZBesedilom 20"/>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614</xdr:row>
      <xdr:rowOff>675299</xdr:rowOff>
    </xdr:to>
    <xdr:sp macro="" textlink="">
      <xdr:nvSpPr>
        <xdr:cNvPr id="31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614</xdr:row>
      <xdr:rowOff>675299</xdr:rowOff>
    </xdr:to>
    <xdr:sp macro="" textlink="">
      <xdr:nvSpPr>
        <xdr:cNvPr id="31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614</xdr:row>
      <xdr:rowOff>675299</xdr:rowOff>
    </xdr:to>
    <xdr:sp macro="" textlink="">
      <xdr:nvSpPr>
        <xdr:cNvPr id="32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614</xdr:row>
      <xdr:rowOff>675299</xdr:rowOff>
    </xdr:to>
    <xdr:sp macro="" textlink="">
      <xdr:nvSpPr>
        <xdr:cNvPr id="32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2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23" name="PoljeZBesedilom 26"/>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2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2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2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2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2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29" name="PoljeZBesedilom 3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3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3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3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3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590</xdr:row>
      <xdr:rowOff>2013367</xdr:rowOff>
    </xdr:to>
    <xdr:sp macro="" textlink="">
      <xdr:nvSpPr>
        <xdr:cNvPr id="33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590</xdr:row>
      <xdr:rowOff>2013367</xdr:rowOff>
    </xdr:to>
    <xdr:sp macro="" textlink="">
      <xdr:nvSpPr>
        <xdr:cNvPr id="335" name="PoljeZBesedilom 38"/>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590</xdr:row>
      <xdr:rowOff>2013367</xdr:rowOff>
    </xdr:to>
    <xdr:sp macro="" textlink="">
      <xdr:nvSpPr>
        <xdr:cNvPr id="33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590</xdr:row>
      <xdr:rowOff>2013367</xdr:rowOff>
    </xdr:to>
    <xdr:sp macro="" textlink="">
      <xdr:nvSpPr>
        <xdr:cNvPr id="33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590</xdr:row>
      <xdr:rowOff>2013367</xdr:rowOff>
    </xdr:to>
    <xdr:sp macro="" textlink="">
      <xdr:nvSpPr>
        <xdr:cNvPr id="33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590</xdr:row>
      <xdr:rowOff>2013367</xdr:rowOff>
    </xdr:to>
    <xdr:sp macro="" textlink="">
      <xdr:nvSpPr>
        <xdr:cNvPr id="33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608</xdr:row>
      <xdr:rowOff>1183096</xdr:rowOff>
    </xdr:to>
    <xdr:sp macro="" textlink="">
      <xdr:nvSpPr>
        <xdr:cNvPr id="34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608</xdr:row>
      <xdr:rowOff>1183096</xdr:rowOff>
    </xdr:to>
    <xdr:sp macro="" textlink="">
      <xdr:nvSpPr>
        <xdr:cNvPr id="341" name="PoljeZBesedilom 44"/>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608</xdr:row>
      <xdr:rowOff>1183096</xdr:rowOff>
    </xdr:to>
    <xdr:sp macro="" textlink="">
      <xdr:nvSpPr>
        <xdr:cNvPr id="34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608</xdr:row>
      <xdr:rowOff>1183096</xdr:rowOff>
    </xdr:to>
    <xdr:sp macro="" textlink="">
      <xdr:nvSpPr>
        <xdr:cNvPr id="34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608</xdr:row>
      <xdr:rowOff>1183096</xdr:rowOff>
    </xdr:to>
    <xdr:sp macro="" textlink="">
      <xdr:nvSpPr>
        <xdr:cNvPr id="34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608</xdr:row>
      <xdr:rowOff>1183096</xdr:rowOff>
    </xdr:to>
    <xdr:sp macro="" textlink="">
      <xdr:nvSpPr>
        <xdr:cNvPr id="34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589</xdr:row>
      <xdr:rowOff>1203926</xdr:rowOff>
    </xdr:to>
    <xdr:sp macro="" textlink="">
      <xdr:nvSpPr>
        <xdr:cNvPr id="346" name="PoljeZBesedilom 49"/>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589</xdr:row>
      <xdr:rowOff>1203926</xdr:rowOff>
    </xdr:to>
    <xdr:sp macro="" textlink="">
      <xdr:nvSpPr>
        <xdr:cNvPr id="347"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589</xdr:row>
      <xdr:rowOff>1203926</xdr:rowOff>
    </xdr:to>
    <xdr:sp macro="" textlink="">
      <xdr:nvSpPr>
        <xdr:cNvPr id="348"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589</xdr:row>
      <xdr:rowOff>1203926</xdr:rowOff>
    </xdr:to>
    <xdr:sp macro="" textlink="">
      <xdr:nvSpPr>
        <xdr:cNvPr id="349"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589</xdr:row>
      <xdr:rowOff>1203926</xdr:rowOff>
    </xdr:to>
    <xdr:sp macro="" textlink="">
      <xdr:nvSpPr>
        <xdr:cNvPr id="350"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35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352" name="PoljeZBesedilom 108"/>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35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35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35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35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35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358" name="PoljeZBesedilom 114"/>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35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36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36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602</xdr:row>
      <xdr:rowOff>1599781</xdr:rowOff>
    </xdr:to>
    <xdr:sp macro="" textlink="">
      <xdr:nvSpPr>
        <xdr:cNvPr id="36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585</xdr:row>
      <xdr:rowOff>2591937</xdr:rowOff>
    </xdr:to>
    <xdr:sp macro="" textlink="">
      <xdr:nvSpPr>
        <xdr:cNvPr id="36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585</xdr:row>
      <xdr:rowOff>2591937</xdr:rowOff>
    </xdr:to>
    <xdr:sp macro="" textlink="">
      <xdr:nvSpPr>
        <xdr:cNvPr id="364" name="PoljeZBesedilom 120"/>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585</xdr:row>
      <xdr:rowOff>2591937</xdr:rowOff>
    </xdr:to>
    <xdr:sp macro="" textlink="">
      <xdr:nvSpPr>
        <xdr:cNvPr id="36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585</xdr:row>
      <xdr:rowOff>2591937</xdr:rowOff>
    </xdr:to>
    <xdr:sp macro="" textlink="">
      <xdr:nvSpPr>
        <xdr:cNvPr id="36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585</xdr:row>
      <xdr:rowOff>2591937</xdr:rowOff>
    </xdr:to>
    <xdr:sp macro="" textlink="">
      <xdr:nvSpPr>
        <xdr:cNvPr id="36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585</xdr:row>
      <xdr:rowOff>2591937</xdr:rowOff>
    </xdr:to>
    <xdr:sp macro="" textlink="">
      <xdr:nvSpPr>
        <xdr:cNvPr id="36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614</xdr:row>
      <xdr:rowOff>675299</xdr:rowOff>
    </xdr:to>
    <xdr:sp macro="" textlink="">
      <xdr:nvSpPr>
        <xdr:cNvPr id="36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614</xdr:row>
      <xdr:rowOff>675299</xdr:rowOff>
    </xdr:to>
    <xdr:sp macro="" textlink="">
      <xdr:nvSpPr>
        <xdr:cNvPr id="370" name="PoljeZBesedilom 126"/>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614</xdr:row>
      <xdr:rowOff>675299</xdr:rowOff>
    </xdr:to>
    <xdr:sp macro="" textlink="">
      <xdr:nvSpPr>
        <xdr:cNvPr id="37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614</xdr:row>
      <xdr:rowOff>675299</xdr:rowOff>
    </xdr:to>
    <xdr:sp macro="" textlink="">
      <xdr:nvSpPr>
        <xdr:cNvPr id="37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614</xdr:row>
      <xdr:rowOff>675299</xdr:rowOff>
    </xdr:to>
    <xdr:sp macro="" textlink="">
      <xdr:nvSpPr>
        <xdr:cNvPr id="37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614</xdr:row>
      <xdr:rowOff>675299</xdr:rowOff>
    </xdr:to>
    <xdr:sp macro="" textlink="">
      <xdr:nvSpPr>
        <xdr:cNvPr id="37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7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76" name="PoljeZBesedilom 13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7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7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7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8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8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82" name="PoljeZBesedilom 138"/>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8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8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8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588</xdr:row>
      <xdr:rowOff>267490</xdr:rowOff>
    </xdr:to>
    <xdr:sp macro="" textlink="">
      <xdr:nvSpPr>
        <xdr:cNvPr id="38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590</xdr:row>
      <xdr:rowOff>2013367</xdr:rowOff>
    </xdr:to>
    <xdr:sp macro="" textlink="">
      <xdr:nvSpPr>
        <xdr:cNvPr id="38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590</xdr:row>
      <xdr:rowOff>2013367</xdr:rowOff>
    </xdr:to>
    <xdr:sp macro="" textlink="">
      <xdr:nvSpPr>
        <xdr:cNvPr id="388" name="PoljeZBesedilom 144"/>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590</xdr:row>
      <xdr:rowOff>2013367</xdr:rowOff>
    </xdr:to>
    <xdr:sp macro="" textlink="">
      <xdr:nvSpPr>
        <xdr:cNvPr id="38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590</xdr:row>
      <xdr:rowOff>2013367</xdr:rowOff>
    </xdr:to>
    <xdr:sp macro="" textlink="">
      <xdr:nvSpPr>
        <xdr:cNvPr id="39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590</xdr:row>
      <xdr:rowOff>2013367</xdr:rowOff>
    </xdr:to>
    <xdr:sp macro="" textlink="">
      <xdr:nvSpPr>
        <xdr:cNvPr id="39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590</xdr:row>
      <xdr:rowOff>2013367</xdr:rowOff>
    </xdr:to>
    <xdr:sp macro="" textlink="">
      <xdr:nvSpPr>
        <xdr:cNvPr id="39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608</xdr:row>
      <xdr:rowOff>1183096</xdr:rowOff>
    </xdr:to>
    <xdr:sp macro="" textlink="">
      <xdr:nvSpPr>
        <xdr:cNvPr id="39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608</xdr:row>
      <xdr:rowOff>1183096</xdr:rowOff>
    </xdr:to>
    <xdr:sp macro="" textlink="">
      <xdr:nvSpPr>
        <xdr:cNvPr id="394" name="PoljeZBesedilom 150"/>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608</xdr:row>
      <xdr:rowOff>1183096</xdr:rowOff>
    </xdr:to>
    <xdr:sp macro="" textlink="">
      <xdr:nvSpPr>
        <xdr:cNvPr id="39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608</xdr:row>
      <xdr:rowOff>1183096</xdr:rowOff>
    </xdr:to>
    <xdr:sp macro="" textlink="">
      <xdr:nvSpPr>
        <xdr:cNvPr id="39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608</xdr:row>
      <xdr:rowOff>1183096</xdr:rowOff>
    </xdr:to>
    <xdr:sp macro="" textlink="">
      <xdr:nvSpPr>
        <xdr:cNvPr id="39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608</xdr:row>
      <xdr:rowOff>1183096</xdr:rowOff>
    </xdr:to>
    <xdr:sp macro="" textlink="">
      <xdr:nvSpPr>
        <xdr:cNvPr id="39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589</xdr:row>
      <xdr:rowOff>1203926</xdr:rowOff>
    </xdr:to>
    <xdr:sp macro="" textlink="">
      <xdr:nvSpPr>
        <xdr:cNvPr id="399" name="PoljeZBesedilom 155"/>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589</xdr:row>
      <xdr:rowOff>1203926</xdr:rowOff>
    </xdr:to>
    <xdr:sp macro="" textlink="">
      <xdr:nvSpPr>
        <xdr:cNvPr id="400"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589</xdr:row>
      <xdr:rowOff>1203926</xdr:rowOff>
    </xdr:to>
    <xdr:sp macro="" textlink="">
      <xdr:nvSpPr>
        <xdr:cNvPr id="401"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589</xdr:row>
      <xdr:rowOff>1203926</xdr:rowOff>
    </xdr:to>
    <xdr:sp macro="" textlink="">
      <xdr:nvSpPr>
        <xdr:cNvPr id="402"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589</xdr:row>
      <xdr:rowOff>1203926</xdr:rowOff>
    </xdr:to>
    <xdr:sp macro="" textlink="">
      <xdr:nvSpPr>
        <xdr:cNvPr id="403"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oneCellAnchor>
    <xdr:from>
      <xdr:col>8</xdr:col>
      <xdr:colOff>550842</xdr:colOff>
      <xdr:row>258</xdr:row>
      <xdr:rowOff>6723</xdr:rowOff>
    </xdr:from>
    <xdr:ext cx="184731" cy="264560"/>
    <xdr:sp macro="" textlink="">
      <xdr:nvSpPr>
        <xdr:cNvPr id="404"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258</xdr:row>
      <xdr:rowOff>6723</xdr:rowOff>
    </xdr:from>
    <xdr:ext cx="184731" cy="264560"/>
    <xdr:sp macro="" textlink="">
      <xdr:nvSpPr>
        <xdr:cNvPr id="405" name="PoljeZBesedilom 404"/>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258</xdr:row>
      <xdr:rowOff>6723</xdr:rowOff>
    </xdr:from>
    <xdr:ext cx="184731" cy="264560"/>
    <xdr:sp macro="" textlink="">
      <xdr:nvSpPr>
        <xdr:cNvPr id="406"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258</xdr:row>
      <xdr:rowOff>6723</xdr:rowOff>
    </xdr:from>
    <xdr:ext cx="184731" cy="264560"/>
    <xdr:sp macro="" textlink="">
      <xdr:nvSpPr>
        <xdr:cNvPr id="407"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258</xdr:row>
      <xdr:rowOff>6723</xdr:rowOff>
    </xdr:from>
    <xdr:ext cx="184731" cy="264560"/>
    <xdr:sp macro="" textlink="">
      <xdr:nvSpPr>
        <xdr:cNvPr id="408"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258</xdr:row>
      <xdr:rowOff>6723</xdr:rowOff>
    </xdr:from>
    <xdr:ext cx="184731" cy="264560"/>
    <xdr:sp macro="" textlink="">
      <xdr:nvSpPr>
        <xdr:cNvPr id="409"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550843</xdr:colOff>
      <xdr:row>606</xdr:row>
      <xdr:rowOff>141612</xdr:rowOff>
    </xdr:from>
    <xdr:ext cx="184731" cy="264560"/>
    <xdr:sp macro="" textlink="">
      <xdr:nvSpPr>
        <xdr:cNvPr id="410" name="PoljeZBesedilom 2"/>
        <xdr:cNvSpPr txBox="1"/>
      </xdr:nvSpPr>
      <xdr:spPr>
        <a:xfrm>
          <a:off x="765649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550843</xdr:colOff>
      <xdr:row>606</xdr:row>
      <xdr:rowOff>141612</xdr:rowOff>
    </xdr:from>
    <xdr:ext cx="184731" cy="264560"/>
    <xdr:sp macro="" textlink="">
      <xdr:nvSpPr>
        <xdr:cNvPr id="411" name="PoljeZBesedilom 410"/>
        <xdr:cNvSpPr txBox="1"/>
      </xdr:nvSpPr>
      <xdr:spPr>
        <a:xfrm>
          <a:off x="765649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553083</xdr:colOff>
      <xdr:row>641</xdr:row>
      <xdr:rowOff>0</xdr:rowOff>
    </xdr:from>
    <xdr:ext cx="184731" cy="264560"/>
    <xdr:sp macro="" textlink="">
      <xdr:nvSpPr>
        <xdr:cNvPr id="412" name="PoljeZBesedilom 2"/>
        <xdr:cNvSpPr txBox="1"/>
      </xdr:nvSpPr>
      <xdr:spPr>
        <a:xfrm>
          <a:off x="765873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553083</xdr:colOff>
      <xdr:row>641</xdr:row>
      <xdr:rowOff>0</xdr:rowOff>
    </xdr:from>
    <xdr:ext cx="184731" cy="264560"/>
    <xdr:sp macro="" textlink="">
      <xdr:nvSpPr>
        <xdr:cNvPr id="413" name="PoljeZBesedilom 412"/>
        <xdr:cNvSpPr txBox="1"/>
      </xdr:nvSpPr>
      <xdr:spPr>
        <a:xfrm>
          <a:off x="765873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553083</xdr:colOff>
      <xdr:row>641</xdr:row>
      <xdr:rowOff>0</xdr:rowOff>
    </xdr:from>
    <xdr:ext cx="184731" cy="264560"/>
    <xdr:sp macro="" textlink="">
      <xdr:nvSpPr>
        <xdr:cNvPr id="414" name="PoljeZBesedilom 2"/>
        <xdr:cNvSpPr txBox="1"/>
      </xdr:nvSpPr>
      <xdr:spPr>
        <a:xfrm>
          <a:off x="765873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553083</xdr:colOff>
      <xdr:row>641</xdr:row>
      <xdr:rowOff>0</xdr:rowOff>
    </xdr:from>
    <xdr:ext cx="184731" cy="264560"/>
    <xdr:sp macro="" textlink="">
      <xdr:nvSpPr>
        <xdr:cNvPr id="415" name="PoljeZBesedilom 2"/>
        <xdr:cNvSpPr txBox="1"/>
      </xdr:nvSpPr>
      <xdr:spPr>
        <a:xfrm>
          <a:off x="765873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553083</xdr:colOff>
      <xdr:row>641</xdr:row>
      <xdr:rowOff>0</xdr:rowOff>
    </xdr:from>
    <xdr:ext cx="184731" cy="264560"/>
    <xdr:sp macro="" textlink="">
      <xdr:nvSpPr>
        <xdr:cNvPr id="416" name="PoljeZBesedilom 2"/>
        <xdr:cNvSpPr txBox="1"/>
      </xdr:nvSpPr>
      <xdr:spPr>
        <a:xfrm>
          <a:off x="765873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553083</xdr:colOff>
      <xdr:row>641</xdr:row>
      <xdr:rowOff>0</xdr:rowOff>
    </xdr:from>
    <xdr:ext cx="184731" cy="264560"/>
    <xdr:sp macro="" textlink="">
      <xdr:nvSpPr>
        <xdr:cNvPr id="417" name="PoljeZBesedilom 2"/>
        <xdr:cNvSpPr txBox="1"/>
      </xdr:nvSpPr>
      <xdr:spPr>
        <a:xfrm>
          <a:off x="765873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553084</xdr:colOff>
      <xdr:row>641</xdr:row>
      <xdr:rowOff>0</xdr:rowOff>
    </xdr:from>
    <xdr:ext cx="184731" cy="264560"/>
    <xdr:sp macro="" textlink="">
      <xdr:nvSpPr>
        <xdr:cNvPr id="418" name="PoljeZBesedilom 2"/>
        <xdr:cNvSpPr txBox="1"/>
      </xdr:nvSpPr>
      <xdr:spPr>
        <a:xfrm>
          <a:off x="7658734"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553084</xdr:colOff>
      <xdr:row>641</xdr:row>
      <xdr:rowOff>0</xdr:rowOff>
    </xdr:from>
    <xdr:ext cx="184731" cy="264560"/>
    <xdr:sp macro="" textlink="">
      <xdr:nvSpPr>
        <xdr:cNvPr id="419" name="PoljeZBesedilom 2"/>
        <xdr:cNvSpPr txBox="1"/>
      </xdr:nvSpPr>
      <xdr:spPr>
        <a:xfrm>
          <a:off x="7658734"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8</xdr:col>
      <xdr:colOff>552450</xdr:colOff>
      <xdr:row>345</xdr:row>
      <xdr:rowOff>0</xdr:rowOff>
    </xdr:from>
    <xdr:to>
      <xdr:col>8</xdr:col>
      <xdr:colOff>737181</xdr:colOff>
      <xdr:row>561</xdr:row>
      <xdr:rowOff>213573</xdr:rowOff>
    </xdr:to>
    <xdr:sp macro="" textlink="">
      <xdr:nvSpPr>
        <xdr:cNvPr id="42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345</xdr:row>
      <xdr:rowOff>0</xdr:rowOff>
    </xdr:from>
    <xdr:to>
      <xdr:col>8</xdr:col>
      <xdr:colOff>737181</xdr:colOff>
      <xdr:row>561</xdr:row>
      <xdr:rowOff>213573</xdr:rowOff>
    </xdr:to>
    <xdr:sp macro="" textlink="">
      <xdr:nvSpPr>
        <xdr:cNvPr id="42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345</xdr:row>
      <xdr:rowOff>0</xdr:rowOff>
    </xdr:from>
    <xdr:to>
      <xdr:col>8</xdr:col>
      <xdr:colOff>737181</xdr:colOff>
      <xdr:row>561</xdr:row>
      <xdr:rowOff>213573</xdr:rowOff>
    </xdr:to>
    <xdr:sp macro="" textlink="">
      <xdr:nvSpPr>
        <xdr:cNvPr id="42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345</xdr:row>
      <xdr:rowOff>0</xdr:rowOff>
    </xdr:from>
    <xdr:to>
      <xdr:col>8</xdr:col>
      <xdr:colOff>737181</xdr:colOff>
      <xdr:row>561</xdr:row>
      <xdr:rowOff>213573</xdr:rowOff>
    </xdr:to>
    <xdr:sp macro="" textlink="">
      <xdr:nvSpPr>
        <xdr:cNvPr id="42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345</xdr:row>
      <xdr:rowOff>0</xdr:rowOff>
    </xdr:from>
    <xdr:to>
      <xdr:col>8</xdr:col>
      <xdr:colOff>737181</xdr:colOff>
      <xdr:row>561</xdr:row>
      <xdr:rowOff>213573</xdr:rowOff>
    </xdr:to>
    <xdr:sp macro="" textlink="">
      <xdr:nvSpPr>
        <xdr:cNvPr id="42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345</xdr:row>
      <xdr:rowOff>0</xdr:rowOff>
    </xdr:from>
    <xdr:to>
      <xdr:col>8</xdr:col>
      <xdr:colOff>737181</xdr:colOff>
      <xdr:row>561</xdr:row>
      <xdr:rowOff>213573</xdr:rowOff>
    </xdr:to>
    <xdr:sp macro="" textlink="">
      <xdr:nvSpPr>
        <xdr:cNvPr id="42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2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2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2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2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3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3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3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33" name="PoljeZBesedilom 8"/>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3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3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3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3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645</xdr:row>
      <xdr:rowOff>293952</xdr:rowOff>
    </xdr:to>
    <xdr:sp macro="" textlink="">
      <xdr:nvSpPr>
        <xdr:cNvPr id="43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645</xdr:row>
      <xdr:rowOff>293952</xdr:rowOff>
    </xdr:to>
    <xdr:sp macro="" textlink="">
      <xdr:nvSpPr>
        <xdr:cNvPr id="439" name="PoljeZBesedilom 14"/>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645</xdr:row>
      <xdr:rowOff>293952</xdr:rowOff>
    </xdr:to>
    <xdr:sp macro="" textlink="">
      <xdr:nvSpPr>
        <xdr:cNvPr id="44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645</xdr:row>
      <xdr:rowOff>293952</xdr:rowOff>
    </xdr:to>
    <xdr:sp macro="" textlink="">
      <xdr:nvSpPr>
        <xdr:cNvPr id="44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645</xdr:row>
      <xdr:rowOff>293952</xdr:rowOff>
    </xdr:to>
    <xdr:sp macro="" textlink="">
      <xdr:nvSpPr>
        <xdr:cNvPr id="44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645</xdr:row>
      <xdr:rowOff>293952</xdr:rowOff>
    </xdr:to>
    <xdr:sp macro="" textlink="">
      <xdr:nvSpPr>
        <xdr:cNvPr id="44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657</xdr:row>
      <xdr:rowOff>1518151</xdr:rowOff>
    </xdr:to>
    <xdr:sp macro="" textlink="">
      <xdr:nvSpPr>
        <xdr:cNvPr id="44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657</xdr:row>
      <xdr:rowOff>1518151</xdr:rowOff>
    </xdr:to>
    <xdr:sp macro="" textlink="">
      <xdr:nvSpPr>
        <xdr:cNvPr id="445" name="PoljeZBesedilom 20"/>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657</xdr:row>
      <xdr:rowOff>1518151</xdr:rowOff>
    </xdr:to>
    <xdr:sp macro="" textlink="">
      <xdr:nvSpPr>
        <xdr:cNvPr id="44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657</xdr:row>
      <xdr:rowOff>1518151</xdr:rowOff>
    </xdr:to>
    <xdr:sp macro="" textlink="">
      <xdr:nvSpPr>
        <xdr:cNvPr id="44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657</xdr:row>
      <xdr:rowOff>1518151</xdr:rowOff>
    </xdr:to>
    <xdr:sp macro="" textlink="">
      <xdr:nvSpPr>
        <xdr:cNvPr id="44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657</xdr:row>
      <xdr:rowOff>1518151</xdr:rowOff>
    </xdr:to>
    <xdr:sp macro="" textlink="">
      <xdr:nvSpPr>
        <xdr:cNvPr id="44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45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451" name="PoljeZBesedilom 26"/>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45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45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45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45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45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457" name="PoljeZBesedilom 3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45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45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46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46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583</xdr:row>
      <xdr:rowOff>0</xdr:rowOff>
    </xdr:from>
    <xdr:to>
      <xdr:col>8</xdr:col>
      <xdr:colOff>737181</xdr:colOff>
      <xdr:row>642</xdr:row>
      <xdr:rowOff>1735893</xdr:rowOff>
    </xdr:to>
    <xdr:sp macro="" textlink="">
      <xdr:nvSpPr>
        <xdr:cNvPr id="46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583</xdr:row>
      <xdr:rowOff>0</xdr:rowOff>
    </xdr:from>
    <xdr:to>
      <xdr:col>8</xdr:col>
      <xdr:colOff>737181</xdr:colOff>
      <xdr:row>642</xdr:row>
      <xdr:rowOff>1735893</xdr:rowOff>
    </xdr:to>
    <xdr:sp macro="" textlink="">
      <xdr:nvSpPr>
        <xdr:cNvPr id="463" name="PoljeZBesedilom 38"/>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583</xdr:row>
      <xdr:rowOff>0</xdr:rowOff>
    </xdr:from>
    <xdr:to>
      <xdr:col>8</xdr:col>
      <xdr:colOff>737181</xdr:colOff>
      <xdr:row>642</xdr:row>
      <xdr:rowOff>1735893</xdr:rowOff>
    </xdr:to>
    <xdr:sp macro="" textlink="">
      <xdr:nvSpPr>
        <xdr:cNvPr id="46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583</xdr:row>
      <xdr:rowOff>0</xdr:rowOff>
    </xdr:from>
    <xdr:to>
      <xdr:col>8</xdr:col>
      <xdr:colOff>737181</xdr:colOff>
      <xdr:row>642</xdr:row>
      <xdr:rowOff>1735893</xdr:rowOff>
    </xdr:to>
    <xdr:sp macro="" textlink="">
      <xdr:nvSpPr>
        <xdr:cNvPr id="46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583</xdr:row>
      <xdr:rowOff>0</xdr:rowOff>
    </xdr:from>
    <xdr:to>
      <xdr:col>8</xdr:col>
      <xdr:colOff>737181</xdr:colOff>
      <xdr:row>642</xdr:row>
      <xdr:rowOff>1735893</xdr:rowOff>
    </xdr:to>
    <xdr:sp macro="" textlink="">
      <xdr:nvSpPr>
        <xdr:cNvPr id="46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583</xdr:row>
      <xdr:rowOff>0</xdr:rowOff>
    </xdr:from>
    <xdr:to>
      <xdr:col>8</xdr:col>
      <xdr:colOff>737181</xdr:colOff>
      <xdr:row>642</xdr:row>
      <xdr:rowOff>1735893</xdr:rowOff>
    </xdr:to>
    <xdr:sp macro="" textlink="">
      <xdr:nvSpPr>
        <xdr:cNvPr id="46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651</xdr:row>
      <xdr:rowOff>1105433</xdr:rowOff>
    </xdr:to>
    <xdr:sp macro="" textlink="">
      <xdr:nvSpPr>
        <xdr:cNvPr id="46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651</xdr:row>
      <xdr:rowOff>1105433</xdr:rowOff>
    </xdr:to>
    <xdr:sp macro="" textlink="">
      <xdr:nvSpPr>
        <xdr:cNvPr id="469" name="PoljeZBesedilom 44"/>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651</xdr:row>
      <xdr:rowOff>1105433</xdr:rowOff>
    </xdr:to>
    <xdr:sp macro="" textlink="">
      <xdr:nvSpPr>
        <xdr:cNvPr id="47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651</xdr:row>
      <xdr:rowOff>1105433</xdr:rowOff>
    </xdr:to>
    <xdr:sp macro="" textlink="">
      <xdr:nvSpPr>
        <xdr:cNvPr id="47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651</xdr:row>
      <xdr:rowOff>1105433</xdr:rowOff>
    </xdr:to>
    <xdr:sp macro="" textlink="">
      <xdr:nvSpPr>
        <xdr:cNvPr id="47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651</xdr:row>
      <xdr:rowOff>1105433</xdr:rowOff>
    </xdr:to>
    <xdr:sp macro="" textlink="">
      <xdr:nvSpPr>
        <xdr:cNvPr id="47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644</xdr:row>
      <xdr:rowOff>1058093</xdr:rowOff>
    </xdr:to>
    <xdr:sp macro="" textlink="">
      <xdr:nvSpPr>
        <xdr:cNvPr id="474" name="PoljeZBesedilom 49"/>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644</xdr:row>
      <xdr:rowOff>1058093</xdr:rowOff>
    </xdr:to>
    <xdr:sp macro="" textlink="">
      <xdr:nvSpPr>
        <xdr:cNvPr id="475"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644</xdr:row>
      <xdr:rowOff>1058093</xdr:rowOff>
    </xdr:to>
    <xdr:sp macro="" textlink="">
      <xdr:nvSpPr>
        <xdr:cNvPr id="476"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644</xdr:row>
      <xdr:rowOff>1058093</xdr:rowOff>
    </xdr:to>
    <xdr:sp macro="" textlink="">
      <xdr:nvSpPr>
        <xdr:cNvPr id="477"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644</xdr:row>
      <xdr:rowOff>1058093</xdr:rowOff>
    </xdr:to>
    <xdr:sp macro="" textlink="">
      <xdr:nvSpPr>
        <xdr:cNvPr id="478"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7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80" name="PoljeZBesedilom 108"/>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8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8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8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8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8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86" name="PoljeZBesedilom 114"/>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8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8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8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647</xdr:row>
      <xdr:rowOff>1698308</xdr:rowOff>
    </xdr:to>
    <xdr:sp macro="" textlink="">
      <xdr:nvSpPr>
        <xdr:cNvPr id="49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645</xdr:row>
      <xdr:rowOff>293952</xdr:rowOff>
    </xdr:to>
    <xdr:sp macro="" textlink="">
      <xdr:nvSpPr>
        <xdr:cNvPr id="49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645</xdr:row>
      <xdr:rowOff>293952</xdr:rowOff>
    </xdr:to>
    <xdr:sp macro="" textlink="">
      <xdr:nvSpPr>
        <xdr:cNvPr id="492" name="PoljeZBesedilom 120"/>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645</xdr:row>
      <xdr:rowOff>293952</xdr:rowOff>
    </xdr:to>
    <xdr:sp macro="" textlink="">
      <xdr:nvSpPr>
        <xdr:cNvPr id="49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645</xdr:row>
      <xdr:rowOff>293952</xdr:rowOff>
    </xdr:to>
    <xdr:sp macro="" textlink="">
      <xdr:nvSpPr>
        <xdr:cNvPr id="49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645</xdr:row>
      <xdr:rowOff>293952</xdr:rowOff>
    </xdr:to>
    <xdr:sp macro="" textlink="">
      <xdr:nvSpPr>
        <xdr:cNvPr id="49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645</xdr:row>
      <xdr:rowOff>293952</xdr:rowOff>
    </xdr:to>
    <xdr:sp macro="" textlink="">
      <xdr:nvSpPr>
        <xdr:cNvPr id="49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657</xdr:row>
      <xdr:rowOff>1518151</xdr:rowOff>
    </xdr:to>
    <xdr:sp macro="" textlink="">
      <xdr:nvSpPr>
        <xdr:cNvPr id="49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657</xdr:row>
      <xdr:rowOff>1518151</xdr:rowOff>
    </xdr:to>
    <xdr:sp macro="" textlink="">
      <xdr:nvSpPr>
        <xdr:cNvPr id="498" name="PoljeZBesedilom 126"/>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657</xdr:row>
      <xdr:rowOff>1518151</xdr:rowOff>
    </xdr:to>
    <xdr:sp macro="" textlink="">
      <xdr:nvSpPr>
        <xdr:cNvPr id="49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657</xdr:row>
      <xdr:rowOff>1518151</xdr:rowOff>
    </xdr:to>
    <xdr:sp macro="" textlink="">
      <xdr:nvSpPr>
        <xdr:cNvPr id="50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657</xdr:row>
      <xdr:rowOff>1518151</xdr:rowOff>
    </xdr:to>
    <xdr:sp macro="" textlink="">
      <xdr:nvSpPr>
        <xdr:cNvPr id="50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657</xdr:row>
      <xdr:rowOff>1518151</xdr:rowOff>
    </xdr:to>
    <xdr:sp macro="" textlink="">
      <xdr:nvSpPr>
        <xdr:cNvPr id="50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50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504" name="PoljeZBesedilom 13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50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50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50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50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50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510" name="PoljeZBesedilom 138"/>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51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51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51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586</xdr:row>
      <xdr:rowOff>0</xdr:rowOff>
    </xdr:from>
    <xdr:to>
      <xdr:col>8</xdr:col>
      <xdr:colOff>737181</xdr:colOff>
      <xdr:row>645</xdr:row>
      <xdr:rowOff>81557</xdr:rowOff>
    </xdr:to>
    <xdr:sp macro="" textlink="">
      <xdr:nvSpPr>
        <xdr:cNvPr id="51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583</xdr:row>
      <xdr:rowOff>0</xdr:rowOff>
    </xdr:from>
    <xdr:to>
      <xdr:col>8</xdr:col>
      <xdr:colOff>737181</xdr:colOff>
      <xdr:row>642</xdr:row>
      <xdr:rowOff>1735893</xdr:rowOff>
    </xdr:to>
    <xdr:sp macro="" textlink="">
      <xdr:nvSpPr>
        <xdr:cNvPr id="51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583</xdr:row>
      <xdr:rowOff>0</xdr:rowOff>
    </xdr:from>
    <xdr:to>
      <xdr:col>8</xdr:col>
      <xdr:colOff>737181</xdr:colOff>
      <xdr:row>642</xdr:row>
      <xdr:rowOff>1735893</xdr:rowOff>
    </xdr:to>
    <xdr:sp macro="" textlink="">
      <xdr:nvSpPr>
        <xdr:cNvPr id="516" name="PoljeZBesedilom 144"/>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583</xdr:row>
      <xdr:rowOff>0</xdr:rowOff>
    </xdr:from>
    <xdr:to>
      <xdr:col>8</xdr:col>
      <xdr:colOff>737181</xdr:colOff>
      <xdr:row>642</xdr:row>
      <xdr:rowOff>1735893</xdr:rowOff>
    </xdr:to>
    <xdr:sp macro="" textlink="">
      <xdr:nvSpPr>
        <xdr:cNvPr id="51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583</xdr:row>
      <xdr:rowOff>0</xdr:rowOff>
    </xdr:from>
    <xdr:to>
      <xdr:col>8</xdr:col>
      <xdr:colOff>737181</xdr:colOff>
      <xdr:row>642</xdr:row>
      <xdr:rowOff>1735893</xdr:rowOff>
    </xdr:to>
    <xdr:sp macro="" textlink="">
      <xdr:nvSpPr>
        <xdr:cNvPr id="51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583</xdr:row>
      <xdr:rowOff>0</xdr:rowOff>
    </xdr:from>
    <xdr:to>
      <xdr:col>8</xdr:col>
      <xdr:colOff>737181</xdr:colOff>
      <xdr:row>642</xdr:row>
      <xdr:rowOff>1735893</xdr:rowOff>
    </xdr:to>
    <xdr:sp macro="" textlink="">
      <xdr:nvSpPr>
        <xdr:cNvPr id="51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583</xdr:row>
      <xdr:rowOff>0</xdr:rowOff>
    </xdr:from>
    <xdr:to>
      <xdr:col>8</xdr:col>
      <xdr:colOff>737181</xdr:colOff>
      <xdr:row>642</xdr:row>
      <xdr:rowOff>1735893</xdr:rowOff>
    </xdr:to>
    <xdr:sp macro="" textlink="">
      <xdr:nvSpPr>
        <xdr:cNvPr id="52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651</xdr:row>
      <xdr:rowOff>1105433</xdr:rowOff>
    </xdr:to>
    <xdr:sp macro="" textlink="">
      <xdr:nvSpPr>
        <xdr:cNvPr id="52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651</xdr:row>
      <xdr:rowOff>1105433</xdr:rowOff>
    </xdr:to>
    <xdr:sp macro="" textlink="">
      <xdr:nvSpPr>
        <xdr:cNvPr id="522" name="PoljeZBesedilom 150"/>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651</xdr:row>
      <xdr:rowOff>1105433</xdr:rowOff>
    </xdr:to>
    <xdr:sp macro="" textlink="">
      <xdr:nvSpPr>
        <xdr:cNvPr id="52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651</xdr:row>
      <xdr:rowOff>1105433</xdr:rowOff>
    </xdr:to>
    <xdr:sp macro="" textlink="">
      <xdr:nvSpPr>
        <xdr:cNvPr id="52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651</xdr:row>
      <xdr:rowOff>1105433</xdr:rowOff>
    </xdr:to>
    <xdr:sp macro="" textlink="">
      <xdr:nvSpPr>
        <xdr:cNvPr id="52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651</xdr:row>
      <xdr:rowOff>1105433</xdr:rowOff>
    </xdr:to>
    <xdr:sp macro="" textlink="">
      <xdr:nvSpPr>
        <xdr:cNvPr id="52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644</xdr:row>
      <xdr:rowOff>1058093</xdr:rowOff>
    </xdr:to>
    <xdr:sp macro="" textlink="">
      <xdr:nvSpPr>
        <xdr:cNvPr id="527" name="PoljeZBesedilom 155"/>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644</xdr:row>
      <xdr:rowOff>1058093</xdr:rowOff>
    </xdr:to>
    <xdr:sp macro="" textlink="">
      <xdr:nvSpPr>
        <xdr:cNvPr id="528"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644</xdr:row>
      <xdr:rowOff>1058093</xdr:rowOff>
    </xdr:to>
    <xdr:sp macro="" textlink="">
      <xdr:nvSpPr>
        <xdr:cNvPr id="529"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644</xdr:row>
      <xdr:rowOff>1058093</xdr:rowOff>
    </xdr:to>
    <xdr:sp macro="" textlink="">
      <xdr:nvSpPr>
        <xdr:cNvPr id="530"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644</xdr:row>
      <xdr:rowOff>1058093</xdr:rowOff>
    </xdr:to>
    <xdr:sp macro="" textlink="">
      <xdr:nvSpPr>
        <xdr:cNvPr id="531"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oneCellAnchor>
    <xdr:from>
      <xdr:col>10</xdr:col>
      <xdr:colOff>550842</xdr:colOff>
      <xdr:row>312</xdr:row>
      <xdr:rowOff>0</xdr:rowOff>
    </xdr:from>
    <xdr:ext cx="184731" cy="264560"/>
    <xdr:sp macro="" textlink="">
      <xdr:nvSpPr>
        <xdr:cNvPr id="532"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312</xdr:row>
      <xdr:rowOff>0</xdr:rowOff>
    </xdr:from>
    <xdr:ext cx="184731" cy="264560"/>
    <xdr:sp macro="" textlink="">
      <xdr:nvSpPr>
        <xdr:cNvPr id="533" name="PoljeZBesedilom 53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312</xdr:row>
      <xdr:rowOff>0</xdr:rowOff>
    </xdr:from>
    <xdr:ext cx="184731" cy="264560"/>
    <xdr:sp macro="" textlink="">
      <xdr:nvSpPr>
        <xdr:cNvPr id="534"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312</xdr:row>
      <xdr:rowOff>0</xdr:rowOff>
    </xdr:from>
    <xdr:ext cx="184731" cy="264560"/>
    <xdr:sp macro="" textlink="">
      <xdr:nvSpPr>
        <xdr:cNvPr id="535"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312</xdr:row>
      <xdr:rowOff>0</xdr:rowOff>
    </xdr:from>
    <xdr:ext cx="184731" cy="264560"/>
    <xdr:sp macro="" textlink="">
      <xdr:nvSpPr>
        <xdr:cNvPr id="536"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312</xdr:row>
      <xdr:rowOff>0</xdr:rowOff>
    </xdr:from>
    <xdr:ext cx="184731" cy="264560"/>
    <xdr:sp macro="" textlink="">
      <xdr:nvSpPr>
        <xdr:cNvPr id="537"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550843</xdr:colOff>
      <xdr:row>608</xdr:row>
      <xdr:rowOff>141612</xdr:rowOff>
    </xdr:from>
    <xdr:ext cx="184731" cy="264560"/>
    <xdr:sp macro="" textlink="">
      <xdr:nvSpPr>
        <xdr:cNvPr id="538" name="PoljeZBesedilom 2"/>
        <xdr:cNvSpPr txBox="1"/>
      </xdr:nvSpPr>
      <xdr:spPr>
        <a:xfrm>
          <a:off x="765649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550843</xdr:colOff>
      <xdr:row>608</xdr:row>
      <xdr:rowOff>141612</xdr:rowOff>
    </xdr:from>
    <xdr:ext cx="184731" cy="264560"/>
    <xdr:sp macro="" textlink="">
      <xdr:nvSpPr>
        <xdr:cNvPr id="539" name="PoljeZBesedilom 538"/>
        <xdr:cNvSpPr txBox="1"/>
      </xdr:nvSpPr>
      <xdr:spPr>
        <a:xfrm>
          <a:off x="765649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553083</xdr:colOff>
      <xdr:row>643</xdr:row>
      <xdr:rowOff>0</xdr:rowOff>
    </xdr:from>
    <xdr:ext cx="184731" cy="264560"/>
    <xdr:sp macro="" textlink="">
      <xdr:nvSpPr>
        <xdr:cNvPr id="540" name="PoljeZBesedilom 2"/>
        <xdr:cNvSpPr txBox="1"/>
      </xdr:nvSpPr>
      <xdr:spPr>
        <a:xfrm>
          <a:off x="765873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553083</xdr:colOff>
      <xdr:row>643</xdr:row>
      <xdr:rowOff>0</xdr:rowOff>
    </xdr:from>
    <xdr:ext cx="184731" cy="264560"/>
    <xdr:sp macro="" textlink="">
      <xdr:nvSpPr>
        <xdr:cNvPr id="541" name="PoljeZBesedilom 540"/>
        <xdr:cNvSpPr txBox="1"/>
      </xdr:nvSpPr>
      <xdr:spPr>
        <a:xfrm>
          <a:off x="765873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553083</xdr:colOff>
      <xdr:row>643</xdr:row>
      <xdr:rowOff>0</xdr:rowOff>
    </xdr:from>
    <xdr:ext cx="184731" cy="264560"/>
    <xdr:sp macro="" textlink="">
      <xdr:nvSpPr>
        <xdr:cNvPr id="542" name="PoljeZBesedilom 2"/>
        <xdr:cNvSpPr txBox="1"/>
      </xdr:nvSpPr>
      <xdr:spPr>
        <a:xfrm>
          <a:off x="765873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553083</xdr:colOff>
      <xdr:row>643</xdr:row>
      <xdr:rowOff>0</xdr:rowOff>
    </xdr:from>
    <xdr:ext cx="184731" cy="264560"/>
    <xdr:sp macro="" textlink="">
      <xdr:nvSpPr>
        <xdr:cNvPr id="543" name="PoljeZBesedilom 2"/>
        <xdr:cNvSpPr txBox="1"/>
      </xdr:nvSpPr>
      <xdr:spPr>
        <a:xfrm>
          <a:off x="765873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553083</xdr:colOff>
      <xdr:row>643</xdr:row>
      <xdr:rowOff>0</xdr:rowOff>
    </xdr:from>
    <xdr:ext cx="184731" cy="264560"/>
    <xdr:sp macro="" textlink="">
      <xdr:nvSpPr>
        <xdr:cNvPr id="544" name="PoljeZBesedilom 2"/>
        <xdr:cNvSpPr txBox="1"/>
      </xdr:nvSpPr>
      <xdr:spPr>
        <a:xfrm>
          <a:off x="765873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553083</xdr:colOff>
      <xdr:row>643</xdr:row>
      <xdr:rowOff>0</xdr:rowOff>
    </xdr:from>
    <xdr:ext cx="184731" cy="264560"/>
    <xdr:sp macro="" textlink="">
      <xdr:nvSpPr>
        <xdr:cNvPr id="545" name="PoljeZBesedilom 2"/>
        <xdr:cNvSpPr txBox="1"/>
      </xdr:nvSpPr>
      <xdr:spPr>
        <a:xfrm>
          <a:off x="765873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553084</xdr:colOff>
      <xdr:row>643</xdr:row>
      <xdr:rowOff>0</xdr:rowOff>
    </xdr:from>
    <xdr:ext cx="184731" cy="264560"/>
    <xdr:sp macro="" textlink="">
      <xdr:nvSpPr>
        <xdr:cNvPr id="546" name="PoljeZBesedilom 2"/>
        <xdr:cNvSpPr txBox="1"/>
      </xdr:nvSpPr>
      <xdr:spPr>
        <a:xfrm>
          <a:off x="7658734"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553084</xdr:colOff>
      <xdr:row>643</xdr:row>
      <xdr:rowOff>0</xdr:rowOff>
    </xdr:from>
    <xdr:ext cx="184731" cy="264560"/>
    <xdr:sp macro="" textlink="">
      <xdr:nvSpPr>
        <xdr:cNvPr id="547" name="PoljeZBesedilom 2"/>
        <xdr:cNvSpPr txBox="1"/>
      </xdr:nvSpPr>
      <xdr:spPr>
        <a:xfrm>
          <a:off x="7658734"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8</xdr:col>
      <xdr:colOff>552450</xdr:colOff>
      <xdr:row>345</xdr:row>
      <xdr:rowOff>0</xdr:rowOff>
    </xdr:from>
    <xdr:to>
      <xdr:col>8</xdr:col>
      <xdr:colOff>737181</xdr:colOff>
      <xdr:row>599</xdr:row>
      <xdr:rowOff>750337</xdr:rowOff>
    </xdr:to>
    <xdr:sp macro="" textlink="">
      <xdr:nvSpPr>
        <xdr:cNvPr id="54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345</xdr:row>
      <xdr:rowOff>0</xdr:rowOff>
    </xdr:from>
    <xdr:to>
      <xdr:col>8</xdr:col>
      <xdr:colOff>737181</xdr:colOff>
      <xdr:row>599</xdr:row>
      <xdr:rowOff>750337</xdr:rowOff>
    </xdr:to>
    <xdr:sp macro="" textlink="">
      <xdr:nvSpPr>
        <xdr:cNvPr id="54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345</xdr:row>
      <xdr:rowOff>0</xdr:rowOff>
    </xdr:from>
    <xdr:to>
      <xdr:col>8</xdr:col>
      <xdr:colOff>737181</xdr:colOff>
      <xdr:row>599</xdr:row>
      <xdr:rowOff>750337</xdr:rowOff>
    </xdr:to>
    <xdr:sp macro="" textlink="">
      <xdr:nvSpPr>
        <xdr:cNvPr id="55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345</xdr:row>
      <xdr:rowOff>0</xdr:rowOff>
    </xdr:from>
    <xdr:to>
      <xdr:col>8</xdr:col>
      <xdr:colOff>737181</xdr:colOff>
      <xdr:row>599</xdr:row>
      <xdr:rowOff>750337</xdr:rowOff>
    </xdr:to>
    <xdr:sp macro="" textlink="">
      <xdr:nvSpPr>
        <xdr:cNvPr id="55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345</xdr:row>
      <xdr:rowOff>0</xdr:rowOff>
    </xdr:from>
    <xdr:to>
      <xdr:col>8</xdr:col>
      <xdr:colOff>737181</xdr:colOff>
      <xdr:row>599</xdr:row>
      <xdr:rowOff>750337</xdr:rowOff>
    </xdr:to>
    <xdr:sp macro="" textlink="">
      <xdr:nvSpPr>
        <xdr:cNvPr id="55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345</xdr:row>
      <xdr:rowOff>0</xdr:rowOff>
    </xdr:from>
    <xdr:to>
      <xdr:col>8</xdr:col>
      <xdr:colOff>737181</xdr:colOff>
      <xdr:row>599</xdr:row>
      <xdr:rowOff>750337</xdr:rowOff>
    </xdr:to>
    <xdr:sp macro="" textlink="">
      <xdr:nvSpPr>
        <xdr:cNvPr id="55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677</xdr:row>
      <xdr:rowOff>133350</xdr:rowOff>
    </xdr:from>
    <xdr:to>
      <xdr:col>8</xdr:col>
      <xdr:colOff>737181</xdr:colOff>
      <xdr:row>698</xdr:row>
      <xdr:rowOff>156771</xdr:rowOff>
    </xdr:to>
    <xdr:sp macro="" textlink="">
      <xdr:nvSpPr>
        <xdr:cNvPr id="55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677</xdr:row>
      <xdr:rowOff>133350</xdr:rowOff>
    </xdr:from>
    <xdr:to>
      <xdr:col>8</xdr:col>
      <xdr:colOff>737181</xdr:colOff>
      <xdr:row>698</xdr:row>
      <xdr:rowOff>156771</xdr:rowOff>
    </xdr:to>
    <xdr:sp macro="" textlink="">
      <xdr:nvSpPr>
        <xdr:cNvPr id="555" name="PoljeZBesedilom 8"/>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55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55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55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55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56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56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56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563" name="PoljeZBesedilom 8"/>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56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56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56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56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965014</xdr:rowOff>
    </xdr:to>
    <xdr:sp macro="" textlink="">
      <xdr:nvSpPr>
        <xdr:cNvPr id="56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965014</xdr:rowOff>
    </xdr:to>
    <xdr:sp macro="" textlink="">
      <xdr:nvSpPr>
        <xdr:cNvPr id="569" name="PoljeZBesedilom 14"/>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965014</xdr:rowOff>
    </xdr:to>
    <xdr:sp macro="" textlink="">
      <xdr:nvSpPr>
        <xdr:cNvPr id="57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965014</xdr:rowOff>
    </xdr:to>
    <xdr:sp macro="" textlink="">
      <xdr:nvSpPr>
        <xdr:cNvPr id="57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965014</xdr:rowOff>
    </xdr:to>
    <xdr:sp macro="" textlink="">
      <xdr:nvSpPr>
        <xdr:cNvPr id="57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965014</xdr:rowOff>
    </xdr:to>
    <xdr:sp macro="" textlink="">
      <xdr:nvSpPr>
        <xdr:cNvPr id="57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689</xdr:row>
      <xdr:rowOff>1234472</xdr:rowOff>
    </xdr:to>
    <xdr:sp macro="" textlink="">
      <xdr:nvSpPr>
        <xdr:cNvPr id="57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689</xdr:row>
      <xdr:rowOff>1234472</xdr:rowOff>
    </xdr:to>
    <xdr:sp macro="" textlink="">
      <xdr:nvSpPr>
        <xdr:cNvPr id="575" name="PoljeZBesedilom 20"/>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689</xdr:row>
      <xdr:rowOff>1234472</xdr:rowOff>
    </xdr:to>
    <xdr:sp macro="" textlink="">
      <xdr:nvSpPr>
        <xdr:cNvPr id="57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689</xdr:row>
      <xdr:rowOff>1234472</xdr:rowOff>
    </xdr:to>
    <xdr:sp macro="" textlink="">
      <xdr:nvSpPr>
        <xdr:cNvPr id="57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689</xdr:row>
      <xdr:rowOff>1234472</xdr:rowOff>
    </xdr:to>
    <xdr:sp macro="" textlink="">
      <xdr:nvSpPr>
        <xdr:cNvPr id="57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689</xdr:row>
      <xdr:rowOff>1234472</xdr:rowOff>
    </xdr:to>
    <xdr:sp macro="" textlink="">
      <xdr:nvSpPr>
        <xdr:cNvPr id="57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58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581" name="PoljeZBesedilom 26"/>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58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58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58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58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58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587" name="PoljeZBesedilom 3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58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58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59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59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678</xdr:row>
      <xdr:rowOff>2121633</xdr:rowOff>
    </xdr:to>
    <xdr:sp macro="" textlink="">
      <xdr:nvSpPr>
        <xdr:cNvPr id="59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678</xdr:row>
      <xdr:rowOff>2121633</xdr:rowOff>
    </xdr:to>
    <xdr:sp macro="" textlink="">
      <xdr:nvSpPr>
        <xdr:cNvPr id="593" name="PoljeZBesedilom 38"/>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678</xdr:row>
      <xdr:rowOff>2121633</xdr:rowOff>
    </xdr:to>
    <xdr:sp macro="" textlink="">
      <xdr:nvSpPr>
        <xdr:cNvPr id="59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678</xdr:row>
      <xdr:rowOff>2121633</xdr:rowOff>
    </xdr:to>
    <xdr:sp macro="" textlink="">
      <xdr:nvSpPr>
        <xdr:cNvPr id="59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678</xdr:row>
      <xdr:rowOff>2121633</xdr:rowOff>
    </xdr:to>
    <xdr:sp macro="" textlink="">
      <xdr:nvSpPr>
        <xdr:cNvPr id="59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678</xdr:row>
      <xdr:rowOff>2121633</xdr:rowOff>
    </xdr:to>
    <xdr:sp macro="" textlink="">
      <xdr:nvSpPr>
        <xdr:cNvPr id="59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683</xdr:row>
      <xdr:rowOff>1409973</xdr:rowOff>
    </xdr:to>
    <xdr:sp macro="" textlink="">
      <xdr:nvSpPr>
        <xdr:cNvPr id="59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683</xdr:row>
      <xdr:rowOff>1409973</xdr:rowOff>
    </xdr:to>
    <xdr:sp macro="" textlink="">
      <xdr:nvSpPr>
        <xdr:cNvPr id="599" name="PoljeZBesedilom 44"/>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683</xdr:row>
      <xdr:rowOff>1409973</xdr:rowOff>
    </xdr:to>
    <xdr:sp macro="" textlink="">
      <xdr:nvSpPr>
        <xdr:cNvPr id="60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683</xdr:row>
      <xdr:rowOff>1409973</xdr:rowOff>
    </xdr:to>
    <xdr:sp macro="" textlink="">
      <xdr:nvSpPr>
        <xdr:cNvPr id="60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683</xdr:row>
      <xdr:rowOff>1409973</xdr:rowOff>
    </xdr:to>
    <xdr:sp macro="" textlink="">
      <xdr:nvSpPr>
        <xdr:cNvPr id="60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683</xdr:row>
      <xdr:rowOff>1409973</xdr:rowOff>
    </xdr:to>
    <xdr:sp macro="" textlink="">
      <xdr:nvSpPr>
        <xdr:cNvPr id="60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587</xdr:row>
      <xdr:rowOff>0</xdr:rowOff>
    </xdr:from>
    <xdr:to>
      <xdr:col>8</xdr:col>
      <xdr:colOff>737181</xdr:colOff>
      <xdr:row>679</xdr:row>
      <xdr:rowOff>1266330</xdr:rowOff>
    </xdr:to>
    <xdr:sp macro="" textlink="">
      <xdr:nvSpPr>
        <xdr:cNvPr id="604" name="PoljeZBesedilom 49"/>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587</xdr:row>
      <xdr:rowOff>0</xdr:rowOff>
    </xdr:from>
    <xdr:to>
      <xdr:col>8</xdr:col>
      <xdr:colOff>737181</xdr:colOff>
      <xdr:row>679</xdr:row>
      <xdr:rowOff>1266330</xdr:rowOff>
    </xdr:to>
    <xdr:sp macro="" textlink="">
      <xdr:nvSpPr>
        <xdr:cNvPr id="605"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587</xdr:row>
      <xdr:rowOff>0</xdr:rowOff>
    </xdr:from>
    <xdr:to>
      <xdr:col>8</xdr:col>
      <xdr:colOff>737181</xdr:colOff>
      <xdr:row>679</xdr:row>
      <xdr:rowOff>1266330</xdr:rowOff>
    </xdr:to>
    <xdr:sp macro="" textlink="">
      <xdr:nvSpPr>
        <xdr:cNvPr id="606"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587</xdr:row>
      <xdr:rowOff>0</xdr:rowOff>
    </xdr:from>
    <xdr:to>
      <xdr:col>8</xdr:col>
      <xdr:colOff>737181</xdr:colOff>
      <xdr:row>679</xdr:row>
      <xdr:rowOff>1266330</xdr:rowOff>
    </xdr:to>
    <xdr:sp macro="" textlink="">
      <xdr:nvSpPr>
        <xdr:cNvPr id="607"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587</xdr:row>
      <xdr:rowOff>0</xdr:rowOff>
    </xdr:from>
    <xdr:to>
      <xdr:col>8</xdr:col>
      <xdr:colOff>737181</xdr:colOff>
      <xdr:row>679</xdr:row>
      <xdr:rowOff>1266330</xdr:rowOff>
    </xdr:to>
    <xdr:sp macro="" textlink="">
      <xdr:nvSpPr>
        <xdr:cNvPr id="608"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60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610" name="PoljeZBesedilom 108"/>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61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61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61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61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61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616" name="PoljeZBesedilom 114"/>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61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61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61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679</xdr:row>
      <xdr:rowOff>2275240</xdr:rowOff>
    </xdr:to>
    <xdr:sp macro="" textlink="">
      <xdr:nvSpPr>
        <xdr:cNvPr id="62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965014</xdr:rowOff>
    </xdr:to>
    <xdr:sp macro="" textlink="">
      <xdr:nvSpPr>
        <xdr:cNvPr id="62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965014</xdr:rowOff>
    </xdr:to>
    <xdr:sp macro="" textlink="">
      <xdr:nvSpPr>
        <xdr:cNvPr id="622" name="PoljeZBesedilom 120"/>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965014</xdr:rowOff>
    </xdr:to>
    <xdr:sp macro="" textlink="">
      <xdr:nvSpPr>
        <xdr:cNvPr id="62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965014</xdr:rowOff>
    </xdr:to>
    <xdr:sp macro="" textlink="">
      <xdr:nvSpPr>
        <xdr:cNvPr id="62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965014</xdr:rowOff>
    </xdr:to>
    <xdr:sp macro="" textlink="">
      <xdr:nvSpPr>
        <xdr:cNvPr id="62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965014</xdr:rowOff>
    </xdr:to>
    <xdr:sp macro="" textlink="">
      <xdr:nvSpPr>
        <xdr:cNvPr id="62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689</xdr:row>
      <xdr:rowOff>1234472</xdr:rowOff>
    </xdr:to>
    <xdr:sp macro="" textlink="">
      <xdr:nvSpPr>
        <xdr:cNvPr id="62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689</xdr:row>
      <xdr:rowOff>1234472</xdr:rowOff>
    </xdr:to>
    <xdr:sp macro="" textlink="">
      <xdr:nvSpPr>
        <xdr:cNvPr id="628" name="PoljeZBesedilom 126"/>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689</xdr:row>
      <xdr:rowOff>1234472</xdr:rowOff>
    </xdr:to>
    <xdr:sp macro="" textlink="">
      <xdr:nvSpPr>
        <xdr:cNvPr id="62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689</xdr:row>
      <xdr:rowOff>1234472</xdr:rowOff>
    </xdr:to>
    <xdr:sp macro="" textlink="">
      <xdr:nvSpPr>
        <xdr:cNvPr id="63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689</xdr:row>
      <xdr:rowOff>1234472</xdr:rowOff>
    </xdr:to>
    <xdr:sp macro="" textlink="">
      <xdr:nvSpPr>
        <xdr:cNvPr id="63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689</xdr:row>
      <xdr:rowOff>1234472</xdr:rowOff>
    </xdr:to>
    <xdr:sp macro="" textlink="">
      <xdr:nvSpPr>
        <xdr:cNvPr id="63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63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634" name="PoljeZBesedilom 13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63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63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63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63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63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640" name="PoljeZBesedilom 138"/>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64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64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64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727966</xdr:rowOff>
    </xdr:to>
    <xdr:sp macro="" textlink="">
      <xdr:nvSpPr>
        <xdr:cNvPr id="64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678</xdr:row>
      <xdr:rowOff>2121633</xdr:rowOff>
    </xdr:to>
    <xdr:sp macro="" textlink="">
      <xdr:nvSpPr>
        <xdr:cNvPr id="64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678</xdr:row>
      <xdr:rowOff>2121633</xdr:rowOff>
    </xdr:to>
    <xdr:sp macro="" textlink="">
      <xdr:nvSpPr>
        <xdr:cNvPr id="646" name="PoljeZBesedilom 144"/>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678</xdr:row>
      <xdr:rowOff>2121633</xdr:rowOff>
    </xdr:to>
    <xdr:sp macro="" textlink="">
      <xdr:nvSpPr>
        <xdr:cNvPr id="64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678</xdr:row>
      <xdr:rowOff>2121633</xdr:rowOff>
    </xdr:to>
    <xdr:sp macro="" textlink="">
      <xdr:nvSpPr>
        <xdr:cNvPr id="64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678</xdr:row>
      <xdr:rowOff>2121633</xdr:rowOff>
    </xdr:to>
    <xdr:sp macro="" textlink="">
      <xdr:nvSpPr>
        <xdr:cNvPr id="64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678</xdr:row>
      <xdr:rowOff>2121633</xdr:rowOff>
    </xdr:to>
    <xdr:sp macro="" textlink="">
      <xdr:nvSpPr>
        <xdr:cNvPr id="65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683</xdr:row>
      <xdr:rowOff>1409973</xdr:rowOff>
    </xdr:to>
    <xdr:sp macro="" textlink="">
      <xdr:nvSpPr>
        <xdr:cNvPr id="65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683</xdr:row>
      <xdr:rowOff>1409973</xdr:rowOff>
    </xdr:to>
    <xdr:sp macro="" textlink="">
      <xdr:nvSpPr>
        <xdr:cNvPr id="652" name="PoljeZBesedilom 150"/>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683</xdr:row>
      <xdr:rowOff>1409973</xdr:rowOff>
    </xdr:to>
    <xdr:sp macro="" textlink="">
      <xdr:nvSpPr>
        <xdr:cNvPr id="65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683</xdr:row>
      <xdr:rowOff>1409973</xdr:rowOff>
    </xdr:to>
    <xdr:sp macro="" textlink="">
      <xdr:nvSpPr>
        <xdr:cNvPr id="65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683</xdr:row>
      <xdr:rowOff>1409973</xdr:rowOff>
    </xdr:to>
    <xdr:sp macro="" textlink="">
      <xdr:nvSpPr>
        <xdr:cNvPr id="65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683</xdr:row>
      <xdr:rowOff>1409973</xdr:rowOff>
    </xdr:to>
    <xdr:sp macro="" textlink="">
      <xdr:nvSpPr>
        <xdr:cNvPr id="65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587</xdr:row>
      <xdr:rowOff>0</xdr:rowOff>
    </xdr:from>
    <xdr:to>
      <xdr:col>8</xdr:col>
      <xdr:colOff>737181</xdr:colOff>
      <xdr:row>679</xdr:row>
      <xdr:rowOff>1266330</xdr:rowOff>
    </xdr:to>
    <xdr:sp macro="" textlink="">
      <xdr:nvSpPr>
        <xdr:cNvPr id="657" name="PoljeZBesedilom 155"/>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587</xdr:row>
      <xdr:rowOff>0</xdr:rowOff>
    </xdr:from>
    <xdr:to>
      <xdr:col>8</xdr:col>
      <xdr:colOff>737181</xdr:colOff>
      <xdr:row>679</xdr:row>
      <xdr:rowOff>1266330</xdr:rowOff>
    </xdr:to>
    <xdr:sp macro="" textlink="">
      <xdr:nvSpPr>
        <xdr:cNvPr id="658"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587</xdr:row>
      <xdr:rowOff>0</xdr:rowOff>
    </xdr:from>
    <xdr:to>
      <xdr:col>8</xdr:col>
      <xdr:colOff>737181</xdr:colOff>
      <xdr:row>679</xdr:row>
      <xdr:rowOff>1266330</xdr:rowOff>
    </xdr:to>
    <xdr:sp macro="" textlink="">
      <xdr:nvSpPr>
        <xdr:cNvPr id="659"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587</xdr:row>
      <xdr:rowOff>0</xdr:rowOff>
    </xdr:from>
    <xdr:to>
      <xdr:col>8</xdr:col>
      <xdr:colOff>737181</xdr:colOff>
      <xdr:row>679</xdr:row>
      <xdr:rowOff>1266330</xdr:rowOff>
    </xdr:to>
    <xdr:sp macro="" textlink="">
      <xdr:nvSpPr>
        <xdr:cNvPr id="660"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587</xdr:row>
      <xdr:rowOff>0</xdr:rowOff>
    </xdr:from>
    <xdr:to>
      <xdr:col>8</xdr:col>
      <xdr:colOff>737181</xdr:colOff>
      <xdr:row>679</xdr:row>
      <xdr:rowOff>1266330</xdr:rowOff>
    </xdr:to>
    <xdr:sp macro="" textlink="">
      <xdr:nvSpPr>
        <xdr:cNvPr id="661"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oneCellAnchor>
    <xdr:from>
      <xdr:col>10</xdr:col>
      <xdr:colOff>550842</xdr:colOff>
      <xdr:row>312</xdr:row>
      <xdr:rowOff>0</xdr:rowOff>
    </xdr:from>
    <xdr:ext cx="184731" cy="264560"/>
    <xdr:sp macro="" textlink="">
      <xdr:nvSpPr>
        <xdr:cNvPr id="662"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312</xdr:row>
      <xdr:rowOff>0</xdr:rowOff>
    </xdr:from>
    <xdr:ext cx="184731" cy="264560"/>
    <xdr:sp macro="" textlink="">
      <xdr:nvSpPr>
        <xdr:cNvPr id="663" name="PoljeZBesedilom 66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312</xdr:row>
      <xdr:rowOff>0</xdr:rowOff>
    </xdr:from>
    <xdr:ext cx="184731" cy="264560"/>
    <xdr:sp macro="" textlink="">
      <xdr:nvSpPr>
        <xdr:cNvPr id="664"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312</xdr:row>
      <xdr:rowOff>0</xdr:rowOff>
    </xdr:from>
    <xdr:ext cx="184731" cy="264560"/>
    <xdr:sp macro="" textlink="">
      <xdr:nvSpPr>
        <xdr:cNvPr id="665"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312</xdr:row>
      <xdr:rowOff>0</xdr:rowOff>
    </xdr:from>
    <xdr:ext cx="184731" cy="264560"/>
    <xdr:sp macro="" textlink="">
      <xdr:nvSpPr>
        <xdr:cNvPr id="666"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10</xdr:col>
      <xdr:colOff>550842</xdr:colOff>
      <xdr:row>312</xdr:row>
      <xdr:rowOff>0</xdr:rowOff>
    </xdr:from>
    <xdr:ext cx="184731" cy="264560"/>
    <xdr:sp macro="" textlink="">
      <xdr:nvSpPr>
        <xdr:cNvPr id="667" name="PoljeZBesedilom 2"/>
        <xdr:cNvSpPr txBox="1"/>
      </xdr:nvSpPr>
      <xdr:spPr>
        <a:xfrm>
          <a:off x="7656492"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550843</xdr:colOff>
      <xdr:row>608</xdr:row>
      <xdr:rowOff>141612</xdr:rowOff>
    </xdr:from>
    <xdr:ext cx="184731" cy="264560"/>
    <xdr:sp macro="" textlink="">
      <xdr:nvSpPr>
        <xdr:cNvPr id="668" name="PoljeZBesedilom 2"/>
        <xdr:cNvSpPr txBox="1"/>
      </xdr:nvSpPr>
      <xdr:spPr>
        <a:xfrm>
          <a:off x="765649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550843</xdr:colOff>
      <xdr:row>608</xdr:row>
      <xdr:rowOff>141612</xdr:rowOff>
    </xdr:from>
    <xdr:ext cx="184731" cy="264560"/>
    <xdr:sp macro="" textlink="">
      <xdr:nvSpPr>
        <xdr:cNvPr id="669" name="PoljeZBesedilom 668"/>
        <xdr:cNvSpPr txBox="1"/>
      </xdr:nvSpPr>
      <xdr:spPr>
        <a:xfrm>
          <a:off x="765649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553083</xdr:colOff>
      <xdr:row>643</xdr:row>
      <xdr:rowOff>0</xdr:rowOff>
    </xdr:from>
    <xdr:ext cx="184731" cy="264560"/>
    <xdr:sp macro="" textlink="">
      <xdr:nvSpPr>
        <xdr:cNvPr id="670" name="PoljeZBesedilom 2"/>
        <xdr:cNvSpPr txBox="1"/>
      </xdr:nvSpPr>
      <xdr:spPr>
        <a:xfrm>
          <a:off x="765873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553083</xdr:colOff>
      <xdr:row>643</xdr:row>
      <xdr:rowOff>0</xdr:rowOff>
    </xdr:from>
    <xdr:ext cx="184731" cy="264560"/>
    <xdr:sp macro="" textlink="">
      <xdr:nvSpPr>
        <xdr:cNvPr id="671" name="PoljeZBesedilom 670"/>
        <xdr:cNvSpPr txBox="1"/>
      </xdr:nvSpPr>
      <xdr:spPr>
        <a:xfrm>
          <a:off x="765873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553083</xdr:colOff>
      <xdr:row>643</xdr:row>
      <xdr:rowOff>0</xdr:rowOff>
    </xdr:from>
    <xdr:ext cx="184731" cy="264560"/>
    <xdr:sp macro="" textlink="">
      <xdr:nvSpPr>
        <xdr:cNvPr id="672" name="PoljeZBesedilom 2"/>
        <xdr:cNvSpPr txBox="1"/>
      </xdr:nvSpPr>
      <xdr:spPr>
        <a:xfrm>
          <a:off x="765873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553083</xdr:colOff>
      <xdr:row>643</xdr:row>
      <xdr:rowOff>0</xdr:rowOff>
    </xdr:from>
    <xdr:ext cx="184731" cy="264560"/>
    <xdr:sp macro="" textlink="">
      <xdr:nvSpPr>
        <xdr:cNvPr id="673" name="PoljeZBesedilom 2"/>
        <xdr:cNvSpPr txBox="1"/>
      </xdr:nvSpPr>
      <xdr:spPr>
        <a:xfrm>
          <a:off x="765873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553083</xdr:colOff>
      <xdr:row>643</xdr:row>
      <xdr:rowOff>0</xdr:rowOff>
    </xdr:from>
    <xdr:ext cx="184731" cy="264560"/>
    <xdr:sp macro="" textlink="">
      <xdr:nvSpPr>
        <xdr:cNvPr id="674" name="PoljeZBesedilom 2"/>
        <xdr:cNvSpPr txBox="1"/>
      </xdr:nvSpPr>
      <xdr:spPr>
        <a:xfrm>
          <a:off x="765873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553083</xdr:colOff>
      <xdr:row>643</xdr:row>
      <xdr:rowOff>0</xdr:rowOff>
    </xdr:from>
    <xdr:ext cx="184731" cy="264560"/>
    <xdr:sp macro="" textlink="">
      <xdr:nvSpPr>
        <xdr:cNvPr id="675" name="PoljeZBesedilom 2"/>
        <xdr:cNvSpPr txBox="1"/>
      </xdr:nvSpPr>
      <xdr:spPr>
        <a:xfrm>
          <a:off x="7658733"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553084</xdr:colOff>
      <xdr:row>643</xdr:row>
      <xdr:rowOff>0</xdr:rowOff>
    </xdr:from>
    <xdr:ext cx="184731" cy="264560"/>
    <xdr:sp macro="" textlink="">
      <xdr:nvSpPr>
        <xdr:cNvPr id="676" name="PoljeZBesedilom 2"/>
        <xdr:cNvSpPr txBox="1"/>
      </xdr:nvSpPr>
      <xdr:spPr>
        <a:xfrm>
          <a:off x="7658734"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553084</xdr:colOff>
      <xdr:row>643</xdr:row>
      <xdr:rowOff>0</xdr:rowOff>
    </xdr:from>
    <xdr:ext cx="184731" cy="264560"/>
    <xdr:sp macro="" textlink="">
      <xdr:nvSpPr>
        <xdr:cNvPr id="677" name="PoljeZBesedilom 2"/>
        <xdr:cNvSpPr txBox="1"/>
      </xdr:nvSpPr>
      <xdr:spPr>
        <a:xfrm>
          <a:off x="7658734"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8</xdr:col>
      <xdr:colOff>552450</xdr:colOff>
      <xdr:row>345</xdr:row>
      <xdr:rowOff>0</xdr:rowOff>
    </xdr:from>
    <xdr:to>
      <xdr:col>8</xdr:col>
      <xdr:colOff>737181</xdr:colOff>
      <xdr:row>599</xdr:row>
      <xdr:rowOff>539667</xdr:rowOff>
    </xdr:to>
    <xdr:sp macro="" textlink="">
      <xdr:nvSpPr>
        <xdr:cNvPr id="67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345</xdr:row>
      <xdr:rowOff>0</xdr:rowOff>
    </xdr:from>
    <xdr:to>
      <xdr:col>8</xdr:col>
      <xdr:colOff>737181</xdr:colOff>
      <xdr:row>599</xdr:row>
      <xdr:rowOff>539667</xdr:rowOff>
    </xdr:to>
    <xdr:sp macro="" textlink="">
      <xdr:nvSpPr>
        <xdr:cNvPr id="67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345</xdr:row>
      <xdr:rowOff>0</xdr:rowOff>
    </xdr:from>
    <xdr:to>
      <xdr:col>8</xdr:col>
      <xdr:colOff>737181</xdr:colOff>
      <xdr:row>599</xdr:row>
      <xdr:rowOff>539667</xdr:rowOff>
    </xdr:to>
    <xdr:sp macro="" textlink="">
      <xdr:nvSpPr>
        <xdr:cNvPr id="68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345</xdr:row>
      <xdr:rowOff>0</xdr:rowOff>
    </xdr:from>
    <xdr:to>
      <xdr:col>8</xdr:col>
      <xdr:colOff>737181</xdr:colOff>
      <xdr:row>599</xdr:row>
      <xdr:rowOff>539667</xdr:rowOff>
    </xdr:to>
    <xdr:sp macro="" textlink="">
      <xdr:nvSpPr>
        <xdr:cNvPr id="68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345</xdr:row>
      <xdr:rowOff>0</xdr:rowOff>
    </xdr:from>
    <xdr:to>
      <xdr:col>8</xdr:col>
      <xdr:colOff>737181</xdr:colOff>
      <xdr:row>599</xdr:row>
      <xdr:rowOff>539667</xdr:rowOff>
    </xdr:to>
    <xdr:sp macro="" textlink="">
      <xdr:nvSpPr>
        <xdr:cNvPr id="68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345</xdr:row>
      <xdr:rowOff>0</xdr:rowOff>
    </xdr:from>
    <xdr:to>
      <xdr:col>8</xdr:col>
      <xdr:colOff>737181</xdr:colOff>
      <xdr:row>599</xdr:row>
      <xdr:rowOff>539667</xdr:rowOff>
    </xdr:to>
    <xdr:sp macro="" textlink="">
      <xdr:nvSpPr>
        <xdr:cNvPr id="68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677</xdr:row>
      <xdr:rowOff>133350</xdr:rowOff>
    </xdr:from>
    <xdr:to>
      <xdr:col>8</xdr:col>
      <xdr:colOff>737181</xdr:colOff>
      <xdr:row>701</xdr:row>
      <xdr:rowOff>1678175</xdr:rowOff>
    </xdr:to>
    <xdr:sp macro="" textlink="">
      <xdr:nvSpPr>
        <xdr:cNvPr id="68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677</xdr:row>
      <xdr:rowOff>133350</xdr:rowOff>
    </xdr:from>
    <xdr:to>
      <xdr:col>8</xdr:col>
      <xdr:colOff>737181</xdr:colOff>
      <xdr:row>701</xdr:row>
      <xdr:rowOff>1678175</xdr:rowOff>
    </xdr:to>
    <xdr:sp macro="" textlink="">
      <xdr:nvSpPr>
        <xdr:cNvPr id="685" name="PoljeZBesedilom 8"/>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68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68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68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68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69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69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69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693" name="PoljeZBesedilom 8"/>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69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69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69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69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2426261</xdr:rowOff>
    </xdr:to>
    <xdr:sp macro="" textlink="">
      <xdr:nvSpPr>
        <xdr:cNvPr id="69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2426261</xdr:rowOff>
    </xdr:to>
    <xdr:sp macro="" textlink="">
      <xdr:nvSpPr>
        <xdr:cNvPr id="699" name="PoljeZBesedilom 14"/>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2426261</xdr:rowOff>
    </xdr:to>
    <xdr:sp macro="" textlink="">
      <xdr:nvSpPr>
        <xdr:cNvPr id="70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2426261</xdr:rowOff>
    </xdr:to>
    <xdr:sp macro="" textlink="">
      <xdr:nvSpPr>
        <xdr:cNvPr id="70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2426261</xdr:rowOff>
    </xdr:to>
    <xdr:sp macro="" textlink="">
      <xdr:nvSpPr>
        <xdr:cNvPr id="70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2426261</xdr:rowOff>
    </xdr:to>
    <xdr:sp macro="" textlink="">
      <xdr:nvSpPr>
        <xdr:cNvPr id="70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686</xdr:row>
      <xdr:rowOff>1915100</xdr:rowOff>
    </xdr:to>
    <xdr:sp macro="" textlink="">
      <xdr:nvSpPr>
        <xdr:cNvPr id="70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686</xdr:row>
      <xdr:rowOff>1915100</xdr:rowOff>
    </xdr:to>
    <xdr:sp macro="" textlink="">
      <xdr:nvSpPr>
        <xdr:cNvPr id="705" name="PoljeZBesedilom 20"/>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686</xdr:row>
      <xdr:rowOff>1915100</xdr:rowOff>
    </xdr:to>
    <xdr:sp macro="" textlink="">
      <xdr:nvSpPr>
        <xdr:cNvPr id="70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686</xdr:row>
      <xdr:rowOff>1915100</xdr:rowOff>
    </xdr:to>
    <xdr:sp macro="" textlink="">
      <xdr:nvSpPr>
        <xdr:cNvPr id="70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686</xdr:row>
      <xdr:rowOff>1915100</xdr:rowOff>
    </xdr:to>
    <xdr:sp macro="" textlink="">
      <xdr:nvSpPr>
        <xdr:cNvPr id="70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686</xdr:row>
      <xdr:rowOff>1915100</xdr:rowOff>
    </xdr:to>
    <xdr:sp macro="" textlink="">
      <xdr:nvSpPr>
        <xdr:cNvPr id="70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1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11" name="PoljeZBesedilom 26"/>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1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1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1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1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1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17" name="PoljeZBesedilom 3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1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1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2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2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679</xdr:row>
      <xdr:rowOff>491956</xdr:rowOff>
    </xdr:to>
    <xdr:sp macro="" textlink="">
      <xdr:nvSpPr>
        <xdr:cNvPr id="72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679</xdr:row>
      <xdr:rowOff>491956</xdr:rowOff>
    </xdr:to>
    <xdr:sp macro="" textlink="">
      <xdr:nvSpPr>
        <xdr:cNvPr id="723" name="PoljeZBesedilom 38"/>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679</xdr:row>
      <xdr:rowOff>491956</xdr:rowOff>
    </xdr:to>
    <xdr:sp macro="" textlink="">
      <xdr:nvSpPr>
        <xdr:cNvPr id="72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679</xdr:row>
      <xdr:rowOff>491956</xdr:rowOff>
    </xdr:to>
    <xdr:sp macro="" textlink="">
      <xdr:nvSpPr>
        <xdr:cNvPr id="72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679</xdr:row>
      <xdr:rowOff>491956</xdr:rowOff>
    </xdr:to>
    <xdr:sp macro="" textlink="">
      <xdr:nvSpPr>
        <xdr:cNvPr id="72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679</xdr:row>
      <xdr:rowOff>491956</xdr:rowOff>
    </xdr:to>
    <xdr:sp macro="" textlink="">
      <xdr:nvSpPr>
        <xdr:cNvPr id="72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682</xdr:row>
      <xdr:rowOff>711588</xdr:rowOff>
    </xdr:to>
    <xdr:sp macro="" textlink="">
      <xdr:nvSpPr>
        <xdr:cNvPr id="72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682</xdr:row>
      <xdr:rowOff>711588</xdr:rowOff>
    </xdr:to>
    <xdr:sp macro="" textlink="">
      <xdr:nvSpPr>
        <xdr:cNvPr id="729" name="PoljeZBesedilom 44"/>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682</xdr:row>
      <xdr:rowOff>711588</xdr:rowOff>
    </xdr:to>
    <xdr:sp macro="" textlink="">
      <xdr:nvSpPr>
        <xdr:cNvPr id="73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682</xdr:row>
      <xdr:rowOff>711588</xdr:rowOff>
    </xdr:to>
    <xdr:sp macro="" textlink="">
      <xdr:nvSpPr>
        <xdr:cNvPr id="73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682</xdr:row>
      <xdr:rowOff>711588</xdr:rowOff>
    </xdr:to>
    <xdr:sp macro="" textlink="">
      <xdr:nvSpPr>
        <xdr:cNvPr id="73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682</xdr:row>
      <xdr:rowOff>711588</xdr:rowOff>
    </xdr:to>
    <xdr:sp macro="" textlink="">
      <xdr:nvSpPr>
        <xdr:cNvPr id="73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587</xdr:row>
      <xdr:rowOff>0</xdr:rowOff>
    </xdr:from>
    <xdr:to>
      <xdr:col>8</xdr:col>
      <xdr:colOff>737181</xdr:colOff>
      <xdr:row>679</xdr:row>
      <xdr:rowOff>1635092</xdr:rowOff>
    </xdr:to>
    <xdr:sp macro="" textlink="">
      <xdr:nvSpPr>
        <xdr:cNvPr id="734" name="PoljeZBesedilom 49"/>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587</xdr:row>
      <xdr:rowOff>0</xdr:rowOff>
    </xdr:from>
    <xdr:to>
      <xdr:col>8</xdr:col>
      <xdr:colOff>737181</xdr:colOff>
      <xdr:row>679</xdr:row>
      <xdr:rowOff>1635092</xdr:rowOff>
    </xdr:to>
    <xdr:sp macro="" textlink="">
      <xdr:nvSpPr>
        <xdr:cNvPr id="735"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587</xdr:row>
      <xdr:rowOff>0</xdr:rowOff>
    </xdr:from>
    <xdr:to>
      <xdr:col>8</xdr:col>
      <xdr:colOff>737181</xdr:colOff>
      <xdr:row>679</xdr:row>
      <xdr:rowOff>1635092</xdr:rowOff>
    </xdr:to>
    <xdr:sp macro="" textlink="">
      <xdr:nvSpPr>
        <xdr:cNvPr id="736"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587</xdr:row>
      <xdr:rowOff>0</xdr:rowOff>
    </xdr:from>
    <xdr:to>
      <xdr:col>8</xdr:col>
      <xdr:colOff>737181</xdr:colOff>
      <xdr:row>679</xdr:row>
      <xdr:rowOff>1635092</xdr:rowOff>
    </xdr:to>
    <xdr:sp macro="" textlink="">
      <xdr:nvSpPr>
        <xdr:cNvPr id="737"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587</xdr:row>
      <xdr:rowOff>0</xdr:rowOff>
    </xdr:from>
    <xdr:to>
      <xdr:col>8</xdr:col>
      <xdr:colOff>737181</xdr:colOff>
      <xdr:row>679</xdr:row>
      <xdr:rowOff>1635092</xdr:rowOff>
    </xdr:to>
    <xdr:sp macro="" textlink="">
      <xdr:nvSpPr>
        <xdr:cNvPr id="738"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73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740" name="PoljeZBesedilom 108"/>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74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74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74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74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74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746" name="PoljeZBesedilom 114"/>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74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74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74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680</xdr:row>
      <xdr:rowOff>689176</xdr:rowOff>
    </xdr:to>
    <xdr:sp macro="" textlink="">
      <xdr:nvSpPr>
        <xdr:cNvPr id="75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2426261</xdr:rowOff>
    </xdr:to>
    <xdr:sp macro="" textlink="">
      <xdr:nvSpPr>
        <xdr:cNvPr id="75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2426261</xdr:rowOff>
    </xdr:to>
    <xdr:sp macro="" textlink="">
      <xdr:nvSpPr>
        <xdr:cNvPr id="752" name="PoljeZBesedilom 120"/>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2426261</xdr:rowOff>
    </xdr:to>
    <xdr:sp macro="" textlink="">
      <xdr:nvSpPr>
        <xdr:cNvPr id="75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2426261</xdr:rowOff>
    </xdr:to>
    <xdr:sp macro="" textlink="">
      <xdr:nvSpPr>
        <xdr:cNvPr id="75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2426261</xdr:rowOff>
    </xdr:to>
    <xdr:sp macro="" textlink="">
      <xdr:nvSpPr>
        <xdr:cNvPr id="75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590</xdr:row>
      <xdr:rowOff>0</xdr:rowOff>
    </xdr:from>
    <xdr:to>
      <xdr:col>8</xdr:col>
      <xdr:colOff>737181</xdr:colOff>
      <xdr:row>679</xdr:row>
      <xdr:rowOff>2426261</xdr:rowOff>
    </xdr:to>
    <xdr:sp macro="" textlink="">
      <xdr:nvSpPr>
        <xdr:cNvPr id="75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686</xdr:row>
      <xdr:rowOff>1915100</xdr:rowOff>
    </xdr:to>
    <xdr:sp macro="" textlink="">
      <xdr:nvSpPr>
        <xdr:cNvPr id="75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686</xdr:row>
      <xdr:rowOff>1915100</xdr:rowOff>
    </xdr:to>
    <xdr:sp macro="" textlink="">
      <xdr:nvSpPr>
        <xdr:cNvPr id="758" name="PoljeZBesedilom 126"/>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686</xdr:row>
      <xdr:rowOff>1915100</xdr:rowOff>
    </xdr:to>
    <xdr:sp macro="" textlink="">
      <xdr:nvSpPr>
        <xdr:cNvPr id="75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686</xdr:row>
      <xdr:rowOff>1915100</xdr:rowOff>
    </xdr:to>
    <xdr:sp macro="" textlink="">
      <xdr:nvSpPr>
        <xdr:cNvPr id="76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686</xdr:row>
      <xdr:rowOff>1915100</xdr:rowOff>
    </xdr:to>
    <xdr:sp macro="" textlink="">
      <xdr:nvSpPr>
        <xdr:cNvPr id="76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686</xdr:row>
      <xdr:rowOff>1915100</xdr:rowOff>
    </xdr:to>
    <xdr:sp macro="" textlink="">
      <xdr:nvSpPr>
        <xdr:cNvPr id="76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6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64" name="PoljeZBesedilom 13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6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6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6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6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6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70" name="PoljeZBesedilom 138"/>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7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72"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7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588</xdr:row>
      <xdr:rowOff>0</xdr:rowOff>
    </xdr:from>
    <xdr:to>
      <xdr:col>8</xdr:col>
      <xdr:colOff>737181</xdr:colOff>
      <xdr:row>679</xdr:row>
      <xdr:rowOff>2011127</xdr:rowOff>
    </xdr:to>
    <xdr:sp macro="" textlink="">
      <xdr:nvSpPr>
        <xdr:cNvPr id="77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679</xdr:row>
      <xdr:rowOff>491956</xdr:rowOff>
    </xdr:to>
    <xdr:sp macro="" textlink="">
      <xdr:nvSpPr>
        <xdr:cNvPr id="77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679</xdr:row>
      <xdr:rowOff>491956</xdr:rowOff>
    </xdr:to>
    <xdr:sp macro="" textlink="">
      <xdr:nvSpPr>
        <xdr:cNvPr id="776" name="PoljeZBesedilom 144"/>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679</xdr:row>
      <xdr:rowOff>491956</xdr:rowOff>
    </xdr:to>
    <xdr:sp macro="" textlink="">
      <xdr:nvSpPr>
        <xdr:cNvPr id="777"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679</xdr:row>
      <xdr:rowOff>491956</xdr:rowOff>
    </xdr:to>
    <xdr:sp macro="" textlink="">
      <xdr:nvSpPr>
        <xdr:cNvPr id="778"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679</xdr:row>
      <xdr:rowOff>491956</xdr:rowOff>
    </xdr:to>
    <xdr:sp macro="" textlink="">
      <xdr:nvSpPr>
        <xdr:cNvPr id="779"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585</xdr:row>
      <xdr:rowOff>0</xdr:rowOff>
    </xdr:from>
    <xdr:to>
      <xdr:col>8</xdr:col>
      <xdr:colOff>737181</xdr:colOff>
      <xdr:row>679</xdr:row>
      <xdr:rowOff>491956</xdr:rowOff>
    </xdr:to>
    <xdr:sp macro="" textlink="">
      <xdr:nvSpPr>
        <xdr:cNvPr id="780"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682</xdr:row>
      <xdr:rowOff>711588</xdr:rowOff>
    </xdr:to>
    <xdr:sp macro="" textlink="">
      <xdr:nvSpPr>
        <xdr:cNvPr id="781"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682</xdr:row>
      <xdr:rowOff>711588</xdr:rowOff>
    </xdr:to>
    <xdr:sp macro="" textlink="">
      <xdr:nvSpPr>
        <xdr:cNvPr id="782" name="PoljeZBesedilom 150"/>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682</xdr:row>
      <xdr:rowOff>711588</xdr:rowOff>
    </xdr:to>
    <xdr:sp macro="" textlink="">
      <xdr:nvSpPr>
        <xdr:cNvPr id="783"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682</xdr:row>
      <xdr:rowOff>711588</xdr:rowOff>
    </xdr:to>
    <xdr:sp macro="" textlink="">
      <xdr:nvSpPr>
        <xdr:cNvPr id="784"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682</xdr:row>
      <xdr:rowOff>711588</xdr:rowOff>
    </xdr:to>
    <xdr:sp macro="" textlink="">
      <xdr:nvSpPr>
        <xdr:cNvPr id="785"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580</xdr:row>
      <xdr:rowOff>0</xdr:rowOff>
    </xdr:from>
    <xdr:to>
      <xdr:col>8</xdr:col>
      <xdr:colOff>737181</xdr:colOff>
      <xdr:row>682</xdr:row>
      <xdr:rowOff>711588</xdr:rowOff>
    </xdr:to>
    <xdr:sp macro="" textlink="">
      <xdr:nvSpPr>
        <xdr:cNvPr id="786" name="PoljeZBesedilom 2"/>
        <xdr:cNvSpPr txBox="1"/>
      </xdr:nvSpPr>
      <xdr:spPr>
        <a:xfrm>
          <a:off x="765810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587</xdr:row>
      <xdr:rowOff>0</xdr:rowOff>
    </xdr:from>
    <xdr:to>
      <xdr:col>8</xdr:col>
      <xdr:colOff>737181</xdr:colOff>
      <xdr:row>679</xdr:row>
      <xdr:rowOff>1635092</xdr:rowOff>
    </xdr:to>
    <xdr:sp macro="" textlink="">
      <xdr:nvSpPr>
        <xdr:cNvPr id="787" name="PoljeZBesedilom 155"/>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587</xdr:row>
      <xdr:rowOff>0</xdr:rowOff>
    </xdr:from>
    <xdr:to>
      <xdr:col>8</xdr:col>
      <xdr:colOff>737181</xdr:colOff>
      <xdr:row>679</xdr:row>
      <xdr:rowOff>1635092</xdr:rowOff>
    </xdr:to>
    <xdr:sp macro="" textlink="">
      <xdr:nvSpPr>
        <xdr:cNvPr id="788"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587</xdr:row>
      <xdr:rowOff>0</xdr:rowOff>
    </xdr:from>
    <xdr:to>
      <xdr:col>8</xdr:col>
      <xdr:colOff>737181</xdr:colOff>
      <xdr:row>679</xdr:row>
      <xdr:rowOff>1635092</xdr:rowOff>
    </xdr:to>
    <xdr:sp macro="" textlink="">
      <xdr:nvSpPr>
        <xdr:cNvPr id="789"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587</xdr:row>
      <xdr:rowOff>0</xdr:rowOff>
    </xdr:from>
    <xdr:to>
      <xdr:col>8</xdr:col>
      <xdr:colOff>737181</xdr:colOff>
      <xdr:row>679</xdr:row>
      <xdr:rowOff>1635092</xdr:rowOff>
    </xdr:to>
    <xdr:sp macro="" textlink="">
      <xdr:nvSpPr>
        <xdr:cNvPr id="790"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587</xdr:row>
      <xdr:rowOff>0</xdr:rowOff>
    </xdr:from>
    <xdr:to>
      <xdr:col>8</xdr:col>
      <xdr:colOff>737181</xdr:colOff>
      <xdr:row>679</xdr:row>
      <xdr:rowOff>1635092</xdr:rowOff>
    </xdr:to>
    <xdr:sp macro="" textlink="">
      <xdr:nvSpPr>
        <xdr:cNvPr id="791" name="PoljeZBesedilom 2"/>
        <xdr:cNvSpPr txBox="1"/>
      </xdr:nvSpPr>
      <xdr:spPr>
        <a:xfrm>
          <a:off x="7658100" y="2019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610</xdr:row>
      <xdr:rowOff>0</xdr:rowOff>
    </xdr:from>
    <xdr:to>
      <xdr:col>8</xdr:col>
      <xdr:colOff>737181</xdr:colOff>
      <xdr:row>617</xdr:row>
      <xdr:rowOff>2387429</xdr:rowOff>
    </xdr:to>
    <xdr:sp macro="" textlink="">
      <xdr:nvSpPr>
        <xdr:cNvPr id="792" name="PoljeZBesedilom 2"/>
        <xdr:cNvSpPr txBox="1"/>
      </xdr:nvSpPr>
      <xdr:spPr>
        <a:xfrm>
          <a:off x="7658100" y="2177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610</xdr:row>
      <xdr:rowOff>0</xdr:rowOff>
    </xdr:from>
    <xdr:to>
      <xdr:col>8</xdr:col>
      <xdr:colOff>737181</xdr:colOff>
      <xdr:row>617</xdr:row>
      <xdr:rowOff>2387429</xdr:rowOff>
    </xdr:to>
    <xdr:sp macro="" textlink="">
      <xdr:nvSpPr>
        <xdr:cNvPr id="793" name="PoljeZBesedilom 10"/>
        <xdr:cNvSpPr txBox="1"/>
      </xdr:nvSpPr>
      <xdr:spPr>
        <a:xfrm>
          <a:off x="7658100" y="2177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610</xdr:row>
      <xdr:rowOff>0</xdr:rowOff>
    </xdr:from>
    <xdr:to>
      <xdr:col>8</xdr:col>
      <xdr:colOff>737181</xdr:colOff>
      <xdr:row>617</xdr:row>
      <xdr:rowOff>2387429</xdr:rowOff>
    </xdr:to>
    <xdr:sp macro="" textlink="">
      <xdr:nvSpPr>
        <xdr:cNvPr id="794" name="PoljeZBesedilom 2"/>
        <xdr:cNvSpPr txBox="1"/>
      </xdr:nvSpPr>
      <xdr:spPr>
        <a:xfrm>
          <a:off x="7658100" y="2177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610</xdr:row>
      <xdr:rowOff>0</xdr:rowOff>
    </xdr:from>
    <xdr:to>
      <xdr:col>8</xdr:col>
      <xdr:colOff>737181</xdr:colOff>
      <xdr:row>617</xdr:row>
      <xdr:rowOff>2387429</xdr:rowOff>
    </xdr:to>
    <xdr:sp macro="" textlink="">
      <xdr:nvSpPr>
        <xdr:cNvPr id="795" name="PoljeZBesedilom 2"/>
        <xdr:cNvSpPr txBox="1"/>
      </xdr:nvSpPr>
      <xdr:spPr>
        <a:xfrm>
          <a:off x="7658100" y="2177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610</xdr:row>
      <xdr:rowOff>0</xdr:rowOff>
    </xdr:from>
    <xdr:to>
      <xdr:col>8</xdr:col>
      <xdr:colOff>737181</xdr:colOff>
      <xdr:row>617</xdr:row>
      <xdr:rowOff>2387429</xdr:rowOff>
    </xdr:to>
    <xdr:sp macro="" textlink="">
      <xdr:nvSpPr>
        <xdr:cNvPr id="796" name="PoljeZBesedilom 2"/>
        <xdr:cNvSpPr txBox="1"/>
      </xdr:nvSpPr>
      <xdr:spPr>
        <a:xfrm>
          <a:off x="7658100" y="2177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610</xdr:row>
      <xdr:rowOff>0</xdr:rowOff>
    </xdr:from>
    <xdr:to>
      <xdr:col>8</xdr:col>
      <xdr:colOff>737181</xdr:colOff>
      <xdr:row>617</xdr:row>
      <xdr:rowOff>2387429</xdr:rowOff>
    </xdr:to>
    <xdr:sp macro="" textlink="">
      <xdr:nvSpPr>
        <xdr:cNvPr id="797" name="PoljeZBesedilom 2"/>
        <xdr:cNvSpPr txBox="1"/>
      </xdr:nvSpPr>
      <xdr:spPr>
        <a:xfrm>
          <a:off x="7658100" y="2177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610</xdr:row>
      <xdr:rowOff>0</xdr:rowOff>
    </xdr:from>
    <xdr:to>
      <xdr:col>8</xdr:col>
      <xdr:colOff>737181</xdr:colOff>
      <xdr:row>617</xdr:row>
      <xdr:rowOff>2387429</xdr:rowOff>
    </xdr:to>
    <xdr:sp macro="" textlink="">
      <xdr:nvSpPr>
        <xdr:cNvPr id="798" name="PoljeZBesedilom 2"/>
        <xdr:cNvSpPr txBox="1"/>
      </xdr:nvSpPr>
      <xdr:spPr>
        <a:xfrm>
          <a:off x="7658100" y="2177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twoCellAnchor editAs="oneCell">
    <xdr:from>
      <xdr:col>8</xdr:col>
      <xdr:colOff>552450</xdr:colOff>
      <xdr:row>610</xdr:row>
      <xdr:rowOff>0</xdr:rowOff>
    </xdr:from>
    <xdr:to>
      <xdr:col>8</xdr:col>
      <xdr:colOff>737181</xdr:colOff>
      <xdr:row>617</xdr:row>
      <xdr:rowOff>2387429</xdr:rowOff>
    </xdr:to>
    <xdr:sp macro="" textlink="">
      <xdr:nvSpPr>
        <xdr:cNvPr id="799" name="PoljeZBesedilom 2"/>
        <xdr:cNvSpPr txBox="1"/>
      </xdr:nvSpPr>
      <xdr:spPr>
        <a:xfrm>
          <a:off x="7658100" y="2177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twoCellAnchor>
  <xdr:oneCellAnchor>
    <xdr:from>
      <xdr:col>8</xdr:col>
      <xdr:colOff>550842</xdr:colOff>
      <xdr:row>551</xdr:row>
      <xdr:rowOff>0</xdr:rowOff>
    </xdr:from>
    <xdr:ext cx="184731" cy="264560"/>
    <xdr:sp macro="" textlink="">
      <xdr:nvSpPr>
        <xdr:cNvPr id="800" name="PoljeZBesedilom 2"/>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01" name="PoljeZBesedilom 800"/>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02" name="PoljeZBesedilom 2"/>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03" name="PoljeZBesedilom 2"/>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04" name="PoljeZBesedilom 2"/>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05" name="PoljeZBesedilom 2"/>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06" name="PoljeZBesedilom 2"/>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07" name="PoljeZBesedilom 806"/>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08" name="PoljeZBesedilom 2"/>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09" name="PoljeZBesedilom 2"/>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10" name="PoljeZBesedilom 2"/>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11" name="PoljeZBesedilom 2"/>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561</xdr:row>
      <xdr:rowOff>0</xdr:rowOff>
    </xdr:from>
    <xdr:ext cx="184731" cy="264560"/>
    <xdr:sp macro="" textlink="">
      <xdr:nvSpPr>
        <xdr:cNvPr id="812" name="PoljeZBesedilom 2"/>
        <xdr:cNvSpPr txBox="1"/>
      </xdr:nvSpPr>
      <xdr:spPr>
        <a:xfrm>
          <a:off x="8618517" y="3419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561</xdr:row>
      <xdr:rowOff>0</xdr:rowOff>
    </xdr:from>
    <xdr:ext cx="184731" cy="264560"/>
    <xdr:sp macro="" textlink="">
      <xdr:nvSpPr>
        <xdr:cNvPr id="813" name="PoljeZBesedilom 812"/>
        <xdr:cNvSpPr txBox="1"/>
      </xdr:nvSpPr>
      <xdr:spPr>
        <a:xfrm>
          <a:off x="8618517" y="3419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561</xdr:row>
      <xdr:rowOff>0</xdr:rowOff>
    </xdr:from>
    <xdr:ext cx="184731" cy="264560"/>
    <xdr:sp macro="" textlink="">
      <xdr:nvSpPr>
        <xdr:cNvPr id="814" name="PoljeZBesedilom 2"/>
        <xdr:cNvSpPr txBox="1"/>
      </xdr:nvSpPr>
      <xdr:spPr>
        <a:xfrm>
          <a:off x="8618517" y="3419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561</xdr:row>
      <xdr:rowOff>0</xdr:rowOff>
    </xdr:from>
    <xdr:ext cx="184731" cy="264560"/>
    <xdr:sp macro="" textlink="">
      <xdr:nvSpPr>
        <xdr:cNvPr id="815" name="PoljeZBesedilom 2"/>
        <xdr:cNvSpPr txBox="1"/>
      </xdr:nvSpPr>
      <xdr:spPr>
        <a:xfrm>
          <a:off x="8618517" y="3419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561</xdr:row>
      <xdr:rowOff>0</xdr:rowOff>
    </xdr:from>
    <xdr:ext cx="184731" cy="264560"/>
    <xdr:sp macro="" textlink="">
      <xdr:nvSpPr>
        <xdr:cNvPr id="816" name="PoljeZBesedilom 2"/>
        <xdr:cNvSpPr txBox="1"/>
      </xdr:nvSpPr>
      <xdr:spPr>
        <a:xfrm>
          <a:off x="8618517" y="3419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561</xdr:row>
      <xdr:rowOff>0</xdr:rowOff>
    </xdr:from>
    <xdr:ext cx="184731" cy="264560"/>
    <xdr:sp macro="" textlink="">
      <xdr:nvSpPr>
        <xdr:cNvPr id="817" name="PoljeZBesedilom 2"/>
        <xdr:cNvSpPr txBox="1"/>
      </xdr:nvSpPr>
      <xdr:spPr>
        <a:xfrm>
          <a:off x="8618517" y="3419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560</xdr:row>
      <xdr:rowOff>0</xdr:rowOff>
    </xdr:from>
    <xdr:ext cx="184731" cy="264560"/>
    <xdr:sp macro="" textlink="">
      <xdr:nvSpPr>
        <xdr:cNvPr id="818" name="PoljeZBesedilom 2"/>
        <xdr:cNvSpPr txBox="1"/>
      </xdr:nvSpPr>
      <xdr:spPr>
        <a:xfrm>
          <a:off x="8618517" y="3273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560</xdr:row>
      <xdr:rowOff>0</xdr:rowOff>
    </xdr:from>
    <xdr:ext cx="184731" cy="264560"/>
    <xdr:sp macro="" textlink="">
      <xdr:nvSpPr>
        <xdr:cNvPr id="819" name="PoljeZBesedilom 818"/>
        <xdr:cNvSpPr txBox="1"/>
      </xdr:nvSpPr>
      <xdr:spPr>
        <a:xfrm>
          <a:off x="8618517" y="3273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560</xdr:row>
      <xdr:rowOff>0</xdr:rowOff>
    </xdr:from>
    <xdr:ext cx="184731" cy="264560"/>
    <xdr:sp macro="" textlink="">
      <xdr:nvSpPr>
        <xdr:cNvPr id="820" name="PoljeZBesedilom 2"/>
        <xdr:cNvSpPr txBox="1"/>
      </xdr:nvSpPr>
      <xdr:spPr>
        <a:xfrm>
          <a:off x="8618517" y="3273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560</xdr:row>
      <xdr:rowOff>0</xdr:rowOff>
    </xdr:from>
    <xdr:ext cx="184731" cy="264560"/>
    <xdr:sp macro="" textlink="">
      <xdr:nvSpPr>
        <xdr:cNvPr id="821" name="PoljeZBesedilom 2"/>
        <xdr:cNvSpPr txBox="1"/>
      </xdr:nvSpPr>
      <xdr:spPr>
        <a:xfrm>
          <a:off x="8618517" y="3273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560</xdr:row>
      <xdr:rowOff>0</xdr:rowOff>
    </xdr:from>
    <xdr:ext cx="184731" cy="264560"/>
    <xdr:sp macro="" textlink="">
      <xdr:nvSpPr>
        <xdr:cNvPr id="822" name="PoljeZBesedilom 2"/>
        <xdr:cNvSpPr txBox="1"/>
      </xdr:nvSpPr>
      <xdr:spPr>
        <a:xfrm>
          <a:off x="8618517" y="3273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560</xdr:row>
      <xdr:rowOff>0</xdr:rowOff>
    </xdr:from>
    <xdr:ext cx="184731" cy="264560"/>
    <xdr:sp macro="" textlink="">
      <xdr:nvSpPr>
        <xdr:cNvPr id="823" name="PoljeZBesedilom 2"/>
        <xdr:cNvSpPr txBox="1"/>
      </xdr:nvSpPr>
      <xdr:spPr>
        <a:xfrm>
          <a:off x="8618517" y="3273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24" name="PoljeZBesedilom 2"/>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25" name="PoljeZBesedilom 824"/>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26" name="PoljeZBesedilom 2"/>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27" name="PoljeZBesedilom 2"/>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28" name="PoljeZBesedilom 2"/>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29" name="PoljeZBesedilom 2"/>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30" name="PoljeZBesedilom 2"/>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31" name="PoljeZBesedilom 830"/>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32" name="PoljeZBesedilom 2"/>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33" name="PoljeZBesedilom 2"/>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34" name="PoljeZBesedilom 2"/>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35" name="PoljeZBesedilom 2"/>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36" name="PoljeZBesedilom 2"/>
        <xdr:cNvSpPr txBox="1"/>
      </xdr:nvSpPr>
      <xdr:spPr>
        <a:xfrm>
          <a:off x="862042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37" name="PoljeZBesedilom 836"/>
        <xdr:cNvSpPr txBox="1"/>
      </xdr:nvSpPr>
      <xdr:spPr>
        <a:xfrm>
          <a:off x="862042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38" name="PoljeZBesedilom 2"/>
        <xdr:cNvSpPr txBox="1"/>
      </xdr:nvSpPr>
      <xdr:spPr>
        <a:xfrm>
          <a:off x="862042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39" name="PoljeZBesedilom 2"/>
        <xdr:cNvSpPr txBox="1"/>
      </xdr:nvSpPr>
      <xdr:spPr>
        <a:xfrm>
          <a:off x="862042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40" name="PoljeZBesedilom 2"/>
        <xdr:cNvSpPr txBox="1"/>
      </xdr:nvSpPr>
      <xdr:spPr>
        <a:xfrm>
          <a:off x="862042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41" name="PoljeZBesedilom 2"/>
        <xdr:cNvSpPr txBox="1"/>
      </xdr:nvSpPr>
      <xdr:spPr>
        <a:xfrm>
          <a:off x="862042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577</xdr:row>
      <xdr:rowOff>0</xdr:rowOff>
    </xdr:from>
    <xdr:ext cx="184731" cy="264560"/>
    <xdr:sp macro="" textlink="">
      <xdr:nvSpPr>
        <xdr:cNvPr id="842" name="PoljeZBesedilom 2"/>
        <xdr:cNvSpPr txBox="1"/>
      </xdr:nvSpPr>
      <xdr:spPr>
        <a:xfrm>
          <a:off x="862042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577</xdr:row>
      <xdr:rowOff>0</xdr:rowOff>
    </xdr:from>
    <xdr:ext cx="184731" cy="264560"/>
    <xdr:sp macro="" textlink="">
      <xdr:nvSpPr>
        <xdr:cNvPr id="843" name="PoljeZBesedilom 842"/>
        <xdr:cNvSpPr txBox="1"/>
      </xdr:nvSpPr>
      <xdr:spPr>
        <a:xfrm>
          <a:off x="862042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577</xdr:row>
      <xdr:rowOff>0</xdr:rowOff>
    </xdr:from>
    <xdr:ext cx="184731" cy="264560"/>
    <xdr:sp macro="" textlink="">
      <xdr:nvSpPr>
        <xdr:cNvPr id="844" name="PoljeZBesedilom 2"/>
        <xdr:cNvSpPr txBox="1"/>
      </xdr:nvSpPr>
      <xdr:spPr>
        <a:xfrm>
          <a:off x="862042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577</xdr:row>
      <xdr:rowOff>0</xdr:rowOff>
    </xdr:from>
    <xdr:ext cx="184731" cy="264560"/>
    <xdr:sp macro="" textlink="">
      <xdr:nvSpPr>
        <xdr:cNvPr id="845" name="PoljeZBesedilom 2"/>
        <xdr:cNvSpPr txBox="1"/>
      </xdr:nvSpPr>
      <xdr:spPr>
        <a:xfrm>
          <a:off x="862042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577</xdr:row>
      <xdr:rowOff>0</xdr:rowOff>
    </xdr:from>
    <xdr:ext cx="184731" cy="264560"/>
    <xdr:sp macro="" textlink="">
      <xdr:nvSpPr>
        <xdr:cNvPr id="846" name="PoljeZBesedilom 2"/>
        <xdr:cNvSpPr txBox="1"/>
      </xdr:nvSpPr>
      <xdr:spPr>
        <a:xfrm>
          <a:off x="862042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577</xdr:row>
      <xdr:rowOff>0</xdr:rowOff>
    </xdr:from>
    <xdr:ext cx="184731" cy="264560"/>
    <xdr:sp macro="" textlink="">
      <xdr:nvSpPr>
        <xdr:cNvPr id="847" name="PoljeZBesedilom 2"/>
        <xdr:cNvSpPr txBox="1"/>
      </xdr:nvSpPr>
      <xdr:spPr>
        <a:xfrm>
          <a:off x="862042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578</xdr:row>
      <xdr:rowOff>0</xdr:rowOff>
    </xdr:from>
    <xdr:ext cx="184731" cy="274009"/>
    <xdr:sp macro="" textlink="">
      <xdr:nvSpPr>
        <xdr:cNvPr id="848" name="PoljeZBesedilom 847"/>
        <xdr:cNvSpPr txBox="1"/>
      </xdr:nvSpPr>
      <xdr:spPr>
        <a:xfrm>
          <a:off x="8620422" y="62064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578</xdr:row>
      <xdr:rowOff>0</xdr:rowOff>
    </xdr:from>
    <xdr:ext cx="184731" cy="274009"/>
    <xdr:sp macro="" textlink="">
      <xdr:nvSpPr>
        <xdr:cNvPr id="849" name="PoljeZBesedilom 2"/>
        <xdr:cNvSpPr txBox="1"/>
      </xdr:nvSpPr>
      <xdr:spPr>
        <a:xfrm>
          <a:off x="8620422" y="62064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578</xdr:row>
      <xdr:rowOff>0</xdr:rowOff>
    </xdr:from>
    <xdr:ext cx="184731" cy="274009"/>
    <xdr:sp macro="" textlink="">
      <xdr:nvSpPr>
        <xdr:cNvPr id="850" name="PoljeZBesedilom 2"/>
        <xdr:cNvSpPr txBox="1"/>
      </xdr:nvSpPr>
      <xdr:spPr>
        <a:xfrm>
          <a:off x="8620422" y="62064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578</xdr:row>
      <xdr:rowOff>0</xdr:rowOff>
    </xdr:from>
    <xdr:ext cx="184731" cy="274009"/>
    <xdr:sp macro="" textlink="">
      <xdr:nvSpPr>
        <xdr:cNvPr id="851" name="PoljeZBesedilom 2"/>
        <xdr:cNvSpPr txBox="1"/>
      </xdr:nvSpPr>
      <xdr:spPr>
        <a:xfrm>
          <a:off x="8620422" y="62064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578</xdr:row>
      <xdr:rowOff>0</xdr:rowOff>
    </xdr:from>
    <xdr:ext cx="184731" cy="274009"/>
    <xdr:sp macro="" textlink="">
      <xdr:nvSpPr>
        <xdr:cNvPr id="852" name="PoljeZBesedilom 2"/>
        <xdr:cNvSpPr txBox="1"/>
      </xdr:nvSpPr>
      <xdr:spPr>
        <a:xfrm>
          <a:off x="8620422" y="62064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53" name="PoljeZBesedilom 2"/>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54" name="PoljeZBesedilom 853"/>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55" name="PoljeZBesedilom 2"/>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56" name="PoljeZBesedilom 2"/>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57" name="PoljeZBesedilom 2"/>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58" name="PoljeZBesedilom 2"/>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59" name="PoljeZBesedilom 2"/>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60" name="PoljeZBesedilom 859"/>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61" name="PoljeZBesedilom 2"/>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62" name="PoljeZBesedilom 2"/>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63" name="PoljeZBesedilom 2"/>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551</xdr:row>
      <xdr:rowOff>0</xdr:rowOff>
    </xdr:from>
    <xdr:ext cx="184731" cy="264560"/>
    <xdr:sp macro="" textlink="">
      <xdr:nvSpPr>
        <xdr:cNvPr id="864" name="PoljeZBesedilom 2"/>
        <xdr:cNvSpPr txBox="1"/>
      </xdr:nvSpPr>
      <xdr:spPr>
        <a:xfrm>
          <a:off x="8618517" y="2350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561</xdr:row>
      <xdr:rowOff>0</xdr:rowOff>
    </xdr:from>
    <xdr:ext cx="184731" cy="264560"/>
    <xdr:sp macro="" textlink="">
      <xdr:nvSpPr>
        <xdr:cNvPr id="865" name="PoljeZBesedilom 2"/>
        <xdr:cNvSpPr txBox="1"/>
      </xdr:nvSpPr>
      <xdr:spPr>
        <a:xfrm>
          <a:off x="8618517" y="3419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561</xdr:row>
      <xdr:rowOff>0</xdr:rowOff>
    </xdr:from>
    <xdr:ext cx="184731" cy="264560"/>
    <xdr:sp macro="" textlink="">
      <xdr:nvSpPr>
        <xdr:cNvPr id="866" name="PoljeZBesedilom 865"/>
        <xdr:cNvSpPr txBox="1"/>
      </xdr:nvSpPr>
      <xdr:spPr>
        <a:xfrm>
          <a:off x="8618517" y="3419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561</xdr:row>
      <xdr:rowOff>0</xdr:rowOff>
    </xdr:from>
    <xdr:ext cx="184731" cy="264560"/>
    <xdr:sp macro="" textlink="">
      <xdr:nvSpPr>
        <xdr:cNvPr id="867" name="PoljeZBesedilom 2"/>
        <xdr:cNvSpPr txBox="1"/>
      </xdr:nvSpPr>
      <xdr:spPr>
        <a:xfrm>
          <a:off x="8618517" y="3419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561</xdr:row>
      <xdr:rowOff>0</xdr:rowOff>
    </xdr:from>
    <xdr:ext cx="184731" cy="264560"/>
    <xdr:sp macro="" textlink="">
      <xdr:nvSpPr>
        <xdr:cNvPr id="868" name="PoljeZBesedilom 2"/>
        <xdr:cNvSpPr txBox="1"/>
      </xdr:nvSpPr>
      <xdr:spPr>
        <a:xfrm>
          <a:off x="8618517" y="3419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561</xdr:row>
      <xdr:rowOff>0</xdr:rowOff>
    </xdr:from>
    <xdr:ext cx="184731" cy="264560"/>
    <xdr:sp macro="" textlink="">
      <xdr:nvSpPr>
        <xdr:cNvPr id="869" name="PoljeZBesedilom 2"/>
        <xdr:cNvSpPr txBox="1"/>
      </xdr:nvSpPr>
      <xdr:spPr>
        <a:xfrm>
          <a:off x="8618517" y="3419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561</xdr:row>
      <xdr:rowOff>0</xdr:rowOff>
    </xdr:from>
    <xdr:ext cx="184731" cy="264560"/>
    <xdr:sp macro="" textlink="">
      <xdr:nvSpPr>
        <xdr:cNvPr id="870" name="PoljeZBesedilom 2"/>
        <xdr:cNvSpPr txBox="1"/>
      </xdr:nvSpPr>
      <xdr:spPr>
        <a:xfrm>
          <a:off x="8618517" y="3419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560</xdr:row>
      <xdr:rowOff>0</xdr:rowOff>
    </xdr:from>
    <xdr:ext cx="184731" cy="264560"/>
    <xdr:sp macro="" textlink="">
      <xdr:nvSpPr>
        <xdr:cNvPr id="871" name="PoljeZBesedilom 2"/>
        <xdr:cNvSpPr txBox="1"/>
      </xdr:nvSpPr>
      <xdr:spPr>
        <a:xfrm>
          <a:off x="8618517" y="3273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560</xdr:row>
      <xdr:rowOff>0</xdr:rowOff>
    </xdr:from>
    <xdr:ext cx="184731" cy="264560"/>
    <xdr:sp macro="" textlink="">
      <xdr:nvSpPr>
        <xdr:cNvPr id="872" name="PoljeZBesedilom 871"/>
        <xdr:cNvSpPr txBox="1"/>
      </xdr:nvSpPr>
      <xdr:spPr>
        <a:xfrm>
          <a:off x="8618517" y="3273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560</xdr:row>
      <xdr:rowOff>0</xdr:rowOff>
    </xdr:from>
    <xdr:ext cx="184731" cy="264560"/>
    <xdr:sp macro="" textlink="">
      <xdr:nvSpPr>
        <xdr:cNvPr id="873" name="PoljeZBesedilom 2"/>
        <xdr:cNvSpPr txBox="1"/>
      </xdr:nvSpPr>
      <xdr:spPr>
        <a:xfrm>
          <a:off x="8618517" y="3273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560</xdr:row>
      <xdr:rowOff>0</xdr:rowOff>
    </xdr:from>
    <xdr:ext cx="184731" cy="264560"/>
    <xdr:sp macro="" textlink="">
      <xdr:nvSpPr>
        <xdr:cNvPr id="874" name="PoljeZBesedilom 2"/>
        <xdr:cNvSpPr txBox="1"/>
      </xdr:nvSpPr>
      <xdr:spPr>
        <a:xfrm>
          <a:off x="8618517" y="3273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560</xdr:row>
      <xdr:rowOff>0</xdr:rowOff>
    </xdr:from>
    <xdr:ext cx="184731" cy="264560"/>
    <xdr:sp macro="" textlink="">
      <xdr:nvSpPr>
        <xdr:cNvPr id="875" name="PoljeZBesedilom 2"/>
        <xdr:cNvSpPr txBox="1"/>
      </xdr:nvSpPr>
      <xdr:spPr>
        <a:xfrm>
          <a:off x="8618517" y="3273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560</xdr:row>
      <xdr:rowOff>0</xdr:rowOff>
    </xdr:from>
    <xdr:ext cx="184731" cy="264560"/>
    <xdr:sp macro="" textlink="">
      <xdr:nvSpPr>
        <xdr:cNvPr id="876" name="PoljeZBesedilom 2"/>
        <xdr:cNvSpPr txBox="1"/>
      </xdr:nvSpPr>
      <xdr:spPr>
        <a:xfrm>
          <a:off x="8618517" y="3273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77" name="PoljeZBesedilom 2"/>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78" name="PoljeZBesedilom 877"/>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79" name="PoljeZBesedilom 2"/>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80" name="PoljeZBesedilom 2"/>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81" name="PoljeZBesedilom 2"/>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82" name="PoljeZBesedilom 2"/>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83" name="PoljeZBesedilom 2"/>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84" name="PoljeZBesedilom 883"/>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85" name="PoljeZBesedilom 2"/>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86" name="PoljeZBesedilom 2"/>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87" name="PoljeZBesedilom 2"/>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574</xdr:row>
      <xdr:rowOff>0</xdr:rowOff>
    </xdr:from>
    <xdr:ext cx="184731" cy="264560"/>
    <xdr:sp macro="" textlink="">
      <xdr:nvSpPr>
        <xdr:cNvPr id="888" name="PoljeZBesedilom 2"/>
        <xdr:cNvSpPr txBox="1"/>
      </xdr:nvSpPr>
      <xdr:spPr>
        <a:xfrm>
          <a:off x="8622327" y="583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89" name="PoljeZBesedilom 2"/>
        <xdr:cNvSpPr txBox="1"/>
      </xdr:nvSpPr>
      <xdr:spPr>
        <a:xfrm>
          <a:off x="862042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90" name="PoljeZBesedilom 889"/>
        <xdr:cNvSpPr txBox="1"/>
      </xdr:nvSpPr>
      <xdr:spPr>
        <a:xfrm>
          <a:off x="862042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91" name="PoljeZBesedilom 2"/>
        <xdr:cNvSpPr txBox="1"/>
      </xdr:nvSpPr>
      <xdr:spPr>
        <a:xfrm>
          <a:off x="862042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92" name="PoljeZBesedilom 2"/>
        <xdr:cNvSpPr txBox="1"/>
      </xdr:nvSpPr>
      <xdr:spPr>
        <a:xfrm>
          <a:off x="862042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93" name="PoljeZBesedilom 2"/>
        <xdr:cNvSpPr txBox="1"/>
      </xdr:nvSpPr>
      <xdr:spPr>
        <a:xfrm>
          <a:off x="862042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575</xdr:row>
      <xdr:rowOff>0</xdr:rowOff>
    </xdr:from>
    <xdr:ext cx="184731" cy="264560"/>
    <xdr:sp macro="" textlink="">
      <xdr:nvSpPr>
        <xdr:cNvPr id="894" name="PoljeZBesedilom 2"/>
        <xdr:cNvSpPr txBox="1"/>
      </xdr:nvSpPr>
      <xdr:spPr>
        <a:xfrm>
          <a:off x="862042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577</xdr:row>
      <xdr:rowOff>0</xdr:rowOff>
    </xdr:from>
    <xdr:ext cx="184731" cy="264560"/>
    <xdr:sp macro="" textlink="">
      <xdr:nvSpPr>
        <xdr:cNvPr id="895" name="PoljeZBesedilom 2"/>
        <xdr:cNvSpPr txBox="1"/>
      </xdr:nvSpPr>
      <xdr:spPr>
        <a:xfrm>
          <a:off x="862042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577</xdr:row>
      <xdr:rowOff>0</xdr:rowOff>
    </xdr:from>
    <xdr:ext cx="184731" cy="264560"/>
    <xdr:sp macro="" textlink="">
      <xdr:nvSpPr>
        <xdr:cNvPr id="896" name="PoljeZBesedilom 895"/>
        <xdr:cNvSpPr txBox="1"/>
      </xdr:nvSpPr>
      <xdr:spPr>
        <a:xfrm>
          <a:off x="862042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577</xdr:row>
      <xdr:rowOff>0</xdr:rowOff>
    </xdr:from>
    <xdr:ext cx="184731" cy="264560"/>
    <xdr:sp macro="" textlink="">
      <xdr:nvSpPr>
        <xdr:cNvPr id="897" name="PoljeZBesedilom 2"/>
        <xdr:cNvSpPr txBox="1"/>
      </xdr:nvSpPr>
      <xdr:spPr>
        <a:xfrm>
          <a:off x="862042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577</xdr:row>
      <xdr:rowOff>0</xdr:rowOff>
    </xdr:from>
    <xdr:ext cx="184731" cy="264560"/>
    <xdr:sp macro="" textlink="">
      <xdr:nvSpPr>
        <xdr:cNvPr id="898" name="PoljeZBesedilom 2"/>
        <xdr:cNvSpPr txBox="1"/>
      </xdr:nvSpPr>
      <xdr:spPr>
        <a:xfrm>
          <a:off x="862042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577</xdr:row>
      <xdr:rowOff>0</xdr:rowOff>
    </xdr:from>
    <xdr:ext cx="184731" cy="264560"/>
    <xdr:sp macro="" textlink="">
      <xdr:nvSpPr>
        <xdr:cNvPr id="899" name="PoljeZBesedilom 2"/>
        <xdr:cNvSpPr txBox="1"/>
      </xdr:nvSpPr>
      <xdr:spPr>
        <a:xfrm>
          <a:off x="862042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577</xdr:row>
      <xdr:rowOff>0</xdr:rowOff>
    </xdr:from>
    <xdr:ext cx="184731" cy="264560"/>
    <xdr:sp macro="" textlink="">
      <xdr:nvSpPr>
        <xdr:cNvPr id="900" name="PoljeZBesedilom 2"/>
        <xdr:cNvSpPr txBox="1"/>
      </xdr:nvSpPr>
      <xdr:spPr>
        <a:xfrm>
          <a:off x="862042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578</xdr:row>
      <xdr:rowOff>0</xdr:rowOff>
    </xdr:from>
    <xdr:ext cx="184731" cy="274009"/>
    <xdr:sp macro="" textlink="">
      <xdr:nvSpPr>
        <xdr:cNvPr id="901" name="PoljeZBesedilom 900"/>
        <xdr:cNvSpPr txBox="1"/>
      </xdr:nvSpPr>
      <xdr:spPr>
        <a:xfrm>
          <a:off x="8620422" y="62064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578</xdr:row>
      <xdr:rowOff>0</xdr:rowOff>
    </xdr:from>
    <xdr:ext cx="184731" cy="274009"/>
    <xdr:sp macro="" textlink="">
      <xdr:nvSpPr>
        <xdr:cNvPr id="902" name="PoljeZBesedilom 2"/>
        <xdr:cNvSpPr txBox="1"/>
      </xdr:nvSpPr>
      <xdr:spPr>
        <a:xfrm>
          <a:off x="8620422" y="62064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578</xdr:row>
      <xdr:rowOff>0</xdr:rowOff>
    </xdr:from>
    <xdr:ext cx="184731" cy="274009"/>
    <xdr:sp macro="" textlink="">
      <xdr:nvSpPr>
        <xdr:cNvPr id="903" name="PoljeZBesedilom 2"/>
        <xdr:cNvSpPr txBox="1"/>
      </xdr:nvSpPr>
      <xdr:spPr>
        <a:xfrm>
          <a:off x="8620422" y="62064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578</xdr:row>
      <xdr:rowOff>0</xdr:rowOff>
    </xdr:from>
    <xdr:ext cx="184731" cy="274009"/>
    <xdr:sp macro="" textlink="">
      <xdr:nvSpPr>
        <xdr:cNvPr id="904" name="PoljeZBesedilom 2"/>
        <xdr:cNvSpPr txBox="1"/>
      </xdr:nvSpPr>
      <xdr:spPr>
        <a:xfrm>
          <a:off x="8620422" y="62064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578</xdr:row>
      <xdr:rowOff>0</xdr:rowOff>
    </xdr:from>
    <xdr:ext cx="184731" cy="274009"/>
    <xdr:sp macro="" textlink="">
      <xdr:nvSpPr>
        <xdr:cNvPr id="905" name="PoljeZBesedilom 2"/>
        <xdr:cNvSpPr txBox="1"/>
      </xdr:nvSpPr>
      <xdr:spPr>
        <a:xfrm>
          <a:off x="8620422" y="62064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nib.si/oddelki/infrastrukturni-center-planta" TargetMode="External"/><Relationship Id="rId21" Type="http://schemas.openxmlformats.org/officeDocument/2006/relationships/hyperlink" Target="http://www.conamaste.si/slo/Oprema_PopUp.php?link=Brezkontaktni_dilatometer&amp;img=Brezkontaktni_dilatometer&amp;alt=Brezkontaktni%20dilatometer" TargetMode="External"/><Relationship Id="rId42" Type="http://schemas.openxmlformats.org/officeDocument/2006/relationships/hyperlink" Target="http://www.conamaste.si/slo/Oprema_PopUp.php?link=Sistem_za_termicno_analizo_z_masnim_spektrometrom&amp;img=Sistem_za_termicno_analizo_z_masnim_spektrometrom&amp;alt=Sistem%20za%20termi&#269;no%20analizo%20z%20masnim%20spektrometrom" TargetMode="External"/><Relationship Id="rId63" Type="http://schemas.openxmlformats.org/officeDocument/2006/relationships/hyperlink" Target="http://www.ntf.uni-lj.si/ntf/raziskovanje/raziskovalno-delo/raziskovalna-oprema/" TargetMode="External"/><Relationship Id="rId84" Type="http://schemas.openxmlformats.org/officeDocument/2006/relationships/hyperlink" Target="http://is.zrc-sazu.si/oprema" TargetMode="External"/><Relationship Id="rId138" Type="http://schemas.openxmlformats.org/officeDocument/2006/relationships/hyperlink" Target="http://www.ki.si/" TargetMode="External"/><Relationship Id="rId159" Type="http://schemas.openxmlformats.org/officeDocument/2006/relationships/hyperlink" Target="http://www.ki.si/" TargetMode="External"/><Relationship Id="rId170" Type="http://schemas.openxmlformats.org/officeDocument/2006/relationships/hyperlink" Target="http://www.mf.uni-lj.si/ris/oprema" TargetMode="External"/><Relationship Id="rId191" Type="http://schemas.openxmlformats.org/officeDocument/2006/relationships/hyperlink" Target="http://www.bf.uni-lj.si/dekanat/raziskovalno-delo/razpolozljiva-raziskovalna-oprema/" TargetMode="External"/><Relationship Id="rId205" Type="http://schemas.openxmlformats.org/officeDocument/2006/relationships/hyperlink" Target="http://www.fs.uni-mb.si/podrocje.aspx?id=1317&amp;langid=1033" TargetMode="External"/><Relationship Id="rId107" Type="http://schemas.openxmlformats.org/officeDocument/2006/relationships/hyperlink" Target="http://www.bf.uni-lj.si/dekanat/raziskovalno-delo/razpolozljiva-raziskovalna-oprema/" TargetMode="External"/><Relationship Id="rId11" Type="http://schemas.openxmlformats.org/officeDocument/2006/relationships/hyperlink" Target="http://www.conamaste.si/slo/Oprema_PopUp.php?link=Atritorski_mlin&amp;img=Atritorski_mlin&amp;alt=Atritorski%20mlin" TargetMode="External"/><Relationship Id="rId32" Type="http://schemas.openxmlformats.org/officeDocument/2006/relationships/hyperlink" Target="http://www.conamaste.si/slo/Oprema_PopUp.php?link=Invertni_mikroskop&amp;img=Invertni_mikroskop&amp;alt=Invertni%20mikroskop" TargetMode="External"/><Relationship Id="rId53" Type="http://schemas.openxmlformats.org/officeDocument/2006/relationships/hyperlink" Target="http://www.nanocenter.si/" TargetMode="External"/><Relationship Id="rId74" Type="http://schemas.openxmlformats.org/officeDocument/2006/relationships/hyperlink" Target="http://www.ntf.uni-lj.si/ntf/raziskovanje/raziskovalno-delo/raziskovalna-oprema/" TargetMode="External"/><Relationship Id="rId128" Type="http://schemas.openxmlformats.org/officeDocument/2006/relationships/hyperlink" Target="http://www.nib.si/storitve-in-oprema/raziskovalna-oprema" TargetMode="External"/><Relationship Id="rId149" Type="http://schemas.openxmlformats.org/officeDocument/2006/relationships/hyperlink" Target="http://www.ki.si/" TargetMode="External"/><Relationship Id="rId5" Type="http://schemas.openxmlformats.org/officeDocument/2006/relationships/hyperlink" Target="http://www.conamaste.si/slo/Oprema_PopUp.php?link=Difuziska_sonda_za_NMR_spektometer&amp;img=Difuziska_sonda_za_NMR_spektometer&amp;alt=Difuziska%20sonda%20za%20NMR%20spektometer" TargetMode="External"/><Relationship Id="rId95" Type="http://schemas.openxmlformats.org/officeDocument/2006/relationships/hyperlink" Target="http://www.bf.uni-lj.si/dekanat/raziskovalno-delo/razpolozljiva-raziskovalna-oprema/" TargetMode="External"/><Relationship Id="rId160" Type="http://schemas.openxmlformats.org/officeDocument/2006/relationships/hyperlink" Target="http://www.ki.si/" TargetMode="External"/><Relationship Id="rId181" Type="http://schemas.openxmlformats.org/officeDocument/2006/relationships/hyperlink" Target="http://ibk.mf.uni-lj.si/equipment" TargetMode="External"/><Relationship Id="rId216" Type="http://schemas.openxmlformats.org/officeDocument/2006/relationships/hyperlink" Target="http://www.fs.uni-mb.si/podrocje.aspx?id=271" TargetMode="External"/><Relationship Id="rId211" Type="http://schemas.openxmlformats.org/officeDocument/2006/relationships/hyperlink" Target="http://iepoi-uni-mb.si/" TargetMode="External"/><Relationship Id="rId22" Type="http://schemas.openxmlformats.org/officeDocument/2006/relationships/hyperlink" Target="http://www.conamaste.si/slo/Oprema_PopUp.php?link=Dilatometer&amp;img=Dilatometer&amp;alt=Dilatometer" TargetMode="External"/><Relationship Id="rId27" Type="http://schemas.openxmlformats.org/officeDocument/2006/relationships/hyperlink" Target="http://www.conamaste.si/slo/Oprema_PopUp.php?link=SPS&amp;img=SPS&amp;alt=SPS" TargetMode="External"/><Relationship Id="rId43" Type="http://schemas.openxmlformats.org/officeDocument/2006/relationships/hyperlink" Target="http://www.conamaste.si/slo/Oprema_PopUp.php?link=VSM&amp;img=VSM&amp;alt=Superprevodni%20kvantni%20interferometer%20z%20magnetronom%20-%20VSM" TargetMode="External"/><Relationship Id="rId48" Type="http://schemas.openxmlformats.org/officeDocument/2006/relationships/hyperlink" Target="http://www.conamaste.si/slo/Oprema_PopUp.php?link=Pec_za_zaganje_LTCC_keramike&amp;img=Pec_za_zaganje_LTCC_keramike&amp;alt=Pe&#269;%20za%20&#382;ganje%20LTCC%20keramike" TargetMode="External"/><Relationship Id="rId64" Type="http://schemas.openxmlformats.org/officeDocument/2006/relationships/hyperlink" Target="http://www.ntf.uni-lj.si/ntf/raziskovanje/raziskovalno-delo/raziskovalna-oprema/" TargetMode="External"/><Relationship Id="rId69" Type="http://schemas.openxmlformats.org/officeDocument/2006/relationships/hyperlink" Target="http://www.ntf.uni-lj.si/ntf/raziskovanje/raziskovalno-delo/raziskovalna-oprema/" TargetMode="External"/><Relationship Id="rId113" Type="http://schemas.openxmlformats.org/officeDocument/2006/relationships/hyperlink" Target="http://www.ijs.si/ijsw/Objave" TargetMode="External"/><Relationship Id="rId118" Type="http://schemas.openxmlformats.org/officeDocument/2006/relationships/hyperlink" Target="http://www.nib.si/oddelki/infrastrukturni-center-planta" TargetMode="External"/><Relationship Id="rId134" Type="http://schemas.openxmlformats.org/officeDocument/2006/relationships/hyperlink" Target="http://www.ki.si/" TargetMode="External"/><Relationship Id="rId139" Type="http://schemas.openxmlformats.org/officeDocument/2006/relationships/hyperlink" Target="http://www.ki.si/" TargetMode="External"/><Relationship Id="rId80" Type="http://schemas.openxmlformats.org/officeDocument/2006/relationships/hyperlink" Target="http://hpc.fs.uni-lj.si/sites/default/files/FS_HPC_cenik_24032011.pdf" TargetMode="External"/><Relationship Id="rId85" Type="http://schemas.openxmlformats.org/officeDocument/2006/relationships/hyperlink" Target="http://is.zrc-sazu.si/oprema" TargetMode="External"/><Relationship Id="rId150" Type="http://schemas.openxmlformats.org/officeDocument/2006/relationships/hyperlink" Target="http://www.ki.si/" TargetMode="External"/><Relationship Id="rId155" Type="http://schemas.openxmlformats.org/officeDocument/2006/relationships/hyperlink" Target="http://www.ki.si/" TargetMode="External"/><Relationship Id="rId171" Type="http://schemas.openxmlformats.org/officeDocument/2006/relationships/hyperlink" Target="http://www.mf.uni-lj.si/ris/oprema" TargetMode="External"/><Relationship Id="rId176" Type="http://schemas.openxmlformats.org/officeDocument/2006/relationships/hyperlink" Target="http://lnmcp.mf.uni-lj.si/Neuroendo/Oprema.html" TargetMode="External"/><Relationship Id="rId192" Type="http://schemas.openxmlformats.org/officeDocument/2006/relationships/hyperlink" Target="http://www.bf.uni-lj.si/dekanat/raziskovalno-delo/razpolozljiva-raziskovalna-oprema/" TargetMode="External"/><Relationship Id="rId197" Type="http://schemas.openxmlformats.org/officeDocument/2006/relationships/hyperlink" Target="http://fs-server.uni-mb.si/si/inst/iko/lsek/DEFAULT_datoteke/Instron.htm" TargetMode="External"/><Relationship Id="rId206" Type="http://schemas.openxmlformats.org/officeDocument/2006/relationships/hyperlink" Target="http://lko.fs.um.si/sl/equipment" TargetMode="External"/><Relationship Id="rId201" Type="http://schemas.openxmlformats.org/officeDocument/2006/relationships/hyperlink" Target="http://www.fs.uni-mb.si/podrocje.aspx?id=1317&amp;langid=1033" TargetMode="External"/><Relationship Id="rId222" Type="http://schemas.openxmlformats.org/officeDocument/2006/relationships/printerSettings" Target="../printerSettings/printerSettings1.bin"/><Relationship Id="rId12" Type="http://schemas.openxmlformats.org/officeDocument/2006/relationships/hyperlink" Target="http://www.conamaste.si/slo/Oprema_PopUp.php?link=Glovebox_komora&amp;img=Glovebox_komora&amp;alt=Glovebox%20komora" TargetMode="External"/><Relationship Id="rId17" Type="http://schemas.openxmlformats.org/officeDocument/2006/relationships/hyperlink" Target="http://www.conamaste.si/slo/Oprema_PopUp.php?link=Piknometer&amp;img=Piknometer&amp;alt=Piknometer" TargetMode="External"/><Relationship Id="rId33" Type="http://schemas.openxmlformats.org/officeDocument/2006/relationships/hyperlink" Target="http://www.conamaste.si/slo/Oprema_PopUp.php?link=Stevec_nanodelcev&amp;img=Stevec_nanodelcev&amp;alt=&#352;tevec%20nanodelcev" TargetMode="External"/><Relationship Id="rId38" Type="http://schemas.openxmlformats.org/officeDocument/2006/relationships/hyperlink" Target="http://www.conamaste.si/slo/Oprema_PopUp.php?link=Konfokalni_mikroskop&amp;img=Konfokalni_mikroskop&amp;alt=Konfokalni%20mikroskop" TargetMode="External"/><Relationship Id="rId59" Type="http://schemas.openxmlformats.org/officeDocument/2006/relationships/hyperlink" Target="http://www.ntf.uni-lj.si/ntf/raziskovanje/raziskovalno-delo/raziskovalna-oprema/" TargetMode="External"/><Relationship Id="rId103" Type="http://schemas.openxmlformats.org/officeDocument/2006/relationships/hyperlink" Target="http://www.bf.uni-lj.si/dekanat/raziskovalno-delo/razpolozljiva-raziskovalna-oprema/" TargetMode="External"/><Relationship Id="rId108" Type="http://schemas.openxmlformats.org/officeDocument/2006/relationships/hyperlink" Target="http://lnmcp.mf.uni-lj.si/Neuroendo/Oprema.html" TargetMode="External"/><Relationship Id="rId124" Type="http://schemas.openxmlformats.org/officeDocument/2006/relationships/hyperlink" Target="http://www.nib.si/oddelki/infrastrukturni-center-planta" TargetMode="External"/><Relationship Id="rId129" Type="http://schemas.openxmlformats.org/officeDocument/2006/relationships/hyperlink" Target="http://www.ki.si/" TargetMode="External"/><Relationship Id="rId54" Type="http://schemas.openxmlformats.org/officeDocument/2006/relationships/hyperlink" Target="http://www.ntf.uni-lj.si/ntf/raziskovanje/raziskovalno-delo/raziskovalna-oprema/" TargetMode="External"/><Relationship Id="rId70" Type="http://schemas.openxmlformats.org/officeDocument/2006/relationships/hyperlink" Target="http://www.ntf.uni-lj.si/ntf/raziskovanje/raziskovalno-delo/raziskovalna-oprema/" TargetMode="External"/><Relationship Id="rId75" Type="http://schemas.openxmlformats.org/officeDocument/2006/relationships/hyperlink" Target="http://www.ffa.uni-lj.si/fileadmin/datoteke/Dekanat/Razno/LC_MS_MS.pdf" TargetMode="External"/><Relationship Id="rId91" Type="http://schemas.openxmlformats.org/officeDocument/2006/relationships/hyperlink" Target="http://les.bf.uni-lj.si/raziskave-svetovanje-testiranje/raziskovalna-oprema/" TargetMode="External"/><Relationship Id="rId96" Type="http://schemas.openxmlformats.org/officeDocument/2006/relationships/hyperlink" Target="http://www.bf.uni-lj.si/dekanat/raziskovalno-delo/razpolozljiva-raziskovalna-oprema/" TargetMode="External"/><Relationship Id="rId140" Type="http://schemas.openxmlformats.org/officeDocument/2006/relationships/hyperlink" Target="http://www.ki.si/" TargetMode="External"/><Relationship Id="rId145" Type="http://schemas.openxmlformats.org/officeDocument/2006/relationships/hyperlink" Target="http://www.ki.si/" TargetMode="External"/><Relationship Id="rId161" Type="http://schemas.openxmlformats.org/officeDocument/2006/relationships/hyperlink" Target="http://www.ki.si/" TargetMode="External"/><Relationship Id="rId166" Type="http://schemas.openxmlformats.org/officeDocument/2006/relationships/hyperlink" Target="http://www.pafi.si/Base/first.php" TargetMode="External"/><Relationship Id="rId182" Type="http://schemas.openxmlformats.org/officeDocument/2006/relationships/hyperlink" Target="http://ibk.mf.uni-lj.si/equipment" TargetMode="External"/><Relationship Id="rId187" Type="http://schemas.openxmlformats.org/officeDocument/2006/relationships/hyperlink" Target="http://www.bf.uni-lj.si/dekanat/raziskovalno-delo/razpolozljiva-raziskovalna-oprema/" TargetMode="External"/><Relationship Id="rId217" Type="http://schemas.openxmlformats.org/officeDocument/2006/relationships/hyperlink" Target="http://www.fs.uni-mb.si/podrocje.aspx?id=79" TargetMode="External"/><Relationship Id="rId1" Type="http://schemas.openxmlformats.org/officeDocument/2006/relationships/hyperlink" Target="http://www.ki.si/" TargetMode="External"/><Relationship Id="rId6" Type="http://schemas.openxmlformats.org/officeDocument/2006/relationships/hyperlink" Target="http://www.conamaste.si/slo/Oprema_PopUp.php?link=Visokofrekvencni_mikrovalovni_izvor_za_EPR_spektroskopijo&amp;img=Visokofrekvencni_mikrovalovni_izvor_za_EPR_spektroskopijo&amp;alt=Visokofrekven&#269;ni%20mikrovalovni%20izvor%20za%20EPR%20spektroskopijo" TargetMode="External"/><Relationship Id="rId212" Type="http://schemas.openxmlformats.org/officeDocument/2006/relationships/hyperlink" Target="http://iepoi-uni-mb.si/" TargetMode="External"/><Relationship Id="rId23" Type="http://schemas.openxmlformats.org/officeDocument/2006/relationships/hyperlink" Target="http://www.conamaste.si/slo/Oprema_PopUp.php?link=Z_opticno_pinceto_nadgrajen_sistem_za_konfokalno_fluorescencno_mikrospektroskopijo&amp;img=Z_opticno_pinceto_nadgrajen_sistem_za_konfokalno_fluorescencno_mikrospektroskopijo&amp;alt=Z%20opti&#269;no%20pinceto%20nadgraj" TargetMode="External"/><Relationship Id="rId28" Type="http://schemas.openxmlformats.org/officeDocument/2006/relationships/hyperlink" Target="http://www.conamaste.si/slo/Oprema_PopUp.php?link=Laserski_granulometer&amp;img=Laserski_granulometer&amp;alt=Laserski%20granulometer" TargetMode="External"/><Relationship Id="rId49" Type="http://schemas.openxmlformats.org/officeDocument/2006/relationships/hyperlink" Target="http://www.conamaste.si/slo/Oprema_PopUp.php?link=Klimatska_komora&amp;img=Klimatska_komora&amp;alt=Klimatska%20komora" TargetMode="External"/><Relationship Id="rId114" Type="http://schemas.openxmlformats.org/officeDocument/2006/relationships/hyperlink" Target="http://www.nib.si/oddelki/infrastrukturni-center-planta" TargetMode="External"/><Relationship Id="rId119" Type="http://schemas.openxmlformats.org/officeDocument/2006/relationships/hyperlink" Target="http://www.nib.si/oddelki/infrastrukturni-center-planta" TargetMode="External"/><Relationship Id="rId44" Type="http://schemas.openxmlformats.org/officeDocument/2006/relationships/hyperlink" Target="http://www.conamaste.si/slo/Oprema_PopUp.php?link=Kombinirana_mikrovalovna_radiacijska_pec_za_sintranje&amp;img=Kombinirana_mikrovalovna_radiacijska_pec_za_sintranje&amp;alt=Kombinirana%20mikrovalovna%20radiacijska%20pe&#269;%20za%20sintranje" TargetMode="External"/><Relationship Id="rId60" Type="http://schemas.openxmlformats.org/officeDocument/2006/relationships/hyperlink" Target="http://www.ntf.uni-lj.si/ntf/raziskovanje/raziskovalno-delo/raziskovalna-oprema/" TargetMode="External"/><Relationship Id="rId65" Type="http://schemas.openxmlformats.org/officeDocument/2006/relationships/hyperlink" Target="http://www.ntf.uni-lj.si/ntf/raziskovanje/raziskovalno-delo/raziskovalna-oprema/" TargetMode="External"/><Relationship Id="rId81" Type="http://schemas.openxmlformats.org/officeDocument/2006/relationships/hyperlink" Target="http://is.zrc-sazu.si/oprema" TargetMode="External"/><Relationship Id="rId86" Type="http://schemas.openxmlformats.org/officeDocument/2006/relationships/hyperlink" Target="http://is.zrc-sazu.si/oprema" TargetMode="External"/><Relationship Id="rId130" Type="http://schemas.openxmlformats.org/officeDocument/2006/relationships/hyperlink" Target="http://www.ki.si/" TargetMode="External"/><Relationship Id="rId135" Type="http://schemas.openxmlformats.org/officeDocument/2006/relationships/hyperlink" Target="http://www.ki.si/index.php?id=704" TargetMode="External"/><Relationship Id="rId151" Type="http://schemas.openxmlformats.org/officeDocument/2006/relationships/hyperlink" Target="http://www.ki.si/" TargetMode="External"/><Relationship Id="rId156" Type="http://schemas.openxmlformats.org/officeDocument/2006/relationships/hyperlink" Target="http://www.ki.si/" TargetMode="External"/><Relationship Id="rId177" Type="http://schemas.openxmlformats.org/officeDocument/2006/relationships/hyperlink" Target="http://lnmcp.mf.uni-lj.si/Neuroendo/Oprema.html" TargetMode="External"/><Relationship Id="rId198" Type="http://schemas.openxmlformats.org/officeDocument/2006/relationships/hyperlink" Target="http://fs-server.uni-mb.si/si/inst/iko/lsek/DEFAULT_datoteke/Instron.htm" TargetMode="External"/><Relationship Id="rId172" Type="http://schemas.openxmlformats.org/officeDocument/2006/relationships/hyperlink" Target="http://www.mf.uni-lj.si/ifet" TargetMode="External"/><Relationship Id="rId193" Type="http://schemas.openxmlformats.org/officeDocument/2006/relationships/hyperlink" Target="http://fs-server.uni-mb.si/si/inst/ips/ltm/" TargetMode="External"/><Relationship Id="rId202" Type="http://schemas.openxmlformats.org/officeDocument/2006/relationships/hyperlink" Target="http://www.fs.uni-mb.si/podrocje.aspx?id=1317&amp;langid=1033" TargetMode="External"/><Relationship Id="rId207" Type="http://schemas.openxmlformats.org/officeDocument/2006/relationships/hyperlink" Target="http://lko.fs.um.si/sl/equipment" TargetMode="External"/><Relationship Id="rId223" Type="http://schemas.openxmlformats.org/officeDocument/2006/relationships/drawing" Target="../drawings/drawing1.xml"/><Relationship Id="rId13" Type="http://schemas.openxmlformats.org/officeDocument/2006/relationships/hyperlink" Target="http://www.conamaste.si/slo/Oprema_PopUp.php?link=Naprava_za_sinhroniziranje_omrezne_napetosti&amp;img=Naprava_za_sinhroniziranje_omrezne_napetosti&amp;alt=Naprava%20za%20sinhroniziranje%20omre&#382;ne%20napetosti" TargetMode="External"/><Relationship Id="rId18" Type="http://schemas.openxmlformats.org/officeDocument/2006/relationships/hyperlink" Target="http://www.conamaste.si/slo/Oprema_PopUp.php?link=Stroj_za_razrez_blokov_LTCC&amp;img=Stroj_za_razrez_blokov_LTCC&amp;alt=Stroj%20za%20razrez%20blokov%20LTCC" TargetMode="External"/><Relationship Id="rId39" Type="http://schemas.openxmlformats.org/officeDocument/2006/relationships/hyperlink" Target="http://www.conamaste.si/slo/Oprema_PopUp.php?link=Opticni_brezkontaktni_merilni_sistem&amp;img=Opticni_brezkontaktni_merilni_sistem&amp;alt=Opti&#269;ni%20brezkontaktni%20merilni%20sistem" TargetMode="External"/><Relationship Id="rId109" Type="http://schemas.openxmlformats.org/officeDocument/2006/relationships/hyperlink" Target="http://ibk.mf.uni-lj.si/equipment" TargetMode="External"/><Relationship Id="rId34" Type="http://schemas.openxmlformats.org/officeDocument/2006/relationships/hyperlink" Target="http://www.conamaste.si/slo/Oprema_PopUp.php?link=Racunalniska_gruca&amp;img=Racunalniska_gruca&amp;alt=Ra&#269;unalni&#353;ka%20gru&#269;a%20z%20nadgradnjami" TargetMode="External"/><Relationship Id="rId50" Type="http://schemas.openxmlformats.org/officeDocument/2006/relationships/hyperlink" Target="http://www.conamaste.si/slo/Oprema_PopUp.php?link=Laserski_sistem_za_razrez&amp;img=Laserski_sistem_za_razrez&amp;alt=Laserski%20sistem%20za%20razrez" TargetMode="External"/><Relationship Id="rId55" Type="http://schemas.openxmlformats.org/officeDocument/2006/relationships/hyperlink" Target="http://www.ntf.uni-lj.si/ntf/raziskovanje/raziskovalno-delo/raziskovalna-oprema/" TargetMode="External"/><Relationship Id="rId76" Type="http://schemas.openxmlformats.org/officeDocument/2006/relationships/hyperlink" Target="http://lbk.fe.uni-lj.si/index_si.html" TargetMode="External"/><Relationship Id="rId97" Type="http://schemas.openxmlformats.org/officeDocument/2006/relationships/hyperlink" Target="http://www.bf.uni-lj.si/dekanat/raziskovalno-delo/razpolozljiva-raziskovalna-oprema/" TargetMode="External"/><Relationship Id="rId104" Type="http://schemas.openxmlformats.org/officeDocument/2006/relationships/hyperlink" Target="http://www.bf.uni-lj.si/dekanat/raziskovalno-delo/razpolozljiva-raziskovalna-oprema/" TargetMode="External"/><Relationship Id="rId120" Type="http://schemas.openxmlformats.org/officeDocument/2006/relationships/hyperlink" Target="http://www.nib.si/oddelki/infrastrukturni-center-planta" TargetMode="External"/><Relationship Id="rId125" Type="http://schemas.openxmlformats.org/officeDocument/2006/relationships/hyperlink" Target="http://www.nib.si/images/stories/datoteke2/Delovanje_centra/arrs-ri-evidenca-opreme-105-nib.pdf" TargetMode="External"/><Relationship Id="rId141" Type="http://schemas.openxmlformats.org/officeDocument/2006/relationships/hyperlink" Target="http://www.ki.si/" TargetMode="External"/><Relationship Id="rId146" Type="http://schemas.openxmlformats.org/officeDocument/2006/relationships/hyperlink" Target="http://www.ki.si/" TargetMode="External"/><Relationship Id="rId167" Type="http://schemas.openxmlformats.org/officeDocument/2006/relationships/hyperlink" Target="http://www.mf.uni-lj.si/ris/oprema" TargetMode="External"/><Relationship Id="rId188" Type="http://schemas.openxmlformats.org/officeDocument/2006/relationships/hyperlink" Target="http://www.bf.uni-lj.si/dekanat/raziskovalno-delo/razpolozljiva-raziskovalna-oprema/" TargetMode="External"/><Relationship Id="rId7" Type="http://schemas.openxmlformats.org/officeDocument/2006/relationships/hyperlink" Target="http://www.conamaste.si/slo/Oprema_PopUp.php?link=Pikosekundi_pulzni_laser&amp;img=Pikosekundi_pulzni_laser&amp;alt=Pikosekundi%20pulzni%20laser" TargetMode="External"/><Relationship Id="rId71" Type="http://schemas.openxmlformats.org/officeDocument/2006/relationships/hyperlink" Target="http://www.ntf.uni-lj.si/ntf/raziskovanje/raziskovalno-delo/raziskovalna-oprema/" TargetMode="External"/><Relationship Id="rId92" Type="http://schemas.openxmlformats.org/officeDocument/2006/relationships/hyperlink" Target="http://les.bf.uni-lj.si/raziskave-svetovanje-testiranje/raziskovalna-oprema/" TargetMode="External"/><Relationship Id="rId162" Type="http://schemas.openxmlformats.org/officeDocument/2006/relationships/hyperlink" Target="http://www.ki.si/" TargetMode="External"/><Relationship Id="rId183" Type="http://schemas.openxmlformats.org/officeDocument/2006/relationships/hyperlink" Target="http://ibk.mf.uni-lj.si/equipment" TargetMode="External"/><Relationship Id="rId213" Type="http://schemas.openxmlformats.org/officeDocument/2006/relationships/hyperlink" Target="http://iepoi-uni-mb.si/" TargetMode="External"/><Relationship Id="rId218" Type="http://schemas.openxmlformats.org/officeDocument/2006/relationships/hyperlink" Target="http://loppm.fs.uni-mb.si/" TargetMode="External"/><Relationship Id="rId2" Type="http://schemas.openxmlformats.org/officeDocument/2006/relationships/hyperlink" Target="http://www.onko-i.si/dejavnosti/raziskovalna_in_izobrazevalna_dejavnost/raziskovalna%20oprema" TargetMode="External"/><Relationship Id="rId29" Type="http://schemas.openxmlformats.org/officeDocument/2006/relationships/hyperlink" Target="http://www.conamaste.si/slo/Oprema_PopUp.php?link=Merilnik_specificne_povrsine&amp;img=Merilnik_specificne_povrsine&amp;alt=Merilnik%20specifi&#269;ne%20povr&#353;ine" TargetMode="External"/><Relationship Id="rId24" Type="http://schemas.openxmlformats.org/officeDocument/2006/relationships/hyperlink" Target="http://www.conamaste.si/slo/Oprema_PopUp.php?link=Vrsticni_mikroskop_v_bliznjem_opticnem_polju&amp;img=Vrsticni_mikroskop_v_bliznjem_opticnem_polju&amp;alt=Vrsti&#269;ni%20mikroskop%20v%20bli&#382;njem%20opti&#269;nem%20polju" TargetMode="External"/><Relationship Id="rId40" Type="http://schemas.openxmlformats.org/officeDocument/2006/relationships/hyperlink" Target="http://www.conamaste.si/slo/Oprema_PopUp.php?link=Generator_udarnega_toka_PG_20_14000&amp;img=Generator_udarnega_toka_PG_20_14000&amp;alt=Generator%20udarnega%20toka%20PG%2020-14000" TargetMode="External"/><Relationship Id="rId45" Type="http://schemas.openxmlformats.org/officeDocument/2006/relationships/hyperlink" Target="http://www.conamaste.si/slo/Oprema_PopUp.php?link=Termotehtnica&amp;img=Termotehtnica&amp;alt=Termotehtnica" TargetMode="External"/><Relationship Id="rId66" Type="http://schemas.openxmlformats.org/officeDocument/2006/relationships/hyperlink" Target="http://www.ntf.uni-lj.si/ntf/raziskovanje/raziskovalno-delo/raziskovalna-oprema/" TargetMode="External"/><Relationship Id="rId87" Type="http://schemas.openxmlformats.org/officeDocument/2006/relationships/hyperlink" Target="http://www2.uirs.si/sl/Infrastruktura/Raziskovalnaoprema/tabid/317/Default.aspx" TargetMode="External"/><Relationship Id="rId110" Type="http://schemas.openxmlformats.org/officeDocument/2006/relationships/hyperlink" Target="http://www.mf.uni-lj.si/ibf/raziskovalna-dejavnost" TargetMode="External"/><Relationship Id="rId115" Type="http://schemas.openxmlformats.org/officeDocument/2006/relationships/hyperlink" Target="http://www.nib.si/oddelki/infrastrukturni-center-planta" TargetMode="External"/><Relationship Id="rId131" Type="http://schemas.openxmlformats.org/officeDocument/2006/relationships/hyperlink" Target="http://www.ki.si/" TargetMode="External"/><Relationship Id="rId136" Type="http://schemas.openxmlformats.org/officeDocument/2006/relationships/hyperlink" Target="http://www.ki.si/" TargetMode="External"/><Relationship Id="rId157" Type="http://schemas.openxmlformats.org/officeDocument/2006/relationships/hyperlink" Target="http://www.ki.si/" TargetMode="External"/><Relationship Id="rId178" Type="http://schemas.openxmlformats.org/officeDocument/2006/relationships/hyperlink" Target="http://lnmcp.mf.uni-lj.si/Neuroendo/Oprema.html" TargetMode="External"/><Relationship Id="rId61" Type="http://schemas.openxmlformats.org/officeDocument/2006/relationships/hyperlink" Target="http://www.ntf.uni-lj.si/ntf/raziskovanje/raziskovalno-delo/raziskovalna-oprema/" TargetMode="External"/><Relationship Id="rId82" Type="http://schemas.openxmlformats.org/officeDocument/2006/relationships/hyperlink" Target="http://is.zrc-sazu.si/oprema" TargetMode="External"/><Relationship Id="rId152" Type="http://schemas.openxmlformats.org/officeDocument/2006/relationships/hyperlink" Target="http://www.ki.si/" TargetMode="External"/><Relationship Id="rId173" Type="http://schemas.openxmlformats.org/officeDocument/2006/relationships/hyperlink" Target="http://cfgbc.mf.uni-lj.si/" TargetMode="External"/><Relationship Id="rId194" Type="http://schemas.openxmlformats.org/officeDocument/2006/relationships/hyperlink" Target="http://fs-server.uni-mb.si/si/inst/ips/ltm/" TargetMode="External"/><Relationship Id="rId199" Type="http://schemas.openxmlformats.org/officeDocument/2006/relationships/hyperlink" Target="http://fs-server.uni-mb.si/si/inst/iko/lsek/DEFAULT_datoteke/Instron.htm" TargetMode="External"/><Relationship Id="rId203" Type="http://schemas.openxmlformats.org/officeDocument/2006/relationships/hyperlink" Target="http://www.fs.uni-mb.si/podrocje.aspx?id=1317&amp;langid=1033" TargetMode="External"/><Relationship Id="rId208" Type="http://schemas.openxmlformats.org/officeDocument/2006/relationships/hyperlink" Target="http://www.fs.uni-mb.si/podrocje.aspx?id=79" TargetMode="External"/><Relationship Id="rId19" Type="http://schemas.openxmlformats.org/officeDocument/2006/relationships/hyperlink" Target="http://www.conamaste.si/slo/Oprema_PopUp.php?link=Korelacijski_mikroskop&amp;img=Korelacijski_mikroskop&amp;alt=Korelacijski%20mikroskop" TargetMode="External"/><Relationship Id="rId224" Type="http://schemas.openxmlformats.org/officeDocument/2006/relationships/vmlDrawing" Target="../drawings/vmlDrawing1.vml"/><Relationship Id="rId14" Type="http://schemas.openxmlformats.org/officeDocument/2006/relationships/hyperlink" Target="http://www.conamaste.si/slo/Oprema_PopUp.php?link=Naprava_za_spajanje_silicijeviih_rezin&amp;img=Naprava_za_spajanje_silicijeviih_rezin&amp;alt=Naprava%20za%20spajanje%20silicijeviih%20rezin" TargetMode="External"/><Relationship Id="rId30" Type="http://schemas.openxmlformats.org/officeDocument/2006/relationships/hyperlink" Target="http://www.conamaste.si/slo/Oprema_PopUp.php?link=Porozimeter&amp;img=Porozimeter&amp;alt=Porozimeter" TargetMode="External"/><Relationship Id="rId35" Type="http://schemas.openxmlformats.org/officeDocument/2006/relationships/hyperlink" Target="http://www.conamaste.si/slo/Oprema_PopUp.php?link=Sistem_za_dvofotonsko_polimerizacijo&amp;img=Sistem_za_dvofotonsko_polimerizacijo&amp;alt=Sistem%20za%20dvofotonsko%20polimerizacijo" TargetMode="External"/><Relationship Id="rId56" Type="http://schemas.openxmlformats.org/officeDocument/2006/relationships/hyperlink" Target="http://www.ntf.uni-lj.si/ntf/raziskovanje/raziskovalno-delo/raziskovalna-oprema/" TargetMode="External"/><Relationship Id="rId77" Type="http://schemas.openxmlformats.org/officeDocument/2006/relationships/hyperlink" Target="http://lpvo.fe.uni-lj.si/" TargetMode="External"/><Relationship Id="rId100" Type="http://schemas.openxmlformats.org/officeDocument/2006/relationships/hyperlink" Target="http://dinalpbear.eu/en/" TargetMode="External"/><Relationship Id="rId105" Type="http://schemas.openxmlformats.org/officeDocument/2006/relationships/hyperlink" Target="http://www.bf.uni-lj.si/dekanat/raziskovalno-delo/razpolozljiva-raziskovalna-oprema/" TargetMode="External"/><Relationship Id="rId126" Type="http://schemas.openxmlformats.org/officeDocument/2006/relationships/hyperlink" Target="http://www.nib.si/storitve-in-oprema/raziskovalna-oprema" TargetMode="External"/><Relationship Id="rId147" Type="http://schemas.openxmlformats.org/officeDocument/2006/relationships/hyperlink" Target="http://www.ki.si/" TargetMode="External"/><Relationship Id="rId168" Type="http://schemas.openxmlformats.org/officeDocument/2006/relationships/hyperlink" Target="http://www.mf.uni-lj.si/ris/oprema" TargetMode="External"/><Relationship Id="rId8" Type="http://schemas.openxmlformats.org/officeDocument/2006/relationships/hyperlink" Target="http://www.conamaste.si/slo/Oprema_PopUp.php?link=Stroj_za_prebijanje_folije&amp;img=Stroj_za_prebijanje_folije&amp;alt=Stroj%20za%20prebijanje%20folije" TargetMode="External"/><Relationship Id="rId51" Type="http://schemas.openxmlformats.org/officeDocument/2006/relationships/hyperlink" Target="http://www.conamaste.si/slo/Oprema_PopUp.php?link=Laboratorijski_mlin&amp;img=Laboratorijski_mlin&amp;alt=Laboratorijski%20mlin" TargetMode="External"/><Relationship Id="rId72" Type="http://schemas.openxmlformats.org/officeDocument/2006/relationships/hyperlink" Target="http://www.ntf.uni-lj.si/ntf/raziskovanje/raziskovalno-delo/raziskovalna-oprema/" TargetMode="External"/><Relationship Id="rId93" Type="http://schemas.openxmlformats.org/officeDocument/2006/relationships/hyperlink" Target="http://les.bf.uni-lj.si/raziskave-svetovanje-testiranje/raziskovalna-oprema/" TargetMode="External"/><Relationship Id="rId98" Type="http://schemas.openxmlformats.org/officeDocument/2006/relationships/hyperlink" Target="http://www.bf.uni-lj.si/dekanat/raziskovalno-delo/razpolozljiva-raziskovalna-oprema/" TargetMode="External"/><Relationship Id="rId121" Type="http://schemas.openxmlformats.org/officeDocument/2006/relationships/hyperlink" Target="http://www.nib.si/oddelki/infrastrukturni-center-planta" TargetMode="External"/><Relationship Id="rId142" Type="http://schemas.openxmlformats.org/officeDocument/2006/relationships/hyperlink" Target="http://www.ki.si/" TargetMode="External"/><Relationship Id="rId163" Type="http://schemas.openxmlformats.org/officeDocument/2006/relationships/hyperlink" Target="http://www.ki.si/" TargetMode="External"/><Relationship Id="rId184" Type="http://schemas.openxmlformats.org/officeDocument/2006/relationships/hyperlink" Target="http://ibk.mf.uni-lj.si/equipment" TargetMode="External"/><Relationship Id="rId189" Type="http://schemas.openxmlformats.org/officeDocument/2006/relationships/hyperlink" Target="http://www.bf.uni-lj.si/dekanat/raziskovalno-delo/razpolozljiva-raziskovalna-oprema/" TargetMode="External"/><Relationship Id="rId219" Type="http://schemas.openxmlformats.org/officeDocument/2006/relationships/hyperlink" Target="http://loppm.fs.uni-mb.si/" TargetMode="External"/><Relationship Id="rId3" Type="http://schemas.openxmlformats.org/officeDocument/2006/relationships/hyperlink" Target="http://www.hidroinstitut.si/index.php/zmogljivosti/merilna-oprema" TargetMode="External"/><Relationship Id="rId214" Type="http://schemas.openxmlformats.org/officeDocument/2006/relationships/hyperlink" Target="http://www.fs.uni-mb.si/loifko/" TargetMode="External"/><Relationship Id="rId25" Type="http://schemas.openxmlformats.org/officeDocument/2006/relationships/hyperlink" Target="http://www.conamaste.si/slo/Oprema_PopUp.php?link=Termovizijski_mikroskop&amp;img=Termovizijski_mikroskop&amp;alt=Termovizijski%20mikroskop" TargetMode="External"/><Relationship Id="rId46" Type="http://schemas.openxmlformats.org/officeDocument/2006/relationships/hyperlink" Target="http://www.conamaste.si/slo/Oprema_PopUp.php?link=Opticni_tenziometer&amp;img=Opticni_tenziometer&amp;alt=Opti&#269;ni%20tenziometer" TargetMode="External"/><Relationship Id="rId67" Type="http://schemas.openxmlformats.org/officeDocument/2006/relationships/hyperlink" Target="http://www.ntf.uni-lj.si/ntf/raziskovanje/raziskovalno-delo/raziskovalna-oprema/" TargetMode="External"/><Relationship Id="rId116" Type="http://schemas.openxmlformats.org/officeDocument/2006/relationships/hyperlink" Target="http://www.nib.si/oddelki/infrastrukturni-center-planta" TargetMode="External"/><Relationship Id="rId137" Type="http://schemas.openxmlformats.org/officeDocument/2006/relationships/hyperlink" Target="http://www.ki.si/" TargetMode="External"/><Relationship Id="rId158" Type="http://schemas.openxmlformats.org/officeDocument/2006/relationships/hyperlink" Target="http://www.ki.si/" TargetMode="External"/><Relationship Id="rId20" Type="http://schemas.openxmlformats.org/officeDocument/2006/relationships/hyperlink" Target="http://www.conamaste.si/slo/Oprema_PopUp.php?link=Mikroskop_na_atomsko_silo_in_grelec_za_celico&amp;img=Mikroskop_na_atomsko_silo_in_grelec_za_celico&amp;alt=Mikroskop%20na%20atomsko%20silo%20in%20grelec%20za%20celico" TargetMode="External"/><Relationship Id="rId41" Type="http://schemas.openxmlformats.org/officeDocument/2006/relationships/hyperlink" Target="http://www.conamaste.si/slo/Oprema_PopUp.php?link=Merilni_sistem_za_merjenje_karakteristik&amp;img=Merilni_sistem_za_merjenje_karakteristik&amp;alt=Merilni%20sistem%20za%20merjenje%20karakteristik" TargetMode="External"/><Relationship Id="rId62" Type="http://schemas.openxmlformats.org/officeDocument/2006/relationships/hyperlink" Target="http://www.ntf.uni-lj.si/ntf/raziskovanje/raziskovalno-delo/raziskovalna-oprema/" TargetMode="External"/><Relationship Id="rId83" Type="http://schemas.openxmlformats.org/officeDocument/2006/relationships/hyperlink" Target="http://is.zrc-sazu.si/oprema" TargetMode="External"/><Relationship Id="rId88" Type="http://schemas.openxmlformats.org/officeDocument/2006/relationships/hyperlink" Target="http://www.bf.uni-lj.si/dekanat/raziskovalno-delo/razpolozljiva-raziskovalna-oprema/" TargetMode="External"/><Relationship Id="rId111" Type="http://schemas.openxmlformats.org/officeDocument/2006/relationships/hyperlink" Target="http://lnmcp.mf.uni-lj.si/Neuroendo/Oprema.html" TargetMode="External"/><Relationship Id="rId132" Type="http://schemas.openxmlformats.org/officeDocument/2006/relationships/hyperlink" Target="http://www.ki.si/" TargetMode="External"/><Relationship Id="rId153" Type="http://schemas.openxmlformats.org/officeDocument/2006/relationships/hyperlink" Target="http://www.ki.si/" TargetMode="External"/><Relationship Id="rId174" Type="http://schemas.openxmlformats.org/officeDocument/2006/relationships/hyperlink" Target="http://lnmcp.mf.uni-lj.si/Neuroendo/Oprema.html" TargetMode="External"/><Relationship Id="rId179" Type="http://schemas.openxmlformats.org/officeDocument/2006/relationships/hyperlink" Target="http://lnmcp.mf.uni-lj.si/Neuroendo/Oprema.html" TargetMode="External"/><Relationship Id="rId195" Type="http://schemas.openxmlformats.org/officeDocument/2006/relationships/hyperlink" Target="http://fs-server.uni-mb.si/si/inst/ips/ltm/" TargetMode="External"/><Relationship Id="rId209" Type="http://schemas.openxmlformats.org/officeDocument/2006/relationships/hyperlink" Target="http://www.fs.uni-mb.si/podrocje.aspx?id=289" TargetMode="External"/><Relationship Id="rId190" Type="http://schemas.openxmlformats.org/officeDocument/2006/relationships/hyperlink" Target="http://www.bf.uni-lj.si/dekanat/raziskovalno-delo/razpolozljiva-raziskovalna-oprema/" TargetMode="External"/><Relationship Id="rId204" Type="http://schemas.openxmlformats.org/officeDocument/2006/relationships/hyperlink" Target="http://www.fs.uni-mb.si/podrocje.aspx?id=1317&amp;langid=1033" TargetMode="External"/><Relationship Id="rId220" Type="http://schemas.openxmlformats.org/officeDocument/2006/relationships/hyperlink" Target="http://loppm.fs.uni-mb.si/" TargetMode="External"/><Relationship Id="rId225" Type="http://schemas.openxmlformats.org/officeDocument/2006/relationships/comments" Target="../comments1.xml"/><Relationship Id="rId15" Type="http://schemas.openxmlformats.org/officeDocument/2006/relationships/hyperlink" Target="http://www.conamaste.si/slo/Oprema_PopUp.php?link=Modul_za_mikroskopijo_FLIM&amp;img=Modul_za_mikroskopijo_FLIM&amp;alt=Modul%20za%20mikroskopijo%20FLIM" TargetMode="External"/><Relationship Id="rId36" Type="http://schemas.openxmlformats.org/officeDocument/2006/relationships/hyperlink" Target="http://www.conamaste.si/slo/Oprema_PopUp.php?link=Opticna_pinceta&amp;img=Opticna_pinceta&amp;alt=Opti&#269;na%20pinceta" TargetMode="External"/><Relationship Id="rId57" Type="http://schemas.openxmlformats.org/officeDocument/2006/relationships/hyperlink" Target="http://www.ntf.uni-lj.si/ntf/raziskovanje/raziskovalno-delo/raziskovalna-oprema/" TargetMode="External"/><Relationship Id="rId106" Type="http://schemas.openxmlformats.org/officeDocument/2006/relationships/hyperlink" Target="http://www.bf.uni-lj.si/dekanat/raziskovalno-delo/razpolozljiva-raziskovalna-oprema/" TargetMode="External"/><Relationship Id="rId127" Type="http://schemas.openxmlformats.org/officeDocument/2006/relationships/hyperlink" Target="http://www.nib.si/storitve-in-oprema/raziskovalna-oprema" TargetMode="External"/><Relationship Id="rId10" Type="http://schemas.openxmlformats.org/officeDocument/2006/relationships/hyperlink" Target="http://www.conamaste.si/slo/Oprema_PopUp.php?link=Sistem_za_merjenje_toplotne_prevodnosti&amp;img=Sistem_za_merjenje_toplotne_prevodnosti&amp;alt=Sistem%20za%20merjenje%20toplotne%20prevodnosti" TargetMode="External"/><Relationship Id="rId31" Type="http://schemas.openxmlformats.org/officeDocument/2006/relationships/hyperlink" Target="http://www.conamaste.si/slo/Oprema_PopUp.php?link=Vzorcevalnik_zraka&amp;img=Vzorcevalnik_zraka&amp;alt=Vzor&#269;evalnik%20zraka" TargetMode="External"/><Relationship Id="rId52" Type="http://schemas.openxmlformats.org/officeDocument/2006/relationships/hyperlink" Target="http://www.conamaste.si/slo/Oprema_PopUp.php?link=Kalibrator_tlaka&amp;img=Kalibrator_tlaka&amp;alt=Kalibrator%20tlaka" TargetMode="External"/><Relationship Id="rId73" Type="http://schemas.openxmlformats.org/officeDocument/2006/relationships/hyperlink" Target="http://www.ntf.uni-lj.si/ntf/raziskovanje/raziskovalno-delo/raziskovalna-oprema/" TargetMode="External"/><Relationship Id="rId78" Type="http://schemas.openxmlformats.org/officeDocument/2006/relationships/hyperlink" Target="http://www.ltfe.org/" TargetMode="External"/><Relationship Id="rId94" Type="http://schemas.openxmlformats.org/officeDocument/2006/relationships/hyperlink" Target="http://les.bf.uni-lj.si/raziskave-svetovanje-testiranje/raziskovalna-oprema/" TargetMode="External"/><Relationship Id="rId99" Type="http://schemas.openxmlformats.org/officeDocument/2006/relationships/hyperlink" Target="http://dinalpbear.eu/en/" TargetMode="External"/><Relationship Id="rId101" Type="http://schemas.openxmlformats.org/officeDocument/2006/relationships/hyperlink" Target="http://www.bf.uni-lj.si/dekanat/raziskovalno-delo/razpolozljiva-raziskovalna-oprema/" TargetMode="External"/><Relationship Id="rId122" Type="http://schemas.openxmlformats.org/officeDocument/2006/relationships/hyperlink" Target="http://www.nib.si/oddelki/infrastrukturni-center-planta" TargetMode="External"/><Relationship Id="rId143" Type="http://schemas.openxmlformats.org/officeDocument/2006/relationships/hyperlink" Target="http://www.ki.si/" TargetMode="External"/><Relationship Id="rId148" Type="http://schemas.openxmlformats.org/officeDocument/2006/relationships/hyperlink" Target="http://www.ki.si/" TargetMode="External"/><Relationship Id="rId164" Type="http://schemas.openxmlformats.org/officeDocument/2006/relationships/hyperlink" Target="http://www.ki.si/odseki/l-09/oprema/" TargetMode="External"/><Relationship Id="rId169" Type="http://schemas.openxmlformats.org/officeDocument/2006/relationships/hyperlink" Target="http://www.mf.uni-lj.si/ris/oprema" TargetMode="External"/><Relationship Id="rId185" Type="http://schemas.openxmlformats.org/officeDocument/2006/relationships/hyperlink" Target="http://www.mf.uni-lj.si/CKF" TargetMode="External"/><Relationship Id="rId4" Type="http://schemas.openxmlformats.org/officeDocument/2006/relationships/hyperlink" Target="http://www.conamaste.si/slo/Oprema_PopUp.php?link=Hladilni_agregat&amp;img=Hladilni_agregat&amp;alt=Hladilni%20agregat" TargetMode="External"/><Relationship Id="rId9" Type="http://schemas.openxmlformats.org/officeDocument/2006/relationships/hyperlink" Target="http://www.conamaste.si/slo/Oprema_PopUp.php?link=Instrument_za_energijski_test_za_varistorje&amp;img=Instrument_za_energijski_test_za_varistorje&amp;alt=In&#353;trument%20za%20energijski%20test%20za%20varistorje" TargetMode="External"/><Relationship Id="rId180" Type="http://schemas.openxmlformats.org/officeDocument/2006/relationships/hyperlink" Target="http://ibk.mf.uni-lj.si/equipment" TargetMode="External"/><Relationship Id="rId210" Type="http://schemas.openxmlformats.org/officeDocument/2006/relationships/hyperlink" Target="http://iepoi-uni-mb.si/" TargetMode="External"/><Relationship Id="rId215" Type="http://schemas.openxmlformats.org/officeDocument/2006/relationships/hyperlink" Target="http://www.fs.uni-mb.si/podrocje.aspx?id=81" TargetMode="External"/><Relationship Id="rId26" Type="http://schemas.openxmlformats.org/officeDocument/2006/relationships/hyperlink" Target="http://www.conamaste.si/slo/Oprema_PopUp.php?link=Sistem_za_in_situ_karakterizacijo_vzorcev&amp;img=Sistem_za_in_situ_karakterizacijo_vzorcev&amp;alt=Sistem%20za%20in%20situ%20karakterizacijo%20vzorcev" TargetMode="External"/><Relationship Id="rId47" Type="http://schemas.openxmlformats.org/officeDocument/2006/relationships/hyperlink" Target="http://www.conamaste.si/slo/Oprema_PopUp.php?link=Reometer&amp;img=Reometer&amp;alt=Reometer" TargetMode="External"/><Relationship Id="rId68" Type="http://schemas.openxmlformats.org/officeDocument/2006/relationships/hyperlink" Target="http://www.ntf.uni-lj.si/ntf/raziskovanje/raziskovalno-delo/raziskovalna-oprema/" TargetMode="External"/><Relationship Id="rId89" Type="http://schemas.openxmlformats.org/officeDocument/2006/relationships/hyperlink" Target="http://les.bf.uni-lj.si/raziskave-svetovanje-testiranje/raziskovalna-oprema/" TargetMode="External"/><Relationship Id="rId112" Type="http://schemas.openxmlformats.org/officeDocument/2006/relationships/hyperlink" Target="http://www.onko-i.si/dejavnosti/raziskovalna_in_izobrazevalna_dejavnost/raziskovalna%20oprema" TargetMode="External"/><Relationship Id="rId133" Type="http://schemas.openxmlformats.org/officeDocument/2006/relationships/hyperlink" Target="http://www.ki.si/" TargetMode="External"/><Relationship Id="rId154" Type="http://schemas.openxmlformats.org/officeDocument/2006/relationships/hyperlink" Target="http://www.ki.si/" TargetMode="External"/><Relationship Id="rId175" Type="http://schemas.openxmlformats.org/officeDocument/2006/relationships/hyperlink" Target="http://www.mf.uni-lj.si/CKF" TargetMode="External"/><Relationship Id="rId196" Type="http://schemas.openxmlformats.org/officeDocument/2006/relationships/hyperlink" Target="http://fs-server.uni-mb.si/si/inst/iko/lsek/DEFAULT_datoteke/Instron.htm" TargetMode="External"/><Relationship Id="rId200" Type="http://schemas.openxmlformats.org/officeDocument/2006/relationships/hyperlink" Target="http://fs.uni-mb.si;/" TargetMode="External"/><Relationship Id="rId16" Type="http://schemas.openxmlformats.org/officeDocument/2006/relationships/hyperlink" Target="http://www.conamaste.si/slo/Oprema_PopUp.php?link=Magnetizer&amp;img=Magnetizer&amp;alt=Magnetizer" TargetMode="External"/><Relationship Id="rId221" Type="http://schemas.openxmlformats.org/officeDocument/2006/relationships/hyperlink" Target="http://loppm.fs.uni-mb.si/" TargetMode="External"/><Relationship Id="rId37" Type="http://schemas.openxmlformats.org/officeDocument/2006/relationships/hyperlink" Target="http://www.conamaste.si/slo/Oprema_PopUp.php?link=Plazemski_jedkalnik_s_turbo_crpalnim_delom&amp;img=Plazemski_jedkalnik_s_turbo_crpalnim_delom&amp;alt=Plazemski%20jedkalnik%20s%20turbo-&#269;rpalnim%20delom" TargetMode="External"/><Relationship Id="rId58" Type="http://schemas.openxmlformats.org/officeDocument/2006/relationships/hyperlink" Target="http://www.ntf.uni-lj.si/ntf/raziskovanje/raziskovalno-delo/raziskovalna-oprema/" TargetMode="External"/><Relationship Id="rId79" Type="http://schemas.openxmlformats.org/officeDocument/2006/relationships/hyperlink" Target="http://hpc.fs.uni-lj.si/sites/default/files/FS_HPC_cenik_24032011.pdf" TargetMode="External"/><Relationship Id="rId102" Type="http://schemas.openxmlformats.org/officeDocument/2006/relationships/hyperlink" Target="http://www.bf.uni-lj.si/dekanat/raziskovalno-delo/razpolozljiva-raziskovalna-oprema/" TargetMode="External"/><Relationship Id="rId123" Type="http://schemas.openxmlformats.org/officeDocument/2006/relationships/hyperlink" Target="http://www.nib.si/oddelki/infrastrukturni-center-planta" TargetMode="External"/><Relationship Id="rId144" Type="http://schemas.openxmlformats.org/officeDocument/2006/relationships/hyperlink" Target="http://www.ki.si/" TargetMode="External"/><Relationship Id="rId90" Type="http://schemas.openxmlformats.org/officeDocument/2006/relationships/hyperlink" Target="http://les.bf.uni-lj.si/raziskave-svetovanje-testiranje/raziskovalna-oprema/" TargetMode="External"/><Relationship Id="rId165" Type="http://schemas.openxmlformats.org/officeDocument/2006/relationships/hyperlink" Target="http://www.ff.um.si/oddelki/psihologija/" TargetMode="External"/><Relationship Id="rId186" Type="http://schemas.openxmlformats.org/officeDocument/2006/relationships/hyperlink" Target="http://www.bf.uni-lj.si/dekanat/raziskovalno-delo/razpolozljiva-raziskovalna-oprem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IV948"/>
  <sheetViews>
    <sheetView showGridLines="0" tabSelected="1" zoomScale="85" zoomScaleNormal="85" zoomScaleSheetLayoutView="75" workbookViewId="0">
      <pane xSplit="4" ySplit="8" topLeftCell="E9" activePane="bottomRight" state="frozen"/>
      <selection pane="topRight" activeCell="E1" sqref="E1"/>
      <selection pane="bottomLeft" activeCell="A9" sqref="A9"/>
      <selection pane="bottomRight" activeCell="A6" sqref="A6:A7"/>
    </sheetView>
  </sheetViews>
  <sheetFormatPr defaultColWidth="9.09765625" defaultRowHeight="11.1" x14ac:dyDescent="0.25"/>
  <cols>
    <col min="1" max="1" width="9.09765625" style="45"/>
    <col min="2" max="2" width="11.3984375" style="45" customWidth="1"/>
    <col min="3" max="3" width="9.69921875" style="45" customWidth="1"/>
    <col min="4" max="4" width="9.296875" style="60" bestFit="1" customWidth="1"/>
    <col min="5" max="5" width="17.3984375" style="45" customWidth="1"/>
    <col min="6" max="6" width="9.3984375" style="45" bestFit="1" customWidth="1"/>
    <col min="7" max="7" width="24" style="45" customWidth="1"/>
    <col min="8" max="8" width="12.296875" style="45" customWidth="1"/>
    <col min="9" max="9" width="15.3984375" style="45" customWidth="1"/>
    <col min="10" max="10" width="14.69921875" style="61" customWidth="1"/>
    <col min="11" max="11" width="14.69921875" style="45" customWidth="1"/>
    <col min="12" max="12" width="24" style="45" customWidth="1"/>
    <col min="13" max="13" width="23.09765625" style="45" customWidth="1"/>
    <col min="14" max="14" width="24.09765625" style="45" customWidth="1"/>
    <col min="15" max="15" width="23.59765625" style="45" customWidth="1"/>
    <col min="16" max="16" width="13.69921875" style="45" customWidth="1"/>
    <col min="17" max="17" width="15.69921875" style="45" customWidth="1"/>
    <col min="18" max="18" width="12.296875" style="45" customWidth="1"/>
    <col min="19" max="19" width="11.8984375" style="45" customWidth="1"/>
    <col min="20" max="21" width="11.69921875" style="45" bestFit="1" customWidth="1"/>
    <col min="22" max="22" width="10.59765625" style="45" customWidth="1"/>
    <col min="23" max="23" width="11.69921875" style="45" bestFit="1" customWidth="1"/>
    <col min="24" max="24" width="16.8984375" style="45" customWidth="1"/>
    <col min="25" max="25" width="5.09765625" style="45" customWidth="1"/>
    <col min="26" max="26" width="4.296875" style="45" customWidth="1"/>
    <col min="27" max="27" width="5" style="45" customWidth="1"/>
    <col min="28" max="28" width="8.3984375" style="45" customWidth="1"/>
    <col min="29" max="29" width="12.296875" style="45" customWidth="1"/>
    <col min="30" max="30" width="15.09765625" style="45" customWidth="1"/>
    <col min="31" max="31" width="11.59765625" style="45" customWidth="1"/>
    <col min="32" max="32" width="17.8984375" style="45" customWidth="1"/>
    <col min="33" max="33" width="12.296875" style="45" customWidth="1"/>
    <col min="34" max="34" width="15.09765625" style="45" customWidth="1"/>
    <col min="35" max="35" width="6.3984375" style="45" customWidth="1"/>
    <col min="36" max="36" width="12.296875" style="45" customWidth="1"/>
    <col min="37" max="37" width="11.3984375" style="45" customWidth="1"/>
    <col min="38" max="38" width="6" style="45" customWidth="1"/>
    <col min="39" max="39" width="12.3984375" style="45" customWidth="1"/>
    <col min="40" max="40" width="11.3984375" style="45" customWidth="1"/>
    <col min="41" max="41" width="6.3984375" style="45" customWidth="1"/>
    <col min="42" max="42" width="12.59765625" style="45" customWidth="1"/>
    <col min="43" max="43" width="11.59765625" style="45" customWidth="1"/>
    <col min="44" max="44" width="6.09765625" style="45" customWidth="1"/>
    <col min="45" max="45" width="13.3984375" style="45" customWidth="1"/>
    <col min="46" max="46" width="11.59765625" style="45" customWidth="1"/>
    <col min="47" max="47" width="5.8984375" style="45" customWidth="1"/>
    <col min="48" max="48" width="13.09765625" style="45" customWidth="1"/>
    <col min="49" max="49" width="11" style="45" customWidth="1"/>
    <col min="50" max="50" width="5.8984375" style="45" customWidth="1"/>
    <col min="51" max="148" width="9.09765625" style="55"/>
    <col min="149" max="16384" width="9.09765625" style="45"/>
  </cols>
  <sheetData>
    <row r="1" spans="1:50" s="19" customFormat="1" ht="23.95" customHeight="1" x14ac:dyDescent="0.4">
      <c r="A1" s="30" t="s">
        <v>603</v>
      </c>
      <c r="B1" s="54"/>
      <c r="D1" s="9"/>
      <c r="E1" s="9"/>
      <c r="F1" s="9"/>
      <c r="G1" s="9"/>
      <c r="H1" s="9"/>
      <c r="I1" s="10"/>
      <c r="J1" s="38"/>
      <c r="K1" s="10"/>
      <c r="L1" s="10"/>
      <c r="M1" s="10"/>
      <c r="N1" s="10"/>
      <c r="O1" s="11"/>
      <c r="P1" s="12"/>
      <c r="Q1" s="13"/>
      <c r="R1" s="13"/>
      <c r="S1" s="13"/>
      <c r="T1" s="13"/>
      <c r="U1" s="14"/>
      <c r="V1" s="13"/>
      <c r="W1" s="13"/>
      <c r="X1" s="15"/>
      <c r="Y1" s="26"/>
      <c r="Z1" s="26"/>
      <c r="AA1" s="26"/>
      <c r="AB1" s="26"/>
      <c r="AC1" s="26"/>
      <c r="AD1" s="26"/>
      <c r="AE1" s="26"/>
      <c r="AF1" s="16"/>
      <c r="AG1" s="17"/>
      <c r="AH1" s="17"/>
      <c r="AI1" s="16"/>
      <c r="AJ1" s="17"/>
      <c r="AK1" s="17"/>
      <c r="AL1" s="16"/>
      <c r="AM1" s="17"/>
      <c r="AN1" s="17"/>
      <c r="AO1" s="17"/>
      <c r="AP1" s="17"/>
      <c r="AQ1" s="17"/>
      <c r="AR1" s="17"/>
      <c r="AS1" s="17"/>
      <c r="AT1" s="17"/>
      <c r="AU1" s="17"/>
      <c r="AV1" s="18"/>
      <c r="AW1" s="18"/>
      <c r="AX1" s="18"/>
    </row>
    <row r="2" spans="1:50" s="19" customFormat="1" ht="12.75" x14ac:dyDescent="0.25">
      <c r="B2" s="54"/>
      <c r="C2" s="20"/>
      <c r="D2" s="10"/>
      <c r="E2" s="10"/>
      <c r="F2" s="10"/>
      <c r="G2" s="10"/>
      <c r="H2" s="21"/>
      <c r="I2" s="10"/>
      <c r="J2" s="38"/>
      <c r="K2" s="15"/>
      <c r="L2" s="10"/>
      <c r="M2" s="15"/>
      <c r="N2" s="10"/>
      <c r="O2" s="22"/>
      <c r="P2" s="12"/>
      <c r="Q2" s="13"/>
      <c r="R2" s="13"/>
      <c r="S2" s="13"/>
      <c r="T2" s="13"/>
      <c r="U2" s="14"/>
      <c r="V2" s="13"/>
      <c r="W2" s="13"/>
      <c r="X2" s="15"/>
      <c r="Y2" s="69"/>
      <c r="Z2" s="69"/>
      <c r="AA2" s="69"/>
      <c r="AB2" s="69"/>
      <c r="AC2" s="69"/>
      <c r="AD2" s="69"/>
      <c r="AE2" s="69"/>
      <c r="AF2" s="16"/>
      <c r="AG2" s="17"/>
      <c r="AH2" s="17"/>
      <c r="AI2" s="16"/>
      <c r="AJ2" s="17"/>
      <c r="AK2" s="17"/>
      <c r="AL2" s="16"/>
      <c r="AM2" s="17"/>
      <c r="AN2" s="17"/>
      <c r="AO2" s="17"/>
      <c r="AP2" s="17"/>
      <c r="AQ2" s="17"/>
      <c r="AR2" s="17"/>
      <c r="AS2" s="17"/>
      <c r="AT2" s="17"/>
      <c r="AU2" s="17"/>
      <c r="AV2" s="18"/>
      <c r="AW2" s="18"/>
      <c r="AX2" s="18"/>
    </row>
    <row r="3" spans="1:50" s="19" customFormat="1" ht="12.75" x14ac:dyDescent="0.25">
      <c r="B3" s="54"/>
      <c r="D3" s="37"/>
      <c r="E3" s="10"/>
      <c r="F3" s="10"/>
      <c r="G3" s="10"/>
      <c r="H3" s="21"/>
      <c r="I3" s="10"/>
      <c r="J3" s="38"/>
      <c r="K3" s="15"/>
      <c r="L3" s="10"/>
      <c r="M3" s="15"/>
      <c r="N3" s="10"/>
      <c r="O3" s="22"/>
      <c r="P3" s="12"/>
      <c r="Q3" s="13"/>
      <c r="R3" s="13"/>
      <c r="S3" s="13"/>
      <c r="T3" s="13"/>
      <c r="U3" s="14"/>
      <c r="V3" s="13"/>
      <c r="W3" s="13"/>
      <c r="X3" s="15"/>
      <c r="Y3" s="62"/>
      <c r="Z3" s="62"/>
      <c r="AA3" s="62"/>
      <c r="AB3" s="62"/>
      <c r="AC3" s="62"/>
      <c r="AD3" s="62"/>
      <c r="AE3" s="62"/>
      <c r="AF3" s="16"/>
      <c r="AG3" s="17"/>
      <c r="AH3" s="17"/>
      <c r="AI3" s="16"/>
      <c r="AJ3" s="17"/>
      <c r="AK3" s="17"/>
      <c r="AL3" s="16"/>
      <c r="AM3" s="17"/>
      <c r="AN3" s="17"/>
      <c r="AO3" s="17"/>
      <c r="AP3" s="17"/>
      <c r="AQ3" s="17"/>
      <c r="AR3" s="17"/>
      <c r="AS3" s="17"/>
      <c r="AT3" s="17"/>
      <c r="AU3" s="17"/>
      <c r="AV3" s="18"/>
      <c r="AW3" s="18"/>
      <c r="AX3" s="18"/>
    </row>
    <row r="4" spans="1:50" s="19" customFormat="1" ht="13.3" thickBot="1" x14ac:dyDescent="0.3">
      <c r="B4" s="54"/>
      <c r="C4" s="20"/>
      <c r="D4" s="10"/>
      <c r="E4" s="10"/>
      <c r="F4" s="10"/>
      <c r="G4" s="10"/>
      <c r="H4" s="21"/>
      <c r="I4" s="10"/>
      <c r="J4" s="38"/>
      <c r="K4" s="15"/>
      <c r="L4" s="10"/>
      <c r="M4" s="15"/>
      <c r="N4" s="10"/>
      <c r="O4" s="22"/>
      <c r="P4" s="12"/>
      <c r="Q4" s="13"/>
      <c r="R4" s="13"/>
      <c r="S4" s="13"/>
      <c r="T4" s="13"/>
      <c r="U4" s="14"/>
      <c r="V4" s="13"/>
      <c r="W4" s="13"/>
      <c r="X4" s="15"/>
      <c r="Y4" s="62"/>
      <c r="Z4" s="62"/>
      <c r="AA4" s="62"/>
      <c r="AB4" s="62"/>
      <c r="AC4" s="62"/>
      <c r="AD4" s="62"/>
      <c r="AE4" s="62"/>
      <c r="AF4" s="16"/>
      <c r="AG4" s="17"/>
      <c r="AH4" s="17"/>
      <c r="AI4" s="16"/>
      <c r="AJ4" s="17"/>
      <c r="AK4" s="17"/>
      <c r="AL4" s="16"/>
      <c r="AM4" s="17"/>
      <c r="AN4" s="17"/>
      <c r="AO4" s="17"/>
      <c r="AP4" s="17"/>
      <c r="AQ4" s="17"/>
      <c r="AR4" s="17"/>
      <c r="AS4" s="17"/>
      <c r="AT4" s="17"/>
      <c r="AU4" s="17"/>
      <c r="AV4" s="18"/>
      <c r="AW4" s="18"/>
      <c r="AX4" s="18"/>
    </row>
    <row r="5" spans="1:50" s="8" customFormat="1" ht="28.55" customHeight="1" thickBot="1" x14ac:dyDescent="0.3">
      <c r="C5" s="27"/>
      <c r="D5" s="27"/>
      <c r="E5" s="70" t="s">
        <v>628</v>
      </c>
      <c r="F5" s="71"/>
      <c r="G5" s="71"/>
      <c r="H5" s="71"/>
      <c r="I5" s="71"/>
      <c r="J5" s="71"/>
      <c r="K5" s="71"/>
      <c r="L5" s="71"/>
      <c r="M5" s="71"/>
      <c r="N5" s="71"/>
      <c r="O5" s="72"/>
      <c r="P5" s="27"/>
      <c r="Q5" s="28"/>
      <c r="R5" s="73" t="s">
        <v>453</v>
      </c>
      <c r="S5" s="74"/>
      <c r="T5" s="74"/>
      <c r="U5" s="75"/>
      <c r="V5" s="29"/>
      <c r="W5" s="27"/>
      <c r="X5" s="27"/>
      <c r="Y5" s="64"/>
      <c r="Z5" s="64"/>
      <c r="AA5" s="64"/>
      <c r="AB5" s="64"/>
      <c r="AC5" s="64"/>
      <c r="AD5" s="64"/>
      <c r="AE5" s="64"/>
      <c r="AF5" s="79" t="s">
        <v>7969</v>
      </c>
      <c r="AG5" s="80"/>
      <c r="AH5" s="80"/>
      <c r="AI5" s="80"/>
      <c r="AJ5" s="80"/>
      <c r="AK5" s="80"/>
      <c r="AL5" s="80"/>
      <c r="AM5" s="80"/>
      <c r="AN5" s="80"/>
      <c r="AO5" s="80"/>
      <c r="AP5" s="80"/>
      <c r="AQ5" s="80"/>
      <c r="AR5" s="80"/>
      <c r="AS5" s="80"/>
      <c r="AT5" s="80"/>
      <c r="AU5" s="80"/>
      <c r="AV5" s="80"/>
      <c r="AW5" s="80"/>
      <c r="AX5" s="81"/>
    </row>
    <row r="6" spans="1:50" s="8" customFormat="1" ht="24.8" customHeight="1" x14ac:dyDescent="0.25">
      <c r="A6" s="76" t="s">
        <v>5485</v>
      </c>
      <c r="B6" s="76" t="s">
        <v>5484</v>
      </c>
      <c r="C6" s="76" t="s">
        <v>609</v>
      </c>
      <c r="D6" s="76" t="s">
        <v>608</v>
      </c>
      <c r="E6" s="82" t="s">
        <v>611</v>
      </c>
      <c r="F6" s="82" t="s">
        <v>610</v>
      </c>
      <c r="G6" s="82" t="s">
        <v>612</v>
      </c>
      <c r="H6" s="82" t="s">
        <v>613</v>
      </c>
      <c r="I6" s="82" t="s">
        <v>614</v>
      </c>
      <c r="J6" s="83" t="s">
        <v>615</v>
      </c>
      <c r="K6" s="84" t="s">
        <v>457</v>
      </c>
      <c r="L6" s="82" t="s">
        <v>616</v>
      </c>
      <c r="M6" s="82" t="s">
        <v>617</v>
      </c>
      <c r="N6" s="82" t="s">
        <v>6</v>
      </c>
      <c r="O6" s="82" t="s">
        <v>618</v>
      </c>
      <c r="P6" s="76" t="s">
        <v>0</v>
      </c>
      <c r="Q6" s="77" t="s">
        <v>458</v>
      </c>
      <c r="R6" s="78" t="s">
        <v>1</v>
      </c>
      <c r="S6" s="78" t="s">
        <v>2</v>
      </c>
      <c r="T6" s="78" t="s">
        <v>3</v>
      </c>
      <c r="U6" s="78" t="s">
        <v>454</v>
      </c>
      <c r="V6" s="77" t="s">
        <v>459</v>
      </c>
      <c r="W6" s="77" t="s">
        <v>460</v>
      </c>
      <c r="X6" s="76" t="s">
        <v>455</v>
      </c>
      <c r="Y6" s="77" t="s">
        <v>607</v>
      </c>
      <c r="Z6" s="77"/>
      <c r="AA6" s="77"/>
      <c r="AB6" s="77" t="s">
        <v>621</v>
      </c>
      <c r="AC6" s="85" t="s">
        <v>456</v>
      </c>
      <c r="AD6" s="77" t="s">
        <v>7</v>
      </c>
      <c r="AE6" s="86" t="s">
        <v>451</v>
      </c>
      <c r="AF6" s="90" t="s">
        <v>626</v>
      </c>
      <c r="AG6" s="87" t="s">
        <v>619</v>
      </c>
      <c r="AH6" s="88"/>
      <c r="AI6" s="89"/>
      <c r="AJ6" s="87" t="s">
        <v>623</v>
      </c>
      <c r="AK6" s="88"/>
      <c r="AL6" s="89"/>
      <c r="AM6" s="87" t="s">
        <v>624</v>
      </c>
      <c r="AN6" s="88"/>
      <c r="AO6" s="89"/>
      <c r="AP6" s="87" t="s">
        <v>627</v>
      </c>
      <c r="AQ6" s="88"/>
      <c r="AR6" s="89"/>
      <c r="AS6" s="87" t="s">
        <v>5</v>
      </c>
      <c r="AT6" s="88"/>
      <c r="AU6" s="89"/>
      <c r="AV6" s="87" t="s">
        <v>5</v>
      </c>
      <c r="AW6" s="88"/>
      <c r="AX6" s="89"/>
    </row>
    <row r="7" spans="1:50" s="8" customFormat="1" ht="63.7" customHeight="1" x14ac:dyDescent="0.25">
      <c r="A7" s="76"/>
      <c r="B7" s="76"/>
      <c r="C7" s="76"/>
      <c r="D7" s="76"/>
      <c r="E7" s="82"/>
      <c r="F7" s="82"/>
      <c r="G7" s="82"/>
      <c r="H7" s="82"/>
      <c r="I7" s="82"/>
      <c r="J7" s="83"/>
      <c r="K7" s="84"/>
      <c r="L7" s="82"/>
      <c r="M7" s="82"/>
      <c r="N7" s="82"/>
      <c r="O7" s="82"/>
      <c r="P7" s="76"/>
      <c r="Q7" s="77"/>
      <c r="R7" s="78"/>
      <c r="S7" s="78"/>
      <c r="T7" s="78"/>
      <c r="U7" s="78"/>
      <c r="V7" s="77"/>
      <c r="W7" s="77"/>
      <c r="X7" s="76"/>
      <c r="Y7" s="36" t="s">
        <v>238</v>
      </c>
      <c r="Z7" s="36" t="s">
        <v>236</v>
      </c>
      <c r="AA7" s="36" t="s">
        <v>234</v>
      </c>
      <c r="AB7" s="77"/>
      <c r="AC7" s="85"/>
      <c r="AD7" s="77"/>
      <c r="AE7" s="86"/>
      <c r="AF7" s="91"/>
      <c r="AG7" s="66" t="s">
        <v>620</v>
      </c>
      <c r="AH7" s="65" t="s">
        <v>4</v>
      </c>
      <c r="AI7" s="67" t="s">
        <v>622</v>
      </c>
      <c r="AJ7" s="66" t="s">
        <v>620</v>
      </c>
      <c r="AK7" s="65" t="s">
        <v>4</v>
      </c>
      <c r="AL7" s="67" t="s">
        <v>622</v>
      </c>
      <c r="AM7" s="66" t="s">
        <v>620</v>
      </c>
      <c r="AN7" s="65" t="s">
        <v>4</v>
      </c>
      <c r="AO7" s="67" t="s">
        <v>622</v>
      </c>
      <c r="AP7" s="66" t="s">
        <v>620</v>
      </c>
      <c r="AQ7" s="65" t="s">
        <v>4</v>
      </c>
      <c r="AR7" s="67" t="s">
        <v>622</v>
      </c>
      <c r="AS7" s="66" t="s">
        <v>625</v>
      </c>
      <c r="AT7" s="65" t="s">
        <v>4</v>
      </c>
      <c r="AU7" s="67" t="s">
        <v>622</v>
      </c>
      <c r="AV7" s="66" t="s">
        <v>625</v>
      </c>
      <c r="AW7" s="65" t="s">
        <v>4</v>
      </c>
      <c r="AX7" s="67" t="s">
        <v>622</v>
      </c>
    </row>
    <row r="8" spans="1:50" s="96" customFormat="1" ht="12.75" x14ac:dyDescent="0.25">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c r="X8" s="68">
        <v>24</v>
      </c>
      <c r="Y8" s="94">
        <v>25</v>
      </c>
      <c r="Z8" s="94">
        <v>26</v>
      </c>
      <c r="AA8" s="94">
        <v>27</v>
      </c>
      <c r="AB8" s="94">
        <v>28</v>
      </c>
      <c r="AC8" s="94">
        <v>29</v>
      </c>
      <c r="AD8" s="94">
        <v>30</v>
      </c>
      <c r="AE8" s="95">
        <v>31</v>
      </c>
      <c r="AF8" s="94">
        <v>32</v>
      </c>
      <c r="AG8" s="94">
        <v>33</v>
      </c>
      <c r="AH8" s="95">
        <v>34</v>
      </c>
      <c r="AI8" s="94">
        <v>35</v>
      </c>
      <c r="AJ8" s="94">
        <v>36</v>
      </c>
      <c r="AK8" s="95">
        <v>37</v>
      </c>
      <c r="AL8" s="94">
        <v>38</v>
      </c>
      <c r="AM8" s="94">
        <v>39</v>
      </c>
      <c r="AN8" s="95">
        <v>40</v>
      </c>
      <c r="AO8" s="94">
        <v>41</v>
      </c>
      <c r="AP8" s="94">
        <v>42</v>
      </c>
      <c r="AQ8" s="95">
        <v>43</v>
      </c>
      <c r="AR8" s="94">
        <v>44</v>
      </c>
      <c r="AS8" s="94">
        <v>45</v>
      </c>
      <c r="AT8" s="95">
        <v>46</v>
      </c>
      <c r="AU8" s="94">
        <v>47</v>
      </c>
      <c r="AV8" s="94">
        <v>48</v>
      </c>
      <c r="AW8" s="95">
        <v>49</v>
      </c>
      <c r="AX8" s="94">
        <v>50</v>
      </c>
    </row>
    <row r="9" spans="1:50" ht="178.35" x14ac:dyDescent="0.25">
      <c r="A9" s="97">
        <v>101</v>
      </c>
      <c r="B9" s="100" t="s">
        <v>6880</v>
      </c>
      <c r="C9" s="98" t="s">
        <v>630</v>
      </c>
      <c r="D9" s="99" t="s">
        <v>631</v>
      </c>
      <c r="E9" s="100" t="s">
        <v>632</v>
      </c>
      <c r="F9" s="98" t="s">
        <v>633</v>
      </c>
      <c r="G9" s="100" t="s">
        <v>634</v>
      </c>
      <c r="H9" s="98">
        <v>2002</v>
      </c>
      <c r="I9" s="100" t="s">
        <v>635</v>
      </c>
      <c r="J9" s="101">
        <v>322000</v>
      </c>
      <c r="K9" s="100" t="s">
        <v>636</v>
      </c>
      <c r="L9" s="100" t="s">
        <v>637</v>
      </c>
      <c r="M9" s="100" t="s">
        <v>638</v>
      </c>
      <c r="N9" s="100" t="s">
        <v>639</v>
      </c>
      <c r="O9" s="100" t="s">
        <v>640</v>
      </c>
      <c r="P9" s="100">
        <v>2454</v>
      </c>
      <c r="Q9" s="102">
        <v>48.2</v>
      </c>
      <c r="R9" s="98"/>
      <c r="S9" s="98">
        <v>16.8</v>
      </c>
      <c r="T9" s="98">
        <v>31.4</v>
      </c>
      <c r="U9" s="102">
        <v>48.2</v>
      </c>
      <c r="V9" s="98">
        <v>100</v>
      </c>
      <c r="W9" s="98">
        <v>100</v>
      </c>
      <c r="X9" s="103" t="s">
        <v>641</v>
      </c>
      <c r="Y9" s="102">
        <v>3</v>
      </c>
      <c r="Z9" s="102">
        <v>9</v>
      </c>
      <c r="AA9" s="102">
        <v>2</v>
      </c>
      <c r="AB9" s="102">
        <v>44</v>
      </c>
      <c r="AC9" s="98">
        <v>202</v>
      </c>
      <c r="AD9" s="102">
        <v>23.3</v>
      </c>
      <c r="AE9" s="104">
        <v>5</v>
      </c>
      <c r="AF9" s="105">
        <v>100</v>
      </c>
      <c r="AG9" s="106" t="s">
        <v>642</v>
      </c>
      <c r="AH9" s="100" t="s">
        <v>643</v>
      </c>
      <c r="AI9" s="107">
        <v>30</v>
      </c>
      <c r="AJ9" s="106" t="s">
        <v>644</v>
      </c>
      <c r="AK9" s="98" t="s">
        <v>645</v>
      </c>
      <c r="AL9" s="107">
        <v>30</v>
      </c>
      <c r="AM9" s="106" t="s">
        <v>646</v>
      </c>
      <c r="AN9" s="98" t="s">
        <v>647</v>
      </c>
      <c r="AO9" s="107">
        <v>20</v>
      </c>
      <c r="AP9" s="106" t="s">
        <v>648</v>
      </c>
      <c r="AQ9" s="98" t="s">
        <v>649</v>
      </c>
      <c r="AR9" s="107">
        <v>20</v>
      </c>
      <c r="AS9" s="106"/>
      <c r="AT9" s="98"/>
      <c r="AU9" s="107"/>
      <c r="AV9" s="108"/>
      <c r="AW9" s="98"/>
      <c r="AX9" s="98"/>
    </row>
    <row r="10" spans="1:50" ht="114.65" x14ac:dyDescent="0.25">
      <c r="A10" s="97">
        <v>103</v>
      </c>
      <c r="B10" s="100" t="s">
        <v>6881</v>
      </c>
      <c r="C10" s="98" t="s">
        <v>650</v>
      </c>
      <c r="D10" s="99" t="s">
        <v>651</v>
      </c>
      <c r="E10" s="100" t="s">
        <v>652</v>
      </c>
      <c r="F10" s="98">
        <v>13822</v>
      </c>
      <c r="G10" s="100" t="s">
        <v>653</v>
      </c>
      <c r="H10" s="98">
        <v>2010</v>
      </c>
      <c r="I10" s="100" t="s">
        <v>654</v>
      </c>
      <c r="J10" s="101">
        <v>477428</v>
      </c>
      <c r="K10" s="100" t="s">
        <v>655</v>
      </c>
      <c r="L10" s="100" t="s">
        <v>656</v>
      </c>
      <c r="M10" s="100" t="s">
        <v>657</v>
      </c>
      <c r="N10" s="100" t="s">
        <v>658</v>
      </c>
      <c r="O10" s="100" t="s">
        <v>659</v>
      </c>
      <c r="P10" s="100" t="s">
        <v>660</v>
      </c>
      <c r="Q10" s="102">
        <v>28.345779319999998</v>
      </c>
      <c r="R10" s="98">
        <v>0</v>
      </c>
      <c r="S10" s="98">
        <v>13.08823226117647</v>
      </c>
      <c r="T10" s="98">
        <v>15.25754705882353</v>
      </c>
      <c r="U10" s="102">
        <v>28.345779319999998</v>
      </c>
      <c r="V10" s="98">
        <v>227</v>
      </c>
      <c r="W10" s="98">
        <v>100</v>
      </c>
      <c r="X10" s="103" t="s">
        <v>661</v>
      </c>
      <c r="Y10" s="102">
        <v>3</v>
      </c>
      <c r="Z10" s="102">
        <v>1</v>
      </c>
      <c r="AA10" s="102">
        <v>3</v>
      </c>
      <c r="AB10" s="102">
        <v>4</v>
      </c>
      <c r="AC10" s="98">
        <v>159.1</v>
      </c>
      <c r="AD10" s="102"/>
      <c r="AE10" s="104">
        <v>5</v>
      </c>
      <c r="AF10" s="105">
        <v>220</v>
      </c>
      <c r="AG10" s="106" t="s">
        <v>662</v>
      </c>
      <c r="AH10" s="100" t="s">
        <v>652</v>
      </c>
      <c r="AI10" s="107">
        <v>37</v>
      </c>
      <c r="AJ10" s="106" t="s">
        <v>781</v>
      </c>
      <c r="AK10" s="98" t="s">
        <v>663</v>
      </c>
      <c r="AL10" s="107">
        <v>29</v>
      </c>
      <c r="AM10" s="106" t="s">
        <v>664</v>
      </c>
      <c r="AN10" s="98" t="s">
        <v>665</v>
      </c>
      <c r="AO10" s="107">
        <v>13</v>
      </c>
      <c r="AP10" s="106" t="s">
        <v>666</v>
      </c>
      <c r="AQ10" s="98" t="s">
        <v>667</v>
      </c>
      <c r="AR10" s="107">
        <v>8</v>
      </c>
      <c r="AS10" s="106" t="s">
        <v>668</v>
      </c>
      <c r="AT10" s="98"/>
      <c r="AU10" s="107">
        <v>13</v>
      </c>
      <c r="AV10" s="108"/>
      <c r="AW10" s="98"/>
      <c r="AX10" s="98"/>
    </row>
    <row r="11" spans="1:50" ht="152.9" x14ac:dyDescent="0.25">
      <c r="A11" s="97">
        <v>103</v>
      </c>
      <c r="B11" s="100" t="s">
        <v>6881</v>
      </c>
      <c r="C11" s="98" t="s">
        <v>669</v>
      </c>
      <c r="D11" s="99" t="s">
        <v>670</v>
      </c>
      <c r="E11" s="100" t="s">
        <v>671</v>
      </c>
      <c r="F11" s="98" t="s">
        <v>672</v>
      </c>
      <c r="G11" s="100" t="s">
        <v>673</v>
      </c>
      <c r="H11" s="98">
        <v>2007</v>
      </c>
      <c r="I11" s="100" t="s">
        <v>674</v>
      </c>
      <c r="J11" s="101">
        <v>131495</v>
      </c>
      <c r="K11" s="100" t="s">
        <v>675</v>
      </c>
      <c r="L11" s="100" t="s">
        <v>676</v>
      </c>
      <c r="M11" s="100" t="s">
        <v>677</v>
      </c>
      <c r="N11" s="100" t="s">
        <v>678</v>
      </c>
      <c r="O11" s="100" t="s">
        <v>679</v>
      </c>
      <c r="P11" s="100" t="s">
        <v>680</v>
      </c>
      <c r="Q11" s="102">
        <v>35.681341176470589</v>
      </c>
      <c r="R11" s="98">
        <v>0</v>
      </c>
      <c r="S11" s="98">
        <v>6.8149176470588237</v>
      </c>
      <c r="T11" s="98">
        <v>28.866423529411765</v>
      </c>
      <c r="U11" s="102">
        <v>35.681341176470589</v>
      </c>
      <c r="V11" s="98">
        <v>100</v>
      </c>
      <c r="W11" s="98">
        <v>100</v>
      </c>
      <c r="X11" s="103" t="s">
        <v>681</v>
      </c>
      <c r="Y11" s="102">
        <v>3</v>
      </c>
      <c r="Z11" s="102">
        <v>12</v>
      </c>
      <c r="AA11" s="102">
        <v>1</v>
      </c>
      <c r="AB11" s="102">
        <v>60</v>
      </c>
      <c r="AC11" s="98">
        <v>101</v>
      </c>
      <c r="AD11" s="102"/>
      <c r="AE11" s="104">
        <v>5</v>
      </c>
      <c r="AF11" s="105">
        <v>100</v>
      </c>
      <c r="AG11" s="106" t="s">
        <v>670</v>
      </c>
      <c r="AH11" s="100" t="s">
        <v>682</v>
      </c>
      <c r="AI11" s="107">
        <v>100</v>
      </c>
      <c r="AJ11" s="106"/>
      <c r="AK11" s="98"/>
      <c r="AL11" s="107"/>
      <c r="AM11" s="106"/>
      <c r="AN11" s="98"/>
      <c r="AO11" s="107"/>
      <c r="AP11" s="106"/>
      <c r="AQ11" s="98"/>
      <c r="AR11" s="107"/>
      <c r="AS11" s="106"/>
      <c r="AT11" s="98"/>
      <c r="AU11" s="107"/>
      <c r="AV11" s="108"/>
      <c r="AW11" s="98"/>
      <c r="AX11" s="98"/>
    </row>
    <row r="12" spans="1:50" ht="89.2" x14ac:dyDescent="0.25">
      <c r="A12" s="97">
        <v>103</v>
      </c>
      <c r="B12" s="100" t="s">
        <v>6881</v>
      </c>
      <c r="C12" s="98" t="s">
        <v>683</v>
      </c>
      <c r="D12" s="99" t="s">
        <v>666</v>
      </c>
      <c r="E12" s="100" t="s">
        <v>667</v>
      </c>
      <c r="F12" s="98">
        <v>14126</v>
      </c>
      <c r="G12" s="100" t="s">
        <v>684</v>
      </c>
      <c r="H12" s="98">
        <v>2008</v>
      </c>
      <c r="I12" s="100" t="s">
        <v>685</v>
      </c>
      <c r="J12" s="101">
        <v>54631.89</v>
      </c>
      <c r="K12" s="100" t="s">
        <v>686</v>
      </c>
      <c r="L12" s="100" t="s">
        <v>687</v>
      </c>
      <c r="M12" s="100" t="s">
        <v>688</v>
      </c>
      <c r="N12" s="100" t="s">
        <v>689</v>
      </c>
      <c r="O12" s="100" t="s">
        <v>690</v>
      </c>
      <c r="P12" s="100" t="s">
        <v>691</v>
      </c>
      <c r="Q12" s="102">
        <v>27.886517647058824</v>
      </c>
      <c r="R12" s="98">
        <v>0</v>
      </c>
      <c r="S12" s="98">
        <v>0.14117647058823529</v>
      </c>
      <c r="T12" s="98">
        <v>27.745341176470589</v>
      </c>
      <c r="U12" s="102">
        <v>27.886517647058824</v>
      </c>
      <c r="V12" s="98">
        <v>100</v>
      </c>
      <c r="W12" s="98">
        <v>100</v>
      </c>
      <c r="X12" s="103" t="s">
        <v>681</v>
      </c>
      <c r="Y12" s="102">
        <v>1</v>
      </c>
      <c r="Z12" s="102">
        <v>7</v>
      </c>
      <c r="AA12" s="102">
        <v>6</v>
      </c>
      <c r="AB12" s="102">
        <v>60</v>
      </c>
      <c r="AC12" s="98"/>
      <c r="AD12" s="102"/>
      <c r="AE12" s="104">
        <v>5</v>
      </c>
      <c r="AF12" s="105">
        <v>100</v>
      </c>
      <c r="AG12" s="106" t="s">
        <v>666</v>
      </c>
      <c r="AH12" s="100" t="s">
        <v>667</v>
      </c>
      <c r="AI12" s="107">
        <v>40</v>
      </c>
      <c r="AJ12" s="106" t="s">
        <v>692</v>
      </c>
      <c r="AK12" s="98" t="s">
        <v>693</v>
      </c>
      <c r="AL12" s="107">
        <v>40</v>
      </c>
      <c r="AM12" s="106" t="s">
        <v>694</v>
      </c>
      <c r="AN12" s="98"/>
      <c r="AO12" s="107">
        <v>10</v>
      </c>
      <c r="AP12" s="106" t="s">
        <v>695</v>
      </c>
      <c r="AQ12" s="98"/>
      <c r="AR12" s="107">
        <v>10</v>
      </c>
      <c r="AS12" s="106"/>
      <c r="AT12" s="98"/>
      <c r="AU12" s="107"/>
      <c r="AV12" s="108"/>
      <c r="AW12" s="98"/>
      <c r="AX12" s="98"/>
    </row>
    <row r="13" spans="1:50" ht="76.45" x14ac:dyDescent="0.25">
      <c r="A13" s="97">
        <v>103</v>
      </c>
      <c r="B13" s="100" t="s">
        <v>6881</v>
      </c>
      <c r="C13" s="98" t="s">
        <v>696</v>
      </c>
      <c r="D13" s="99" t="s">
        <v>664</v>
      </c>
      <c r="E13" s="100" t="s">
        <v>665</v>
      </c>
      <c r="F13" s="98">
        <v>3374</v>
      </c>
      <c r="G13" s="100" t="s">
        <v>697</v>
      </c>
      <c r="H13" s="98">
        <v>2000</v>
      </c>
      <c r="I13" s="100" t="s">
        <v>698</v>
      </c>
      <c r="J13" s="101">
        <v>258517.07</v>
      </c>
      <c r="K13" s="100" t="s">
        <v>636</v>
      </c>
      <c r="L13" s="100" t="s">
        <v>699</v>
      </c>
      <c r="M13" s="100" t="s">
        <v>700</v>
      </c>
      <c r="N13" s="100" t="s">
        <v>701</v>
      </c>
      <c r="O13" s="100" t="s">
        <v>702</v>
      </c>
      <c r="P13" s="100" t="s">
        <v>703</v>
      </c>
      <c r="Q13" s="102">
        <v>39.187341176470582</v>
      </c>
      <c r="R13" s="98">
        <v>0</v>
      </c>
      <c r="S13" s="98">
        <v>11.647058823529411</v>
      </c>
      <c r="T13" s="98">
        <v>27.540282352941173</v>
      </c>
      <c r="U13" s="102">
        <v>39.187341176470582</v>
      </c>
      <c r="V13" s="98">
        <v>100</v>
      </c>
      <c r="W13" s="98">
        <v>100</v>
      </c>
      <c r="X13" s="103" t="s">
        <v>704</v>
      </c>
      <c r="Y13" s="102">
        <v>3</v>
      </c>
      <c r="Z13" s="102">
        <v>8</v>
      </c>
      <c r="AA13" s="102">
        <v>1</v>
      </c>
      <c r="AB13" s="102">
        <v>60</v>
      </c>
      <c r="AC13" s="98">
        <v>256</v>
      </c>
      <c r="AD13" s="102">
        <v>27.540282352941173</v>
      </c>
      <c r="AE13" s="104">
        <v>5</v>
      </c>
      <c r="AF13" s="105">
        <v>100</v>
      </c>
      <c r="AG13" s="106" t="s">
        <v>664</v>
      </c>
      <c r="AH13" s="100" t="s">
        <v>665</v>
      </c>
      <c r="AI13" s="107">
        <v>100</v>
      </c>
      <c r="AJ13" s="106"/>
      <c r="AK13" s="98"/>
      <c r="AL13" s="107"/>
      <c r="AM13" s="106"/>
      <c r="AN13" s="98"/>
      <c r="AO13" s="107"/>
      <c r="AP13" s="106"/>
      <c r="AQ13" s="98"/>
      <c r="AR13" s="107"/>
      <c r="AS13" s="106"/>
      <c r="AT13" s="98"/>
      <c r="AU13" s="107"/>
      <c r="AV13" s="108"/>
      <c r="AW13" s="98"/>
      <c r="AX13" s="98"/>
    </row>
    <row r="14" spans="1:50" ht="152.9" x14ac:dyDescent="0.25">
      <c r="A14" s="97">
        <v>103</v>
      </c>
      <c r="B14" s="100" t="s">
        <v>6881</v>
      </c>
      <c r="C14" s="98" t="s">
        <v>669</v>
      </c>
      <c r="D14" s="99" t="s">
        <v>670</v>
      </c>
      <c r="E14" s="100" t="s">
        <v>705</v>
      </c>
      <c r="F14" s="98">
        <v>21418</v>
      </c>
      <c r="G14" s="100" t="s">
        <v>706</v>
      </c>
      <c r="H14" s="98">
        <v>2013</v>
      </c>
      <c r="I14" s="100" t="s">
        <v>707</v>
      </c>
      <c r="J14" s="101">
        <v>65671.28</v>
      </c>
      <c r="K14" s="100" t="s">
        <v>686</v>
      </c>
      <c r="L14" s="100" t="s">
        <v>708</v>
      </c>
      <c r="M14" s="100" t="s">
        <v>709</v>
      </c>
      <c r="N14" s="100" t="s">
        <v>710</v>
      </c>
      <c r="O14" s="100" t="s">
        <v>711</v>
      </c>
      <c r="P14" s="100" t="s">
        <v>712</v>
      </c>
      <c r="Q14" s="102">
        <v>50</v>
      </c>
      <c r="R14" s="98">
        <v>0</v>
      </c>
      <c r="S14" s="98">
        <v>0</v>
      </c>
      <c r="T14" s="98"/>
      <c r="U14" s="102">
        <v>0</v>
      </c>
      <c r="V14" s="98">
        <v>100</v>
      </c>
      <c r="W14" s="98">
        <v>47</v>
      </c>
      <c r="X14" s="103" t="s">
        <v>713</v>
      </c>
      <c r="Y14" s="102">
        <v>3</v>
      </c>
      <c r="Z14" s="102">
        <v>12</v>
      </c>
      <c r="AA14" s="102">
        <v>4</v>
      </c>
      <c r="AB14" s="102">
        <v>60</v>
      </c>
      <c r="AC14" s="98"/>
      <c r="AD14" s="102"/>
      <c r="AE14" s="104">
        <v>5</v>
      </c>
      <c r="AF14" s="105">
        <v>100</v>
      </c>
      <c r="AG14" s="106" t="s">
        <v>670</v>
      </c>
      <c r="AH14" s="100" t="s">
        <v>682</v>
      </c>
      <c r="AI14" s="107">
        <v>50</v>
      </c>
      <c r="AJ14" s="106" t="s">
        <v>714</v>
      </c>
      <c r="AK14" s="98" t="s">
        <v>715</v>
      </c>
      <c r="AL14" s="107">
        <v>50</v>
      </c>
      <c r="AM14" s="106"/>
      <c r="AN14" s="98"/>
      <c r="AO14" s="107"/>
      <c r="AP14" s="106"/>
      <c r="AQ14" s="98"/>
      <c r="AR14" s="107"/>
      <c r="AS14" s="106"/>
      <c r="AT14" s="98"/>
      <c r="AU14" s="107"/>
      <c r="AV14" s="108"/>
      <c r="AW14" s="98"/>
      <c r="AX14" s="98"/>
    </row>
    <row r="15" spans="1:50" ht="216.55" x14ac:dyDescent="0.25">
      <c r="A15" s="97">
        <v>103</v>
      </c>
      <c r="B15" s="100" t="s">
        <v>6881</v>
      </c>
      <c r="C15" s="98" t="s">
        <v>669</v>
      </c>
      <c r="D15" s="99" t="s">
        <v>670</v>
      </c>
      <c r="E15" s="100" t="s">
        <v>716</v>
      </c>
      <c r="F15" s="98">
        <v>15669</v>
      </c>
      <c r="G15" s="100" t="s">
        <v>717</v>
      </c>
      <c r="H15" s="98">
        <v>2000</v>
      </c>
      <c r="I15" s="100" t="s">
        <v>718</v>
      </c>
      <c r="J15" s="101">
        <v>78904.44</v>
      </c>
      <c r="K15" s="100" t="s">
        <v>636</v>
      </c>
      <c r="L15" s="100" t="s">
        <v>719</v>
      </c>
      <c r="M15" s="100" t="s">
        <v>720</v>
      </c>
      <c r="N15" s="100" t="s">
        <v>721</v>
      </c>
      <c r="O15" s="100" t="s">
        <v>722</v>
      </c>
      <c r="P15" s="100" t="s">
        <v>723</v>
      </c>
      <c r="Q15" s="102">
        <v>31.807599999999997</v>
      </c>
      <c r="R15" s="98">
        <v>0</v>
      </c>
      <c r="S15" s="98">
        <v>2.9411764705882382</v>
      </c>
      <c r="T15" s="98">
        <v>28.866423529411758</v>
      </c>
      <c r="U15" s="102">
        <v>31.807599999999997</v>
      </c>
      <c r="V15" s="98">
        <v>100</v>
      </c>
      <c r="W15" s="98">
        <v>100</v>
      </c>
      <c r="X15" s="103" t="s">
        <v>681</v>
      </c>
      <c r="Y15" s="102">
        <v>3</v>
      </c>
      <c r="Z15" s="102">
        <v>12</v>
      </c>
      <c r="AA15" s="102">
        <v>3</v>
      </c>
      <c r="AB15" s="102">
        <v>60</v>
      </c>
      <c r="AC15" s="98">
        <v>13</v>
      </c>
      <c r="AD15" s="102"/>
      <c r="AE15" s="104">
        <v>5</v>
      </c>
      <c r="AF15" s="105">
        <v>100</v>
      </c>
      <c r="AG15" s="106" t="s">
        <v>670</v>
      </c>
      <c r="AH15" s="100" t="s">
        <v>682</v>
      </c>
      <c r="AI15" s="107">
        <v>100</v>
      </c>
      <c r="AJ15" s="106"/>
      <c r="AK15" s="98"/>
      <c r="AL15" s="107"/>
      <c r="AM15" s="106"/>
      <c r="AN15" s="98"/>
      <c r="AO15" s="107"/>
      <c r="AP15" s="106"/>
      <c r="AQ15" s="98"/>
      <c r="AR15" s="107"/>
      <c r="AS15" s="106"/>
      <c r="AT15" s="98"/>
      <c r="AU15" s="107"/>
      <c r="AV15" s="108"/>
      <c r="AW15" s="98"/>
      <c r="AX15" s="98"/>
    </row>
    <row r="16" spans="1:50" ht="114.65" x14ac:dyDescent="0.25">
      <c r="A16" s="97">
        <v>103</v>
      </c>
      <c r="B16" s="100" t="s">
        <v>6881</v>
      </c>
      <c r="C16" s="98" t="s">
        <v>683</v>
      </c>
      <c r="D16" s="99" t="s">
        <v>666</v>
      </c>
      <c r="E16" s="100" t="s">
        <v>667</v>
      </c>
      <c r="F16" s="98">
        <v>14126</v>
      </c>
      <c r="G16" s="100" t="s">
        <v>724</v>
      </c>
      <c r="H16" s="98">
        <v>2005</v>
      </c>
      <c r="I16" s="100" t="s">
        <v>725</v>
      </c>
      <c r="J16" s="101">
        <v>123044.02</v>
      </c>
      <c r="K16" s="100" t="s">
        <v>726</v>
      </c>
      <c r="L16" s="100" t="s">
        <v>687</v>
      </c>
      <c r="M16" s="100" t="s">
        <v>688</v>
      </c>
      <c r="N16" s="100" t="s">
        <v>727</v>
      </c>
      <c r="O16" s="100" t="s">
        <v>728</v>
      </c>
      <c r="P16" s="100" t="s">
        <v>729</v>
      </c>
      <c r="Q16" s="102">
        <v>29.215929411764705</v>
      </c>
      <c r="R16" s="98">
        <v>0</v>
      </c>
      <c r="S16" s="98">
        <v>1.4705882352941153</v>
      </c>
      <c r="T16" s="98">
        <v>27.745341176470589</v>
      </c>
      <c r="U16" s="102">
        <v>29.215929411764705</v>
      </c>
      <c r="V16" s="98">
        <v>100</v>
      </c>
      <c r="W16" s="98">
        <v>100</v>
      </c>
      <c r="X16" s="103" t="s">
        <v>681</v>
      </c>
      <c r="Y16" s="102">
        <v>3</v>
      </c>
      <c r="Z16" s="102">
        <v>10</v>
      </c>
      <c r="AA16" s="102">
        <v>6</v>
      </c>
      <c r="AB16" s="102">
        <v>60</v>
      </c>
      <c r="AC16" s="98">
        <v>314</v>
      </c>
      <c r="AD16" s="102">
        <v>27.540282352941173</v>
      </c>
      <c r="AE16" s="104">
        <v>5</v>
      </c>
      <c r="AF16" s="105">
        <v>100</v>
      </c>
      <c r="AG16" s="106" t="s">
        <v>666</v>
      </c>
      <c r="AH16" s="100" t="s">
        <v>667</v>
      </c>
      <c r="AI16" s="107">
        <v>40</v>
      </c>
      <c r="AJ16" s="106" t="s">
        <v>692</v>
      </c>
      <c r="AK16" s="98" t="s">
        <v>693</v>
      </c>
      <c r="AL16" s="107">
        <v>10</v>
      </c>
      <c r="AM16" s="106" t="s">
        <v>730</v>
      </c>
      <c r="AN16" s="98" t="s">
        <v>667</v>
      </c>
      <c r="AO16" s="107">
        <v>30</v>
      </c>
      <c r="AP16" s="106" t="s">
        <v>694</v>
      </c>
      <c r="AQ16" s="98"/>
      <c r="AR16" s="107">
        <v>10</v>
      </c>
      <c r="AS16" s="106" t="s">
        <v>695</v>
      </c>
      <c r="AT16" s="98"/>
      <c r="AU16" s="107">
        <v>10</v>
      </c>
      <c r="AV16" s="108"/>
      <c r="AW16" s="98"/>
      <c r="AX16" s="98"/>
    </row>
    <row r="17" spans="1:256" ht="76.45" x14ac:dyDescent="0.25">
      <c r="A17" s="97">
        <v>103</v>
      </c>
      <c r="B17" s="100" t="s">
        <v>6881</v>
      </c>
      <c r="C17" s="98" t="s">
        <v>683</v>
      </c>
      <c r="D17" s="99" t="s">
        <v>666</v>
      </c>
      <c r="E17" s="100" t="s">
        <v>667</v>
      </c>
      <c r="F17" s="98">
        <v>14126</v>
      </c>
      <c r="G17" s="100" t="s">
        <v>731</v>
      </c>
      <c r="H17" s="98">
        <v>2002</v>
      </c>
      <c r="I17" s="100" t="s">
        <v>732</v>
      </c>
      <c r="J17" s="101">
        <v>153698.79999999999</v>
      </c>
      <c r="K17" s="100" t="s">
        <v>733</v>
      </c>
      <c r="L17" s="100" t="s">
        <v>687</v>
      </c>
      <c r="M17" s="100" t="s">
        <v>688</v>
      </c>
      <c r="N17" s="100" t="s">
        <v>734</v>
      </c>
      <c r="O17" s="100" t="s">
        <v>735</v>
      </c>
      <c r="P17" s="100" t="s">
        <v>736</v>
      </c>
      <c r="Q17" s="102">
        <v>27.921811764705883</v>
      </c>
      <c r="R17" s="98">
        <v>0</v>
      </c>
      <c r="S17" s="98">
        <f>1320/1700</f>
        <v>0.77647058823529413</v>
      </c>
      <c r="T17" s="98">
        <v>27.745341176470589</v>
      </c>
      <c r="U17" s="102">
        <v>27.921811764705883</v>
      </c>
      <c r="V17" s="98">
        <v>100</v>
      </c>
      <c r="W17" s="98">
        <v>100</v>
      </c>
      <c r="X17" s="103" t="s">
        <v>681</v>
      </c>
      <c r="Y17" s="102">
        <v>3</v>
      </c>
      <c r="Z17" s="102">
        <v>1</v>
      </c>
      <c r="AA17" s="102">
        <v>2</v>
      </c>
      <c r="AB17" s="102">
        <v>60</v>
      </c>
      <c r="AC17" s="98">
        <v>16</v>
      </c>
      <c r="AD17" s="102"/>
      <c r="AE17" s="104">
        <v>5</v>
      </c>
      <c r="AF17" s="105">
        <v>100</v>
      </c>
      <c r="AG17" s="106" t="s">
        <v>666</v>
      </c>
      <c r="AH17" s="100" t="s">
        <v>667</v>
      </c>
      <c r="AI17" s="107">
        <v>40</v>
      </c>
      <c r="AJ17" s="106" t="s">
        <v>692</v>
      </c>
      <c r="AK17" s="98" t="s">
        <v>693</v>
      </c>
      <c r="AL17" s="107">
        <v>40</v>
      </c>
      <c r="AM17" s="106" t="s">
        <v>694</v>
      </c>
      <c r="AN17" s="98"/>
      <c r="AO17" s="107">
        <v>10</v>
      </c>
      <c r="AP17" s="106" t="s">
        <v>695</v>
      </c>
      <c r="AQ17" s="98"/>
      <c r="AR17" s="107">
        <v>10</v>
      </c>
      <c r="AS17" s="106"/>
      <c r="AT17" s="98"/>
      <c r="AU17" s="107"/>
      <c r="AV17" s="108"/>
      <c r="AW17" s="98"/>
      <c r="AX17" s="98"/>
    </row>
    <row r="18" spans="1:256" ht="76.45" x14ac:dyDescent="0.25">
      <c r="A18" s="97">
        <v>103</v>
      </c>
      <c r="B18" s="100" t="s">
        <v>6881</v>
      </c>
      <c r="C18" s="98" t="s">
        <v>737</v>
      </c>
      <c r="D18" s="99" t="s">
        <v>738</v>
      </c>
      <c r="E18" s="100" t="s">
        <v>739</v>
      </c>
      <c r="F18" s="98">
        <v>14231</v>
      </c>
      <c r="G18" s="100" t="s">
        <v>740</v>
      </c>
      <c r="H18" s="98">
        <v>2011</v>
      </c>
      <c r="I18" s="100" t="s">
        <v>740</v>
      </c>
      <c r="J18" s="101">
        <v>135315.84</v>
      </c>
      <c r="K18" s="100" t="s">
        <v>686</v>
      </c>
      <c r="L18" s="100" t="s">
        <v>687</v>
      </c>
      <c r="M18" s="100" t="s">
        <v>741</v>
      </c>
      <c r="N18" s="100" t="s">
        <v>742</v>
      </c>
      <c r="O18" s="100" t="s">
        <v>743</v>
      </c>
      <c r="P18" s="100" t="s">
        <v>744</v>
      </c>
      <c r="Q18" s="102">
        <v>29.552622588235295</v>
      </c>
      <c r="R18" s="98">
        <v>0</v>
      </c>
      <c r="S18" s="98">
        <v>6.3842108235294122</v>
      </c>
      <c r="T18" s="98">
        <v>23.168411764705883</v>
      </c>
      <c r="U18" s="102">
        <v>29.552622588235295</v>
      </c>
      <c r="V18" s="98">
        <v>100</v>
      </c>
      <c r="W18" s="98">
        <v>95</v>
      </c>
      <c r="X18" s="103" t="s">
        <v>745</v>
      </c>
      <c r="Y18" s="102">
        <v>3</v>
      </c>
      <c r="Z18" s="102">
        <v>11</v>
      </c>
      <c r="AA18" s="102">
        <v>5</v>
      </c>
      <c r="AB18" s="102">
        <v>4</v>
      </c>
      <c r="AC18" s="98"/>
      <c r="AD18" s="102"/>
      <c r="AE18" s="104">
        <v>5</v>
      </c>
      <c r="AF18" s="105">
        <v>100</v>
      </c>
      <c r="AG18" s="106" t="s">
        <v>738</v>
      </c>
      <c r="AH18" s="100" t="s">
        <v>746</v>
      </c>
      <c r="AI18" s="107">
        <v>100</v>
      </c>
      <c r="AJ18" s="106"/>
      <c r="AK18" s="98"/>
      <c r="AL18" s="107"/>
      <c r="AM18" s="106"/>
      <c r="AN18" s="98"/>
      <c r="AO18" s="107"/>
      <c r="AP18" s="106"/>
      <c r="AQ18" s="98"/>
      <c r="AR18" s="107"/>
      <c r="AS18" s="106"/>
      <c r="AT18" s="98"/>
      <c r="AU18" s="107"/>
      <c r="AV18" s="108"/>
      <c r="AW18" s="98"/>
      <c r="AX18" s="98"/>
    </row>
    <row r="19" spans="1:256" ht="216.55" x14ac:dyDescent="0.25">
      <c r="A19" s="97">
        <v>103</v>
      </c>
      <c r="B19" s="100" t="s">
        <v>6881</v>
      </c>
      <c r="C19" s="98" t="s">
        <v>669</v>
      </c>
      <c r="D19" s="99" t="s">
        <v>670</v>
      </c>
      <c r="E19" s="100" t="s">
        <v>716</v>
      </c>
      <c r="F19" s="98">
        <v>15669</v>
      </c>
      <c r="G19" s="100" t="s">
        <v>747</v>
      </c>
      <c r="H19" s="98">
        <v>2014</v>
      </c>
      <c r="I19" s="100" t="s">
        <v>748</v>
      </c>
      <c r="J19" s="101">
        <v>53667.51</v>
      </c>
      <c r="K19" s="100" t="s">
        <v>686</v>
      </c>
      <c r="L19" s="100" t="s">
        <v>719</v>
      </c>
      <c r="M19" s="100" t="s">
        <v>720</v>
      </c>
      <c r="N19" s="100" t="s">
        <v>749</v>
      </c>
      <c r="O19" s="100" t="s">
        <v>750</v>
      </c>
      <c r="P19" s="100" t="s">
        <v>751</v>
      </c>
      <c r="Q19" s="102">
        <v>32.395835294117646</v>
      </c>
      <c r="R19" s="98">
        <v>0</v>
      </c>
      <c r="S19" s="98">
        <v>3.5294117647058822</v>
      </c>
      <c r="T19" s="98">
        <v>28.866423529411765</v>
      </c>
      <c r="U19" s="102">
        <v>32.395835294117646</v>
      </c>
      <c r="V19" s="98">
        <v>63</v>
      </c>
      <c r="W19" s="98">
        <v>37</v>
      </c>
      <c r="X19" s="103" t="s">
        <v>681</v>
      </c>
      <c r="Y19" s="102">
        <v>3</v>
      </c>
      <c r="Z19" s="102">
        <v>12</v>
      </c>
      <c r="AA19" s="102">
        <v>3</v>
      </c>
      <c r="AB19" s="102">
        <v>60</v>
      </c>
      <c r="AC19" s="98">
        <v>316</v>
      </c>
      <c r="AD19" s="102"/>
      <c r="AE19" s="104">
        <v>5</v>
      </c>
      <c r="AF19" s="105">
        <v>63</v>
      </c>
      <c r="AG19" s="106" t="s">
        <v>670</v>
      </c>
      <c r="AH19" s="100" t="s">
        <v>682</v>
      </c>
      <c r="AI19" s="107">
        <v>63</v>
      </c>
      <c r="AJ19" s="106"/>
      <c r="AK19" s="98"/>
      <c r="AL19" s="107"/>
      <c r="AM19" s="106"/>
      <c r="AN19" s="98"/>
      <c r="AO19" s="107"/>
      <c r="AP19" s="106"/>
      <c r="AQ19" s="98"/>
      <c r="AR19" s="107"/>
      <c r="AS19" s="106"/>
      <c r="AT19" s="98"/>
      <c r="AU19" s="107"/>
      <c r="AV19" s="108"/>
      <c r="AW19" s="98"/>
      <c r="AX19" s="98"/>
    </row>
    <row r="20" spans="1:256" ht="216.55" x14ac:dyDescent="0.25">
      <c r="A20" s="97">
        <v>103</v>
      </c>
      <c r="B20" s="100" t="s">
        <v>6881</v>
      </c>
      <c r="C20" s="98" t="s">
        <v>669</v>
      </c>
      <c r="D20" s="99" t="s">
        <v>670</v>
      </c>
      <c r="E20" s="100" t="s">
        <v>716</v>
      </c>
      <c r="F20" s="98">
        <v>15669</v>
      </c>
      <c r="G20" s="100" t="s">
        <v>752</v>
      </c>
      <c r="H20" s="98">
        <v>2004</v>
      </c>
      <c r="I20" s="100" t="s">
        <v>753</v>
      </c>
      <c r="J20" s="101">
        <v>85342.22</v>
      </c>
      <c r="K20" s="100" t="s">
        <v>726</v>
      </c>
      <c r="L20" s="100" t="s">
        <v>719</v>
      </c>
      <c r="M20" s="100" t="s">
        <v>720</v>
      </c>
      <c r="N20" s="100" t="s">
        <v>749</v>
      </c>
      <c r="O20" s="100" t="s">
        <v>750</v>
      </c>
      <c r="P20" s="100" t="s">
        <v>754</v>
      </c>
      <c r="Q20" s="102">
        <v>32.395835294117646</v>
      </c>
      <c r="R20" s="98">
        <v>0</v>
      </c>
      <c r="S20" s="98">
        <v>3.5294117647058822</v>
      </c>
      <c r="T20" s="98">
        <v>28.866423529411765</v>
      </c>
      <c r="U20" s="102">
        <v>32.395835294117646</v>
      </c>
      <c r="V20" s="98">
        <v>100</v>
      </c>
      <c r="W20" s="98">
        <v>100</v>
      </c>
      <c r="X20" s="103" t="s">
        <v>681</v>
      </c>
      <c r="Y20" s="102">
        <v>3</v>
      </c>
      <c r="Z20" s="102">
        <v>12</v>
      </c>
      <c r="AA20" s="102">
        <v>3</v>
      </c>
      <c r="AB20" s="102">
        <v>60</v>
      </c>
      <c r="AC20" s="98">
        <v>316</v>
      </c>
      <c r="AD20" s="102"/>
      <c r="AE20" s="104">
        <v>5</v>
      </c>
      <c r="AF20" s="105">
        <v>100</v>
      </c>
      <c r="AG20" s="106" t="s">
        <v>670</v>
      </c>
      <c r="AH20" s="100" t="s">
        <v>682</v>
      </c>
      <c r="AI20" s="107">
        <v>100</v>
      </c>
      <c r="AJ20" s="106"/>
      <c r="AK20" s="98"/>
      <c r="AL20" s="107"/>
      <c r="AM20" s="106"/>
      <c r="AN20" s="98"/>
      <c r="AO20" s="107"/>
      <c r="AP20" s="106" t="s">
        <v>755</v>
      </c>
      <c r="AQ20" s="98"/>
      <c r="AR20" s="107"/>
      <c r="AS20" s="106"/>
      <c r="AT20" s="98"/>
      <c r="AU20" s="107"/>
      <c r="AV20" s="108"/>
      <c r="AW20" s="98"/>
      <c r="AX20" s="98"/>
    </row>
    <row r="21" spans="1:256" ht="140.15" x14ac:dyDescent="0.25">
      <c r="A21" s="97">
        <v>103</v>
      </c>
      <c r="B21" s="100" t="s">
        <v>6881</v>
      </c>
      <c r="C21" s="98" t="s">
        <v>756</v>
      </c>
      <c r="D21" s="99"/>
      <c r="E21" s="100" t="s">
        <v>757</v>
      </c>
      <c r="F21" s="98" t="s">
        <v>758</v>
      </c>
      <c r="G21" s="100" t="s">
        <v>759</v>
      </c>
      <c r="H21" s="98">
        <v>2013</v>
      </c>
      <c r="I21" s="100" t="s">
        <v>760</v>
      </c>
      <c r="J21" s="101">
        <v>167133.49</v>
      </c>
      <c r="K21" s="100" t="s">
        <v>686</v>
      </c>
      <c r="L21" s="100" t="s">
        <v>761</v>
      </c>
      <c r="M21" s="100" t="s">
        <v>762</v>
      </c>
      <c r="N21" s="100" t="s">
        <v>763</v>
      </c>
      <c r="O21" s="100" t="s">
        <v>764</v>
      </c>
      <c r="P21" s="100" t="s">
        <v>765</v>
      </c>
      <c r="Q21" s="102">
        <v>19.662764705882353</v>
      </c>
      <c r="R21" s="98">
        <v>19.662764705882353</v>
      </c>
      <c r="S21" s="98"/>
      <c r="T21" s="98"/>
      <c r="U21" s="102">
        <v>19.662764705882353</v>
      </c>
      <c r="V21" s="98">
        <v>100</v>
      </c>
      <c r="W21" s="98">
        <v>47</v>
      </c>
      <c r="X21" s="103" t="s">
        <v>766</v>
      </c>
      <c r="Y21" s="102">
        <v>5</v>
      </c>
      <c r="Z21" s="102">
        <v>1</v>
      </c>
      <c r="AA21" s="102">
        <v>2</v>
      </c>
      <c r="AB21" s="102">
        <v>34</v>
      </c>
      <c r="AC21" s="98"/>
      <c r="AD21" s="102"/>
      <c r="AE21" s="104">
        <v>5</v>
      </c>
      <c r="AF21" s="105">
        <v>100</v>
      </c>
      <c r="AG21" s="106"/>
      <c r="AH21" s="100" t="s">
        <v>757</v>
      </c>
      <c r="AI21" s="107"/>
      <c r="AJ21" s="106" t="s">
        <v>767</v>
      </c>
      <c r="AK21" s="98" t="s">
        <v>757</v>
      </c>
      <c r="AL21" s="107"/>
      <c r="AM21" s="106" t="s">
        <v>694</v>
      </c>
      <c r="AN21" s="98" t="s">
        <v>768</v>
      </c>
      <c r="AO21" s="107">
        <v>10</v>
      </c>
      <c r="AP21" s="106"/>
      <c r="AQ21" s="98"/>
      <c r="AR21" s="107"/>
      <c r="AS21" s="106"/>
      <c r="AT21" s="98"/>
      <c r="AU21" s="107"/>
      <c r="AV21" s="108"/>
      <c r="AW21" s="98"/>
      <c r="AX21" s="98"/>
    </row>
    <row r="22" spans="1:256" ht="140.15" x14ac:dyDescent="0.25">
      <c r="A22" s="97">
        <v>103</v>
      </c>
      <c r="B22" s="100" t="s">
        <v>6881</v>
      </c>
      <c r="C22" s="98" t="s">
        <v>696</v>
      </c>
      <c r="D22" s="99" t="s">
        <v>769</v>
      </c>
      <c r="E22" s="100" t="s">
        <v>770</v>
      </c>
      <c r="F22" s="98">
        <v>16256</v>
      </c>
      <c r="G22" s="100" t="s">
        <v>771</v>
      </c>
      <c r="H22" s="98">
        <v>2011</v>
      </c>
      <c r="I22" s="100" t="s">
        <v>772</v>
      </c>
      <c r="J22" s="101">
        <v>60582.77</v>
      </c>
      <c r="K22" s="100" t="s">
        <v>686</v>
      </c>
      <c r="L22" s="100" t="s">
        <v>773</v>
      </c>
      <c r="M22" s="100" t="s">
        <v>774</v>
      </c>
      <c r="N22" s="100" t="s">
        <v>775</v>
      </c>
      <c r="O22" s="100" t="s">
        <v>776</v>
      </c>
      <c r="P22" s="100" t="s">
        <v>777</v>
      </c>
      <c r="Q22" s="102">
        <v>37.198</v>
      </c>
      <c r="R22" s="98">
        <v>0</v>
      </c>
      <c r="S22" s="98">
        <v>7.0629999999999997</v>
      </c>
      <c r="T22" s="98">
        <v>30.135000000000002</v>
      </c>
      <c r="U22" s="102">
        <v>37.198</v>
      </c>
      <c r="V22" s="98">
        <v>100</v>
      </c>
      <c r="W22" s="98">
        <v>95</v>
      </c>
      <c r="X22" s="103" t="s">
        <v>745</v>
      </c>
      <c r="Y22" s="102">
        <v>3</v>
      </c>
      <c r="Z22" s="102">
        <v>2</v>
      </c>
      <c r="AA22" s="102">
        <v>3</v>
      </c>
      <c r="AB22" s="102">
        <v>44</v>
      </c>
      <c r="AC22" s="98"/>
      <c r="AD22" s="102"/>
      <c r="AE22" s="104">
        <v>5</v>
      </c>
      <c r="AF22" s="105">
        <v>100</v>
      </c>
      <c r="AG22" s="106" t="s">
        <v>769</v>
      </c>
      <c r="AH22" s="100" t="s">
        <v>778</v>
      </c>
      <c r="AI22" s="107">
        <v>20</v>
      </c>
      <c r="AJ22" s="106" t="s">
        <v>779</v>
      </c>
      <c r="AK22" s="98" t="s">
        <v>757</v>
      </c>
      <c r="AL22" s="107">
        <v>50</v>
      </c>
      <c r="AM22" s="106" t="s">
        <v>694</v>
      </c>
      <c r="AN22" s="98" t="s">
        <v>768</v>
      </c>
      <c r="AO22" s="107">
        <v>25</v>
      </c>
      <c r="AP22" s="106" t="s">
        <v>780</v>
      </c>
      <c r="AQ22" s="98" t="s">
        <v>778</v>
      </c>
      <c r="AR22" s="107">
        <v>5</v>
      </c>
      <c r="AS22" s="106"/>
      <c r="AT22" s="98"/>
      <c r="AU22" s="107"/>
      <c r="AV22" s="108"/>
      <c r="AW22" s="98"/>
      <c r="AX22" s="98"/>
    </row>
    <row r="23" spans="1:256" ht="114.65" x14ac:dyDescent="0.25">
      <c r="A23" s="97">
        <v>103</v>
      </c>
      <c r="B23" s="100" t="s">
        <v>6881</v>
      </c>
      <c r="C23" s="98" t="s">
        <v>650</v>
      </c>
      <c r="D23" s="99" t="s">
        <v>781</v>
      </c>
      <c r="E23" s="100" t="s">
        <v>663</v>
      </c>
      <c r="F23" s="98" t="s">
        <v>782</v>
      </c>
      <c r="G23" s="100" t="s">
        <v>783</v>
      </c>
      <c r="H23" s="98">
        <v>2003</v>
      </c>
      <c r="I23" s="100" t="s">
        <v>784</v>
      </c>
      <c r="J23" s="101">
        <v>51948.46</v>
      </c>
      <c r="K23" s="100" t="s">
        <v>733</v>
      </c>
      <c r="L23" s="100" t="s">
        <v>785</v>
      </c>
      <c r="M23" s="100" t="s">
        <v>786</v>
      </c>
      <c r="N23" s="100" t="s">
        <v>787</v>
      </c>
      <c r="O23" s="100" t="s">
        <v>788</v>
      </c>
      <c r="P23" s="100" t="s">
        <v>789</v>
      </c>
      <c r="Q23" s="102">
        <v>46.813576470588238</v>
      </c>
      <c r="R23" s="98">
        <v>0</v>
      </c>
      <c r="S23" s="98">
        <v>5.8823529411764683</v>
      </c>
      <c r="T23" s="98">
        <v>40.931223529411767</v>
      </c>
      <c r="U23" s="102">
        <v>46.813576470588238</v>
      </c>
      <c r="V23" s="98">
        <v>100</v>
      </c>
      <c r="W23" s="98">
        <v>100</v>
      </c>
      <c r="X23" s="103" t="s">
        <v>681</v>
      </c>
      <c r="Y23" s="102">
        <v>3</v>
      </c>
      <c r="Z23" s="102">
        <v>11</v>
      </c>
      <c r="AA23" s="102">
        <v>4</v>
      </c>
      <c r="AB23" s="102">
        <v>4</v>
      </c>
      <c r="AC23" s="98">
        <v>72</v>
      </c>
      <c r="AD23" s="102"/>
      <c r="AE23" s="104">
        <v>5</v>
      </c>
      <c r="AF23" s="105">
        <v>100</v>
      </c>
      <c r="AG23" s="106" t="s">
        <v>781</v>
      </c>
      <c r="AH23" s="100" t="s">
        <v>663</v>
      </c>
      <c r="AI23" s="107">
        <v>26</v>
      </c>
      <c r="AJ23" s="106" t="s">
        <v>664</v>
      </c>
      <c r="AK23" s="98" t="s">
        <v>665</v>
      </c>
      <c r="AL23" s="107">
        <v>16</v>
      </c>
      <c r="AM23" s="106" t="s">
        <v>662</v>
      </c>
      <c r="AN23" s="98" t="s">
        <v>652</v>
      </c>
      <c r="AO23" s="107">
        <v>23</v>
      </c>
      <c r="AP23" s="106" t="s">
        <v>790</v>
      </c>
      <c r="AQ23" s="98" t="s">
        <v>778</v>
      </c>
      <c r="AR23" s="107">
        <v>16</v>
      </c>
      <c r="AS23" s="106" t="s">
        <v>695</v>
      </c>
      <c r="AT23" s="98"/>
      <c r="AU23" s="107">
        <v>9</v>
      </c>
      <c r="AV23" s="108" t="s">
        <v>791</v>
      </c>
      <c r="AW23" s="98"/>
      <c r="AX23" s="98">
        <v>10</v>
      </c>
    </row>
    <row r="24" spans="1:256" ht="76.45" x14ac:dyDescent="0.25">
      <c r="A24" s="97">
        <v>103</v>
      </c>
      <c r="B24" s="100" t="s">
        <v>6881</v>
      </c>
      <c r="C24" s="98" t="s">
        <v>737</v>
      </c>
      <c r="D24" s="99" t="s">
        <v>738</v>
      </c>
      <c r="E24" s="100" t="s">
        <v>792</v>
      </c>
      <c r="F24" s="98">
        <v>13530</v>
      </c>
      <c r="G24" s="100" t="s">
        <v>793</v>
      </c>
      <c r="H24" s="98">
        <v>2007</v>
      </c>
      <c r="I24" s="100" t="s">
        <v>794</v>
      </c>
      <c r="J24" s="101">
        <v>86603.38</v>
      </c>
      <c r="K24" s="100" t="s">
        <v>686</v>
      </c>
      <c r="L24" s="100" t="s">
        <v>687</v>
      </c>
      <c r="M24" s="100" t="s">
        <v>688</v>
      </c>
      <c r="N24" s="100" t="s">
        <v>795</v>
      </c>
      <c r="O24" s="100" t="s">
        <v>796</v>
      </c>
      <c r="P24" s="100" t="s">
        <v>797</v>
      </c>
      <c r="Q24" s="102">
        <v>26.186588235294117</v>
      </c>
      <c r="R24" s="98">
        <v>0</v>
      </c>
      <c r="S24" s="98">
        <v>3.8235294117647078</v>
      </c>
      <c r="T24" s="98">
        <v>22.363058823529411</v>
      </c>
      <c r="U24" s="102">
        <v>26.186588235294117</v>
      </c>
      <c r="V24" s="98">
        <v>100</v>
      </c>
      <c r="W24" s="98">
        <v>100</v>
      </c>
      <c r="X24" s="103" t="s">
        <v>798</v>
      </c>
      <c r="Y24" s="102"/>
      <c r="Z24" s="102"/>
      <c r="AA24" s="102"/>
      <c r="AB24" s="102">
        <v>4</v>
      </c>
      <c r="AC24" s="98"/>
      <c r="AD24" s="102"/>
      <c r="AE24" s="104">
        <v>5</v>
      </c>
      <c r="AF24" s="105">
        <v>100</v>
      </c>
      <c r="AG24" s="106" t="s">
        <v>738</v>
      </c>
      <c r="AH24" s="100" t="s">
        <v>792</v>
      </c>
      <c r="AI24" s="107">
        <v>100</v>
      </c>
      <c r="AJ24" s="106"/>
      <c r="AK24" s="98"/>
      <c r="AL24" s="107"/>
      <c r="AM24" s="106"/>
      <c r="AN24" s="98"/>
      <c r="AO24" s="107"/>
      <c r="AP24" s="106"/>
      <c r="AQ24" s="98"/>
      <c r="AR24" s="107"/>
      <c r="AS24" s="106"/>
      <c r="AT24" s="98"/>
      <c r="AU24" s="107"/>
      <c r="AV24" s="108"/>
      <c r="AW24" s="98"/>
      <c r="AX24" s="98"/>
    </row>
    <row r="25" spans="1:256" ht="114.65" x14ac:dyDescent="0.25">
      <c r="A25" s="97">
        <v>103</v>
      </c>
      <c r="B25" s="100" t="s">
        <v>6881</v>
      </c>
      <c r="C25" s="98" t="s">
        <v>799</v>
      </c>
      <c r="D25" s="99" t="s">
        <v>666</v>
      </c>
      <c r="E25" s="100" t="s">
        <v>667</v>
      </c>
      <c r="F25" s="98">
        <v>14126</v>
      </c>
      <c r="G25" s="100" t="s">
        <v>351</v>
      </c>
      <c r="H25" s="98">
        <v>2008</v>
      </c>
      <c r="I25" s="100" t="s">
        <v>800</v>
      </c>
      <c r="J25" s="101">
        <v>73571.88</v>
      </c>
      <c r="K25" s="100" t="s">
        <v>686</v>
      </c>
      <c r="L25" s="100" t="s">
        <v>687</v>
      </c>
      <c r="M25" s="100" t="s">
        <v>801</v>
      </c>
      <c r="N25" s="100" t="s">
        <v>802</v>
      </c>
      <c r="O25" s="100" t="s">
        <v>803</v>
      </c>
      <c r="P25" s="100" t="s">
        <v>804</v>
      </c>
      <c r="Q25" s="102">
        <v>28.451223529411767</v>
      </c>
      <c r="R25" s="98">
        <v>0</v>
      </c>
      <c r="S25" s="98">
        <v>0.70588235294117652</v>
      </c>
      <c r="T25" s="98">
        <v>27.745341176470589</v>
      </c>
      <c r="U25" s="102">
        <v>28.451223529411767</v>
      </c>
      <c r="V25" s="98">
        <v>100</v>
      </c>
      <c r="W25" s="98">
        <v>99.998341757747667</v>
      </c>
      <c r="X25" s="103" t="s">
        <v>681</v>
      </c>
      <c r="Y25" s="102"/>
      <c r="Z25" s="102"/>
      <c r="AA25" s="102"/>
      <c r="AB25" s="102">
        <v>60</v>
      </c>
      <c r="AC25" s="98"/>
      <c r="AD25" s="102"/>
      <c r="AE25" s="104">
        <v>5</v>
      </c>
      <c r="AF25" s="105">
        <v>100</v>
      </c>
      <c r="AG25" s="106" t="s">
        <v>666</v>
      </c>
      <c r="AH25" s="100" t="s">
        <v>667</v>
      </c>
      <c r="AI25" s="107">
        <v>13</v>
      </c>
      <c r="AJ25" s="106" t="s">
        <v>730</v>
      </c>
      <c r="AK25" s="98" t="s">
        <v>667</v>
      </c>
      <c r="AL25" s="107">
        <v>39</v>
      </c>
      <c r="AM25" s="106" t="s">
        <v>695</v>
      </c>
      <c r="AN25" s="98"/>
      <c r="AO25" s="107">
        <v>38</v>
      </c>
      <c r="AP25" s="106"/>
      <c r="AQ25" s="98"/>
      <c r="AR25" s="107"/>
      <c r="AS25" s="106"/>
      <c r="AT25" s="98"/>
      <c r="AU25" s="107"/>
      <c r="AV25" s="108"/>
      <c r="AW25" s="98"/>
      <c r="AX25" s="98"/>
    </row>
    <row r="26" spans="1:256" ht="76.45" x14ac:dyDescent="0.25">
      <c r="A26" s="97">
        <v>103</v>
      </c>
      <c r="B26" s="100" t="s">
        <v>6881</v>
      </c>
      <c r="C26" s="98" t="s">
        <v>805</v>
      </c>
      <c r="D26" s="99" t="s">
        <v>806</v>
      </c>
      <c r="E26" s="100" t="s">
        <v>807</v>
      </c>
      <c r="F26" s="98">
        <v>15639</v>
      </c>
      <c r="G26" s="100" t="s">
        <v>808</v>
      </c>
      <c r="H26" s="98">
        <v>2010</v>
      </c>
      <c r="I26" s="100" t="s">
        <v>809</v>
      </c>
      <c r="J26" s="101">
        <v>61587.06</v>
      </c>
      <c r="K26" s="100" t="s">
        <v>686</v>
      </c>
      <c r="L26" s="100" t="s">
        <v>810</v>
      </c>
      <c r="M26" s="100" t="s">
        <v>811</v>
      </c>
      <c r="N26" s="100" t="s">
        <v>812</v>
      </c>
      <c r="O26" s="100" t="s">
        <v>813</v>
      </c>
      <c r="P26" s="100" t="s">
        <v>814</v>
      </c>
      <c r="Q26" s="102"/>
      <c r="R26" s="98">
        <v>0</v>
      </c>
      <c r="S26" s="98">
        <v>4.5805882352941181</v>
      </c>
      <c r="T26" s="98"/>
      <c r="U26" s="102"/>
      <c r="V26" s="98">
        <v>70</v>
      </c>
      <c r="W26" s="98">
        <v>100</v>
      </c>
      <c r="X26" s="103" t="s">
        <v>815</v>
      </c>
      <c r="Y26" s="102">
        <v>1</v>
      </c>
      <c r="Z26" s="102">
        <v>8</v>
      </c>
      <c r="AA26" s="102">
        <v>1</v>
      </c>
      <c r="AB26" s="102">
        <v>66</v>
      </c>
      <c r="AC26" s="98"/>
      <c r="AD26" s="102"/>
      <c r="AE26" s="104">
        <v>5</v>
      </c>
      <c r="AF26" s="105">
        <v>70</v>
      </c>
      <c r="AG26" s="106"/>
      <c r="AH26" s="100" t="s">
        <v>816</v>
      </c>
      <c r="AI26" s="107">
        <v>84</v>
      </c>
      <c r="AJ26" s="106" t="s">
        <v>780</v>
      </c>
      <c r="AK26" s="98" t="s">
        <v>817</v>
      </c>
      <c r="AL26" s="107">
        <v>1</v>
      </c>
      <c r="AM26" s="106" t="s">
        <v>694</v>
      </c>
      <c r="AN26" s="98" t="s">
        <v>768</v>
      </c>
      <c r="AO26" s="107">
        <v>15</v>
      </c>
      <c r="AP26" s="106"/>
      <c r="AQ26" s="98"/>
      <c r="AR26" s="107"/>
      <c r="AS26" s="106"/>
      <c r="AT26" s="98"/>
      <c r="AU26" s="107"/>
      <c r="AV26" s="108"/>
      <c r="AW26" s="98"/>
      <c r="AX26" s="98"/>
    </row>
    <row r="27" spans="1:256" s="41" customFormat="1" ht="76.45" x14ac:dyDescent="0.25">
      <c r="A27" s="97">
        <v>103</v>
      </c>
      <c r="B27" s="100" t="s">
        <v>6881</v>
      </c>
      <c r="C27" s="98" t="s">
        <v>737</v>
      </c>
      <c r="D27" s="99" t="s">
        <v>738</v>
      </c>
      <c r="E27" s="100" t="s">
        <v>739</v>
      </c>
      <c r="F27" s="98">
        <v>14231</v>
      </c>
      <c r="G27" s="100" t="s">
        <v>818</v>
      </c>
      <c r="H27" s="98">
        <v>2002</v>
      </c>
      <c r="I27" s="100" t="s">
        <v>819</v>
      </c>
      <c r="J27" s="101">
        <v>200030</v>
      </c>
      <c r="K27" s="100" t="s">
        <v>733</v>
      </c>
      <c r="L27" s="100" t="s">
        <v>687</v>
      </c>
      <c r="M27" s="100" t="s">
        <v>688</v>
      </c>
      <c r="N27" s="100" t="s">
        <v>820</v>
      </c>
      <c r="O27" s="100" t="s">
        <v>821</v>
      </c>
      <c r="P27" s="100" t="s">
        <v>822</v>
      </c>
      <c r="Q27" s="102">
        <v>26.265435294117644</v>
      </c>
      <c r="R27" s="98">
        <v>0</v>
      </c>
      <c r="S27" s="98">
        <v>0.29411764705882376</v>
      </c>
      <c r="T27" s="98">
        <v>25.971317647058822</v>
      </c>
      <c r="U27" s="102">
        <v>26.265435294117644</v>
      </c>
      <c r="V27" s="98">
        <v>100</v>
      </c>
      <c r="W27" s="98">
        <v>100</v>
      </c>
      <c r="X27" s="103" t="s">
        <v>823</v>
      </c>
      <c r="Y27" s="102"/>
      <c r="Z27" s="102"/>
      <c r="AA27" s="102"/>
      <c r="AB27" s="102">
        <v>4</v>
      </c>
      <c r="AC27" s="98"/>
      <c r="AD27" s="102"/>
      <c r="AE27" s="104">
        <v>5</v>
      </c>
      <c r="AF27" s="105">
        <v>100</v>
      </c>
      <c r="AG27" s="106" t="s">
        <v>738</v>
      </c>
      <c r="AH27" s="100" t="s">
        <v>746</v>
      </c>
      <c r="AI27" s="107">
        <v>100</v>
      </c>
      <c r="AJ27" s="106"/>
      <c r="AK27" s="98"/>
      <c r="AL27" s="107"/>
      <c r="AM27" s="106"/>
      <c r="AN27" s="98"/>
      <c r="AO27" s="107"/>
      <c r="AP27" s="106"/>
      <c r="AQ27" s="98"/>
      <c r="AR27" s="107"/>
      <c r="AS27" s="106"/>
      <c r="AT27" s="98"/>
      <c r="AU27" s="107"/>
      <c r="AV27" s="108"/>
      <c r="AW27" s="98"/>
      <c r="AX27" s="98"/>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45"/>
      <c r="ET27" s="45"/>
      <c r="EU27" s="45"/>
      <c r="EV27" s="45"/>
      <c r="EW27" s="45"/>
      <c r="EX27" s="45"/>
      <c r="EY27" s="45"/>
      <c r="EZ27" s="45"/>
      <c r="FA27" s="45"/>
      <c r="FB27" s="45"/>
      <c r="FC27" s="45"/>
      <c r="FD27" s="45"/>
      <c r="FE27" s="45"/>
      <c r="FF27" s="45"/>
      <c r="FG27" s="45"/>
      <c r="FH27" s="45"/>
      <c r="FI27" s="45"/>
      <c r="FJ27" s="45"/>
      <c r="FK27" s="45"/>
      <c r="FL27" s="45"/>
      <c r="FM27" s="45"/>
      <c r="FN27" s="45"/>
      <c r="FO27" s="45"/>
      <c r="FP27" s="45"/>
      <c r="FQ27" s="45"/>
      <c r="FR27" s="45"/>
      <c r="FS27" s="45"/>
      <c r="FT27" s="45"/>
      <c r="FU27" s="45"/>
      <c r="FV27" s="45"/>
      <c r="FW27" s="45"/>
      <c r="FX27" s="45"/>
      <c r="FY27" s="45"/>
      <c r="FZ27" s="45"/>
      <c r="GA27" s="45"/>
      <c r="GB27" s="45"/>
      <c r="GC27" s="45"/>
      <c r="GD27" s="45"/>
      <c r="GE27" s="45"/>
      <c r="GF27" s="45"/>
      <c r="GG27" s="45"/>
      <c r="GH27" s="45"/>
      <c r="GI27" s="45"/>
      <c r="GJ27" s="45"/>
      <c r="GK27" s="45"/>
      <c r="GL27" s="45"/>
      <c r="GM27" s="45"/>
      <c r="GN27" s="45"/>
      <c r="GO27" s="45"/>
      <c r="GP27" s="45"/>
      <c r="GQ27" s="45"/>
      <c r="GR27" s="45"/>
      <c r="GS27" s="45"/>
      <c r="GT27" s="45"/>
      <c r="GU27" s="45"/>
      <c r="GV27" s="45"/>
      <c r="GW27" s="45"/>
      <c r="GX27" s="45"/>
      <c r="GY27" s="45"/>
      <c r="GZ27" s="45"/>
      <c r="HA27" s="45"/>
      <c r="HB27" s="45"/>
      <c r="HC27" s="45"/>
      <c r="HD27" s="45"/>
      <c r="HE27" s="45"/>
      <c r="HF27" s="45"/>
      <c r="HG27" s="45"/>
      <c r="HH27" s="45"/>
      <c r="HI27" s="45"/>
      <c r="HJ27" s="45"/>
      <c r="HK27" s="45"/>
      <c r="HL27" s="45"/>
      <c r="HM27" s="45"/>
      <c r="HN27" s="45"/>
      <c r="HO27" s="45"/>
      <c r="HP27" s="45"/>
      <c r="HQ27" s="45"/>
      <c r="HR27" s="45"/>
      <c r="HS27" s="45"/>
      <c r="HT27" s="45"/>
      <c r="HU27" s="45"/>
      <c r="HV27" s="45"/>
      <c r="HW27" s="45"/>
      <c r="HX27" s="45"/>
      <c r="HY27" s="45"/>
      <c r="HZ27" s="45"/>
      <c r="IA27" s="45"/>
      <c r="IB27" s="45"/>
      <c r="IC27" s="45"/>
      <c r="ID27" s="45"/>
      <c r="IE27" s="45"/>
      <c r="IF27" s="45"/>
      <c r="IG27" s="45"/>
      <c r="IH27" s="45"/>
      <c r="II27" s="45"/>
      <c r="IJ27" s="45"/>
      <c r="IK27" s="45"/>
      <c r="IL27" s="45"/>
      <c r="IM27" s="45"/>
      <c r="IN27" s="45"/>
      <c r="IO27" s="45"/>
      <c r="IP27" s="45"/>
      <c r="IQ27" s="45"/>
      <c r="IR27" s="45"/>
      <c r="IS27" s="45"/>
      <c r="IT27" s="45"/>
      <c r="IU27" s="45"/>
      <c r="IV27" s="45"/>
    </row>
    <row r="28" spans="1:256" ht="76.45" x14ac:dyDescent="0.25">
      <c r="A28" s="97">
        <v>103</v>
      </c>
      <c r="B28" s="100" t="s">
        <v>6881</v>
      </c>
      <c r="C28" s="98" t="s">
        <v>650</v>
      </c>
      <c r="D28" s="99" t="s">
        <v>651</v>
      </c>
      <c r="E28" s="100" t="s">
        <v>652</v>
      </c>
      <c r="F28" s="98" t="s">
        <v>824</v>
      </c>
      <c r="G28" s="100" t="s">
        <v>825</v>
      </c>
      <c r="H28" s="98">
        <v>2010</v>
      </c>
      <c r="I28" s="100" t="s">
        <v>826</v>
      </c>
      <c r="J28" s="101">
        <v>236342.83</v>
      </c>
      <c r="K28" s="100" t="s">
        <v>686</v>
      </c>
      <c r="L28" s="100" t="s">
        <v>827</v>
      </c>
      <c r="M28" s="100" t="s">
        <v>828</v>
      </c>
      <c r="N28" s="100" t="s">
        <v>829</v>
      </c>
      <c r="O28" s="100" t="s">
        <v>830</v>
      </c>
      <c r="P28" s="100" t="s">
        <v>831</v>
      </c>
      <c r="Q28" s="102">
        <v>17.482561856470589</v>
      </c>
      <c r="R28" s="98">
        <v>0</v>
      </c>
      <c r="S28" s="98">
        <v>2.2250147976470585</v>
      </c>
      <c r="T28" s="98">
        <v>15.25754705882353</v>
      </c>
      <c r="U28" s="102">
        <v>17.482561856470589</v>
      </c>
      <c r="V28" s="98">
        <v>100</v>
      </c>
      <c r="W28" s="98">
        <v>100</v>
      </c>
      <c r="X28" s="103" t="s">
        <v>832</v>
      </c>
      <c r="Y28" s="102">
        <v>3</v>
      </c>
      <c r="Z28" s="102">
        <v>2</v>
      </c>
      <c r="AA28" s="102">
        <v>3</v>
      </c>
      <c r="AB28" s="102">
        <v>4</v>
      </c>
      <c r="AC28" s="98"/>
      <c r="AD28" s="102"/>
      <c r="AE28" s="104">
        <v>5</v>
      </c>
      <c r="AF28" s="105">
        <v>100</v>
      </c>
      <c r="AG28" s="106" t="s">
        <v>662</v>
      </c>
      <c r="AH28" s="100" t="s">
        <v>652</v>
      </c>
      <c r="AI28" s="107">
        <v>8</v>
      </c>
      <c r="AJ28" s="106" t="s">
        <v>781</v>
      </c>
      <c r="AK28" s="98" t="s">
        <v>663</v>
      </c>
      <c r="AL28" s="107">
        <v>35</v>
      </c>
      <c r="AM28" s="106" t="s">
        <v>664</v>
      </c>
      <c r="AN28" s="98" t="s">
        <v>665</v>
      </c>
      <c r="AO28" s="107">
        <v>7</v>
      </c>
      <c r="AP28" s="106" t="s">
        <v>833</v>
      </c>
      <c r="AQ28" s="98"/>
      <c r="AR28" s="107">
        <v>50</v>
      </c>
      <c r="AS28" s="106"/>
      <c r="AT28" s="98"/>
      <c r="AU28" s="107"/>
      <c r="AV28" s="108"/>
      <c r="AW28" s="98"/>
      <c r="AX28" s="98"/>
    </row>
    <row r="29" spans="1:256" ht="76.45" x14ac:dyDescent="0.25">
      <c r="A29" s="97">
        <v>103</v>
      </c>
      <c r="B29" s="100" t="s">
        <v>6881</v>
      </c>
      <c r="C29" s="98" t="s">
        <v>737</v>
      </c>
      <c r="D29" s="99" t="s">
        <v>738</v>
      </c>
      <c r="E29" s="100" t="s">
        <v>739</v>
      </c>
      <c r="F29" s="98">
        <v>14231</v>
      </c>
      <c r="G29" s="100" t="s">
        <v>834</v>
      </c>
      <c r="H29" s="98">
        <v>2006</v>
      </c>
      <c r="I29" s="100" t="s">
        <v>835</v>
      </c>
      <c r="J29" s="101">
        <v>410002</v>
      </c>
      <c r="K29" s="100" t="s">
        <v>726</v>
      </c>
      <c r="L29" s="100" t="s">
        <v>687</v>
      </c>
      <c r="M29" s="100" t="s">
        <v>688</v>
      </c>
      <c r="N29" s="100" t="s">
        <v>836</v>
      </c>
      <c r="O29" s="100" t="s">
        <v>837</v>
      </c>
      <c r="P29" s="100" t="s">
        <v>838</v>
      </c>
      <c r="Q29" s="102">
        <v>29.794847058823528</v>
      </c>
      <c r="R29" s="98">
        <v>0</v>
      </c>
      <c r="S29" s="98">
        <v>3.8235294117647061</v>
      </c>
      <c r="T29" s="98">
        <v>25.971317647058822</v>
      </c>
      <c r="U29" s="102">
        <v>29.794847058823528</v>
      </c>
      <c r="V29" s="98">
        <v>100</v>
      </c>
      <c r="W29" s="98">
        <v>100</v>
      </c>
      <c r="X29" s="103" t="s">
        <v>681</v>
      </c>
      <c r="Y29" s="102"/>
      <c r="Z29" s="102"/>
      <c r="AA29" s="102"/>
      <c r="AB29" s="102">
        <v>4</v>
      </c>
      <c r="AC29" s="98">
        <v>319</v>
      </c>
      <c r="AD29" s="102"/>
      <c r="AE29" s="104">
        <v>5</v>
      </c>
      <c r="AF29" s="105">
        <v>100</v>
      </c>
      <c r="AG29" s="106" t="s">
        <v>738</v>
      </c>
      <c r="AH29" s="100" t="s">
        <v>839</v>
      </c>
      <c r="AI29" s="107">
        <v>100</v>
      </c>
      <c r="AJ29" s="106"/>
      <c r="AK29" s="98"/>
      <c r="AL29" s="107"/>
      <c r="AM29" s="106"/>
      <c r="AN29" s="98"/>
      <c r="AO29" s="107"/>
      <c r="AP29" s="106"/>
      <c r="AQ29" s="98"/>
      <c r="AR29" s="107"/>
      <c r="AS29" s="106"/>
      <c r="AT29" s="98"/>
      <c r="AU29" s="107"/>
      <c r="AV29" s="108"/>
      <c r="AW29" s="98"/>
      <c r="AX29" s="98"/>
    </row>
    <row r="30" spans="1:256" ht="305.75" x14ac:dyDescent="0.25">
      <c r="A30" s="97">
        <v>103</v>
      </c>
      <c r="B30" s="100" t="s">
        <v>6881</v>
      </c>
      <c r="C30" s="98" t="s">
        <v>696</v>
      </c>
      <c r="D30" s="99" t="s">
        <v>664</v>
      </c>
      <c r="E30" s="100" t="s">
        <v>665</v>
      </c>
      <c r="F30" s="98" t="s">
        <v>840</v>
      </c>
      <c r="G30" s="100" t="s">
        <v>841</v>
      </c>
      <c r="H30" s="98">
        <v>2005</v>
      </c>
      <c r="I30" s="100" t="s">
        <v>842</v>
      </c>
      <c r="J30" s="101">
        <v>296384</v>
      </c>
      <c r="K30" s="100" t="s">
        <v>726</v>
      </c>
      <c r="L30" s="100" t="s">
        <v>843</v>
      </c>
      <c r="M30" s="100" t="s">
        <v>844</v>
      </c>
      <c r="N30" s="100" t="s">
        <v>845</v>
      </c>
      <c r="O30" s="100" t="s">
        <v>846</v>
      </c>
      <c r="P30" s="100" t="s">
        <v>847</v>
      </c>
      <c r="Q30" s="102">
        <v>40.457929411764702</v>
      </c>
      <c r="R30" s="98">
        <v>0</v>
      </c>
      <c r="S30" s="98">
        <v>12.91764705882353</v>
      </c>
      <c r="T30" s="98">
        <v>27.540282352941173</v>
      </c>
      <c r="U30" s="102">
        <v>40.457929411764702</v>
      </c>
      <c r="V30" s="98">
        <v>100</v>
      </c>
      <c r="W30" s="98">
        <v>100</v>
      </c>
      <c r="X30" s="103" t="s">
        <v>848</v>
      </c>
      <c r="Y30" s="102">
        <v>3</v>
      </c>
      <c r="Z30" s="102">
        <v>8</v>
      </c>
      <c r="AA30" s="102">
        <v>1</v>
      </c>
      <c r="AB30" s="102">
        <v>60</v>
      </c>
      <c r="AC30" s="98">
        <v>313</v>
      </c>
      <c r="AD30" s="102">
        <v>19.96</v>
      </c>
      <c r="AE30" s="104">
        <v>5</v>
      </c>
      <c r="AF30" s="105">
        <v>100</v>
      </c>
      <c r="AG30" s="106" t="s">
        <v>664</v>
      </c>
      <c r="AH30" s="100" t="s">
        <v>665</v>
      </c>
      <c r="AI30" s="107">
        <v>60</v>
      </c>
      <c r="AJ30" s="106" t="s">
        <v>769</v>
      </c>
      <c r="AK30" s="98" t="s">
        <v>778</v>
      </c>
      <c r="AL30" s="107">
        <v>30</v>
      </c>
      <c r="AM30" s="106" t="s">
        <v>695</v>
      </c>
      <c r="AN30" s="98"/>
      <c r="AO30" s="107">
        <v>10</v>
      </c>
      <c r="AP30" s="106"/>
      <c r="AQ30" s="98"/>
      <c r="AR30" s="107"/>
      <c r="AS30" s="106"/>
      <c r="AT30" s="98"/>
      <c r="AU30" s="107"/>
      <c r="AV30" s="108"/>
      <c r="AW30" s="98"/>
      <c r="AX30" s="98"/>
    </row>
    <row r="31" spans="1:256" ht="76.45" x14ac:dyDescent="0.25">
      <c r="A31" s="97">
        <v>103</v>
      </c>
      <c r="B31" s="100" t="s">
        <v>6881</v>
      </c>
      <c r="C31" s="98" t="s">
        <v>849</v>
      </c>
      <c r="D31" s="99" t="s">
        <v>664</v>
      </c>
      <c r="E31" s="100" t="s">
        <v>850</v>
      </c>
      <c r="F31" s="98">
        <v>14115</v>
      </c>
      <c r="G31" s="100" t="s">
        <v>851</v>
      </c>
      <c r="H31" s="98">
        <v>2010</v>
      </c>
      <c r="I31" s="100" t="s">
        <v>852</v>
      </c>
      <c r="J31" s="101">
        <v>595000</v>
      </c>
      <c r="K31" s="100" t="s">
        <v>655</v>
      </c>
      <c r="L31" s="100" t="s">
        <v>827</v>
      </c>
      <c r="M31" s="100" t="s">
        <v>828</v>
      </c>
      <c r="N31" s="100" t="s">
        <v>853</v>
      </c>
      <c r="O31" s="100" t="s">
        <v>854</v>
      </c>
      <c r="P31" s="100" t="s">
        <v>855</v>
      </c>
      <c r="Q31" s="102">
        <v>31.572547058823531</v>
      </c>
      <c r="R31" s="98">
        <v>0</v>
      </c>
      <c r="S31" s="98">
        <v>16.315000000000001</v>
      </c>
      <c r="T31" s="98">
        <v>15.25754705882353</v>
      </c>
      <c r="U31" s="102">
        <v>31.572547058823531</v>
      </c>
      <c r="V31" s="98">
        <v>127</v>
      </c>
      <c r="W31" s="98">
        <v>100</v>
      </c>
      <c r="X31" s="103" t="s">
        <v>856</v>
      </c>
      <c r="Y31" s="102">
        <v>3</v>
      </c>
      <c r="Z31" s="102">
        <v>5</v>
      </c>
      <c r="AA31" s="102">
        <v>1</v>
      </c>
      <c r="AB31" s="102">
        <v>4</v>
      </c>
      <c r="AC31" s="98">
        <v>119</v>
      </c>
      <c r="AD31" s="102"/>
      <c r="AE31" s="104">
        <v>5</v>
      </c>
      <c r="AF31" s="105">
        <v>151</v>
      </c>
      <c r="AG31" s="106" t="s">
        <v>857</v>
      </c>
      <c r="AH31" s="100" t="s">
        <v>858</v>
      </c>
      <c r="AI31" s="107">
        <v>62</v>
      </c>
      <c r="AJ31" s="106" t="s">
        <v>780</v>
      </c>
      <c r="AK31" s="98" t="s">
        <v>859</v>
      </c>
      <c r="AL31" s="107">
        <v>38</v>
      </c>
      <c r="AM31" s="106"/>
      <c r="AN31" s="98"/>
      <c r="AO31" s="107"/>
      <c r="AP31" s="106"/>
      <c r="AQ31" s="98"/>
      <c r="AR31" s="107"/>
      <c r="AS31" s="106"/>
      <c r="AT31" s="98"/>
      <c r="AU31" s="107"/>
      <c r="AV31" s="108"/>
      <c r="AW31" s="98"/>
      <c r="AX31" s="98"/>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42"/>
      <c r="EJ31" s="42"/>
      <c r="EK31" s="42"/>
      <c r="EL31" s="42"/>
      <c r="EM31" s="42"/>
      <c r="EN31" s="42"/>
      <c r="EO31" s="42"/>
      <c r="EP31" s="42"/>
      <c r="EQ31" s="42"/>
      <c r="ER31" s="42"/>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row>
    <row r="32" spans="1:256" s="41" customFormat="1" ht="152.9" x14ac:dyDescent="0.25">
      <c r="A32" s="97">
        <v>103</v>
      </c>
      <c r="B32" s="100" t="s">
        <v>6881</v>
      </c>
      <c r="C32" s="98" t="s">
        <v>669</v>
      </c>
      <c r="D32" s="99" t="s">
        <v>670</v>
      </c>
      <c r="E32" s="100" t="s">
        <v>671</v>
      </c>
      <c r="F32" s="98" t="s">
        <v>672</v>
      </c>
      <c r="G32" s="100" t="s">
        <v>673</v>
      </c>
      <c r="H32" s="98">
        <v>2007</v>
      </c>
      <c r="I32" s="100" t="s">
        <v>674</v>
      </c>
      <c r="J32" s="101">
        <v>150157</v>
      </c>
      <c r="K32" s="100" t="s">
        <v>675</v>
      </c>
      <c r="L32" s="100" t="s">
        <v>6917</v>
      </c>
      <c r="M32" s="100" t="s">
        <v>6918</v>
      </c>
      <c r="N32" s="100" t="s">
        <v>6919</v>
      </c>
      <c r="O32" s="100" t="s">
        <v>6920</v>
      </c>
      <c r="P32" s="100" t="s">
        <v>680</v>
      </c>
      <c r="Q32" s="102">
        <v>35.681341176470589</v>
      </c>
      <c r="R32" s="98">
        <v>0</v>
      </c>
      <c r="S32" s="98">
        <v>6.8149176470588237</v>
      </c>
      <c r="T32" s="98">
        <v>28.866423529411765</v>
      </c>
      <c r="U32" s="102">
        <v>35.681341176470589</v>
      </c>
      <c r="V32" s="98">
        <v>100</v>
      </c>
      <c r="W32" s="98">
        <v>100</v>
      </c>
      <c r="X32" s="103" t="s">
        <v>681</v>
      </c>
      <c r="Y32" s="102">
        <v>3</v>
      </c>
      <c r="Z32" s="102">
        <v>12</v>
      </c>
      <c r="AA32" s="102">
        <v>1</v>
      </c>
      <c r="AB32" s="102">
        <v>60</v>
      </c>
      <c r="AC32" s="98">
        <v>101</v>
      </c>
      <c r="AD32" s="102"/>
      <c r="AE32" s="104">
        <v>5</v>
      </c>
      <c r="AF32" s="105">
        <v>100</v>
      </c>
      <c r="AG32" s="106" t="s">
        <v>670</v>
      </c>
      <c r="AH32" s="100" t="s">
        <v>682</v>
      </c>
      <c r="AI32" s="107">
        <v>100</v>
      </c>
      <c r="AJ32" s="106"/>
      <c r="AK32" s="98"/>
      <c r="AL32" s="107"/>
      <c r="AM32" s="106"/>
      <c r="AN32" s="98"/>
      <c r="AO32" s="107"/>
      <c r="AP32" s="106"/>
      <c r="AQ32" s="98"/>
      <c r="AR32" s="107"/>
      <c r="AS32" s="106"/>
      <c r="AT32" s="98"/>
      <c r="AU32" s="107"/>
      <c r="AV32" s="108"/>
      <c r="AW32" s="98"/>
      <c r="AX32" s="98"/>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45"/>
      <c r="DG32" s="45"/>
      <c r="DH32" s="45"/>
      <c r="DI32" s="45"/>
      <c r="DJ32" s="45"/>
      <c r="DK32" s="45"/>
      <c r="DL32" s="45"/>
      <c r="DM32" s="45"/>
      <c r="DN32" s="45"/>
      <c r="DO32" s="45"/>
      <c r="DP32" s="45"/>
      <c r="DQ32" s="45"/>
      <c r="DR32" s="45"/>
      <c r="DS32" s="45"/>
      <c r="DT32" s="45"/>
      <c r="DU32" s="45"/>
      <c r="DV32" s="45"/>
      <c r="DW32" s="45"/>
      <c r="DX32" s="45"/>
      <c r="DY32" s="45"/>
      <c r="DZ32" s="45"/>
      <c r="EA32" s="45"/>
      <c r="EB32" s="45"/>
      <c r="EC32" s="45"/>
      <c r="ED32" s="45"/>
      <c r="EE32" s="45"/>
      <c r="EF32" s="45"/>
      <c r="EG32" s="45"/>
      <c r="EH32" s="45"/>
      <c r="EI32" s="45"/>
      <c r="EJ32" s="45"/>
      <c r="EK32" s="45"/>
      <c r="EL32" s="45"/>
      <c r="EM32" s="45"/>
      <c r="EN32" s="45"/>
      <c r="EO32" s="45"/>
      <c r="EP32" s="45"/>
      <c r="EQ32" s="45"/>
      <c r="ER32" s="45"/>
      <c r="ES32" s="45"/>
      <c r="ET32" s="45"/>
      <c r="EU32" s="45"/>
      <c r="EV32" s="45"/>
      <c r="EW32" s="45"/>
      <c r="EX32" s="45"/>
      <c r="EY32" s="45"/>
      <c r="EZ32" s="45"/>
      <c r="FA32" s="45"/>
      <c r="FB32" s="45"/>
      <c r="FC32" s="45"/>
      <c r="FD32" s="45"/>
      <c r="FE32" s="45"/>
      <c r="FF32" s="45"/>
      <c r="FG32" s="45"/>
      <c r="FH32" s="45"/>
      <c r="FI32" s="45"/>
      <c r="FJ32" s="45"/>
      <c r="FK32" s="45"/>
      <c r="FL32" s="45"/>
      <c r="FM32" s="45"/>
      <c r="FN32" s="45"/>
      <c r="FO32" s="45"/>
      <c r="FP32" s="45"/>
      <c r="FQ32" s="45"/>
      <c r="FR32" s="45"/>
      <c r="FS32" s="45"/>
      <c r="FT32" s="45"/>
      <c r="FU32" s="45"/>
      <c r="FV32" s="45"/>
      <c r="FW32" s="45"/>
      <c r="FX32" s="45"/>
      <c r="FY32" s="45"/>
      <c r="FZ32" s="45"/>
      <c r="GA32" s="45"/>
      <c r="GB32" s="45"/>
      <c r="GC32" s="45"/>
      <c r="GD32" s="45"/>
      <c r="GE32" s="45"/>
      <c r="GF32" s="45"/>
      <c r="GG32" s="45"/>
      <c r="GH32" s="45"/>
      <c r="GI32" s="45"/>
      <c r="GJ32" s="45"/>
      <c r="GK32" s="45"/>
      <c r="GL32" s="45"/>
      <c r="GM32" s="45"/>
      <c r="GN32" s="45"/>
      <c r="GO32" s="45"/>
      <c r="GP32" s="45"/>
      <c r="GQ32" s="45"/>
      <c r="GR32" s="45"/>
      <c r="GS32" s="45"/>
      <c r="GT32" s="45"/>
      <c r="GU32" s="45"/>
      <c r="GV32" s="45"/>
      <c r="GW32" s="45"/>
      <c r="GX32" s="45"/>
      <c r="GY32" s="45"/>
      <c r="GZ32" s="45"/>
      <c r="HA32" s="45"/>
      <c r="HB32" s="45"/>
      <c r="HC32" s="45"/>
      <c r="HD32" s="45"/>
      <c r="HE32" s="45"/>
      <c r="HF32" s="45"/>
      <c r="HG32" s="45"/>
      <c r="HH32" s="45"/>
      <c r="HI32" s="45"/>
      <c r="HJ32" s="45"/>
      <c r="HK32" s="45"/>
      <c r="HL32" s="45"/>
      <c r="HM32" s="45"/>
      <c r="HN32" s="45"/>
      <c r="HO32" s="45"/>
      <c r="HP32" s="45"/>
      <c r="HQ32" s="45"/>
      <c r="HR32" s="45"/>
      <c r="HS32" s="45"/>
      <c r="HT32" s="45"/>
      <c r="HU32" s="45"/>
      <c r="HV32" s="45"/>
      <c r="HW32" s="45"/>
      <c r="HX32" s="45"/>
      <c r="HY32" s="45"/>
      <c r="HZ32" s="45"/>
      <c r="IA32" s="45"/>
      <c r="IB32" s="45"/>
      <c r="IC32" s="45"/>
      <c r="ID32" s="45"/>
      <c r="IE32" s="45"/>
      <c r="IF32" s="45"/>
      <c r="IG32" s="45"/>
      <c r="IH32" s="45"/>
      <c r="II32" s="45"/>
      <c r="IJ32" s="45"/>
      <c r="IK32" s="45"/>
      <c r="IL32" s="45"/>
      <c r="IM32" s="45"/>
      <c r="IN32" s="45"/>
      <c r="IO32" s="45"/>
      <c r="IP32" s="45"/>
      <c r="IQ32" s="45"/>
      <c r="IR32" s="45"/>
      <c r="IS32" s="45"/>
      <c r="IT32" s="45"/>
      <c r="IU32" s="45"/>
      <c r="IV32" s="45"/>
    </row>
    <row r="33" spans="1:256" s="41" customFormat="1" ht="191.1" x14ac:dyDescent="0.25">
      <c r="A33" s="97">
        <v>103</v>
      </c>
      <c r="B33" s="100" t="s">
        <v>6881</v>
      </c>
      <c r="C33" s="98" t="s">
        <v>799</v>
      </c>
      <c r="D33" s="99" t="s">
        <v>666</v>
      </c>
      <c r="E33" s="100" t="s">
        <v>7341</v>
      </c>
      <c r="F33" s="98">
        <v>6110</v>
      </c>
      <c r="G33" s="100" t="s">
        <v>7342</v>
      </c>
      <c r="H33" s="98">
        <v>2003</v>
      </c>
      <c r="I33" s="100" t="s">
        <v>7343</v>
      </c>
      <c r="J33" s="101">
        <v>43086.04</v>
      </c>
      <c r="K33" s="100" t="s">
        <v>733</v>
      </c>
      <c r="L33" s="100" t="s">
        <v>7344</v>
      </c>
      <c r="M33" s="100" t="s">
        <v>7345</v>
      </c>
      <c r="N33" s="100" t="s">
        <v>7346</v>
      </c>
      <c r="O33" s="100" t="s">
        <v>7347</v>
      </c>
      <c r="P33" s="100" t="s">
        <v>7348</v>
      </c>
      <c r="Q33" s="102">
        <v>28.333576470588234</v>
      </c>
      <c r="R33" s="98">
        <v>0</v>
      </c>
      <c r="S33" s="98">
        <v>0.58823529411764675</v>
      </c>
      <c r="T33" s="98">
        <v>27.745341176470589</v>
      </c>
      <c r="U33" s="102">
        <v>28.333576470588234</v>
      </c>
      <c r="V33" s="98">
        <v>100</v>
      </c>
      <c r="W33" s="98">
        <v>100</v>
      </c>
      <c r="X33" s="103" t="s">
        <v>681</v>
      </c>
      <c r="Y33" s="102">
        <v>2</v>
      </c>
      <c r="Z33" s="102">
        <v>1</v>
      </c>
      <c r="AA33" s="102">
        <v>4</v>
      </c>
      <c r="AB33" s="102">
        <v>60</v>
      </c>
      <c r="AC33" s="98">
        <v>73</v>
      </c>
      <c r="AD33" s="102"/>
      <c r="AE33" s="104">
        <v>5</v>
      </c>
      <c r="AF33" s="105">
        <v>100</v>
      </c>
      <c r="AG33" s="106" t="s">
        <v>666</v>
      </c>
      <c r="AH33" s="100" t="s">
        <v>667</v>
      </c>
      <c r="AI33" s="107">
        <v>40</v>
      </c>
      <c r="AJ33" s="106" t="s">
        <v>7349</v>
      </c>
      <c r="AK33" s="98"/>
      <c r="AL33" s="107">
        <v>30</v>
      </c>
      <c r="AM33" s="106" t="s">
        <v>7349</v>
      </c>
      <c r="AN33" s="98"/>
      <c r="AO33" s="107">
        <v>30</v>
      </c>
      <c r="AP33" s="106"/>
      <c r="AQ33" s="98"/>
      <c r="AR33" s="107"/>
      <c r="AS33" s="106"/>
      <c r="AT33" s="98"/>
      <c r="AU33" s="107"/>
      <c r="AV33" s="108"/>
      <c r="AW33" s="98"/>
      <c r="AX33" s="98"/>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c r="DW33" s="45"/>
      <c r="DX33" s="45"/>
      <c r="DY33" s="45"/>
      <c r="DZ33" s="45"/>
      <c r="EA33" s="45"/>
      <c r="EB33" s="45"/>
      <c r="EC33" s="45"/>
      <c r="ED33" s="45"/>
      <c r="EE33" s="45"/>
      <c r="EF33" s="45"/>
      <c r="EG33" s="45"/>
      <c r="EH33" s="45"/>
      <c r="EI33" s="45"/>
      <c r="EJ33" s="45"/>
      <c r="EK33" s="45"/>
      <c r="EL33" s="45"/>
      <c r="EM33" s="45"/>
      <c r="EN33" s="45"/>
      <c r="EO33" s="45"/>
      <c r="EP33" s="45"/>
      <c r="EQ33" s="45"/>
      <c r="ER33" s="45"/>
      <c r="ES33" s="45"/>
      <c r="ET33" s="45"/>
      <c r="EU33" s="45"/>
      <c r="EV33" s="45"/>
      <c r="EW33" s="45"/>
      <c r="EX33" s="45"/>
      <c r="EY33" s="45"/>
      <c r="EZ33" s="45"/>
      <c r="FA33" s="45"/>
      <c r="FB33" s="45"/>
      <c r="FC33" s="45"/>
      <c r="FD33" s="45"/>
      <c r="FE33" s="45"/>
      <c r="FF33" s="45"/>
      <c r="FG33" s="45"/>
      <c r="FH33" s="45"/>
      <c r="FI33" s="45"/>
      <c r="FJ33" s="45"/>
      <c r="FK33" s="45"/>
      <c r="FL33" s="45"/>
      <c r="FM33" s="45"/>
      <c r="FN33" s="45"/>
      <c r="FO33" s="45"/>
      <c r="FP33" s="45"/>
      <c r="FQ33" s="45"/>
      <c r="FR33" s="45"/>
      <c r="FS33" s="45"/>
      <c r="FT33" s="45"/>
      <c r="FU33" s="45"/>
      <c r="FV33" s="45"/>
      <c r="FW33" s="45"/>
      <c r="FX33" s="45"/>
      <c r="FY33" s="45"/>
      <c r="FZ33" s="45"/>
      <c r="GA33" s="45"/>
      <c r="GB33" s="45"/>
      <c r="GC33" s="45"/>
      <c r="GD33" s="45"/>
      <c r="GE33" s="45"/>
      <c r="GF33" s="45"/>
      <c r="GG33" s="45"/>
      <c r="GH33" s="45"/>
      <c r="GI33" s="45"/>
      <c r="GJ33" s="45"/>
      <c r="GK33" s="45"/>
      <c r="GL33" s="45"/>
      <c r="GM33" s="45"/>
      <c r="GN33" s="45"/>
      <c r="GO33" s="45"/>
      <c r="GP33" s="45"/>
      <c r="GQ33" s="45"/>
      <c r="GR33" s="45"/>
      <c r="GS33" s="45"/>
      <c r="GT33" s="45"/>
      <c r="GU33" s="45"/>
      <c r="GV33" s="45"/>
      <c r="GW33" s="45"/>
      <c r="GX33" s="45"/>
      <c r="GY33" s="45"/>
      <c r="GZ33" s="45"/>
      <c r="HA33" s="45"/>
      <c r="HB33" s="45"/>
      <c r="HC33" s="45"/>
      <c r="HD33" s="45"/>
      <c r="HE33" s="45"/>
      <c r="HF33" s="45"/>
      <c r="HG33" s="45"/>
      <c r="HH33" s="45"/>
      <c r="HI33" s="45"/>
      <c r="HJ33" s="45"/>
      <c r="HK33" s="45"/>
      <c r="HL33" s="45"/>
      <c r="HM33" s="45"/>
      <c r="HN33" s="45"/>
      <c r="HO33" s="45"/>
      <c r="HP33" s="45"/>
      <c r="HQ33" s="45"/>
      <c r="HR33" s="45"/>
      <c r="HS33" s="45"/>
      <c r="HT33" s="45"/>
      <c r="HU33" s="45"/>
      <c r="HV33" s="45"/>
      <c r="HW33" s="45"/>
      <c r="HX33" s="45"/>
      <c r="HY33" s="45"/>
      <c r="HZ33" s="45"/>
      <c r="IA33" s="45"/>
      <c r="IB33" s="45"/>
      <c r="IC33" s="45"/>
      <c r="ID33" s="45"/>
      <c r="IE33" s="45"/>
      <c r="IF33" s="45"/>
      <c r="IG33" s="45"/>
      <c r="IH33" s="45"/>
      <c r="II33" s="45"/>
      <c r="IJ33" s="45"/>
      <c r="IK33" s="45"/>
      <c r="IL33" s="45"/>
      <c r="IM33" s="45"/>
      <c r="IN33" s="45"/>
      <c r="IO33" s="45"/>
      <c r="IP33" s="45"/>
      <c r="IQ33" s="45"/>
      <c r="IR33" s="45"/>
      <c r="IS33" s="45"/>
      <c r="IT33" s="45"/>
      <c r="IU33" s="45"/>
      <c r="IV33" s="45"/>
    </row>
    <row r="34" spans="1:256" s="41" customFormat="1" ht="76.45" x14ac:dyDescent="0.25">
      <c r="A34" s="97">
        <v>103</v>
      </c>
      <c r="B34" s="100" t="s">
        <v>6881</v>
      </c>
      <c r="C34" s="98" t="s">
        <v>696</v>
      </c>
      <c r="D34" s="99" t="s">
        <v>664</v>
      </c>
      <c r="E34" s="100" t="s">
        <v>7196</v>
      </c>
      <c r="F34" s="98" t="s">
        <v>7197</v>
      </c>
      <c r="G34" s="100" t="s">
        <v>7198</v>
      </c>
      <c r="H34" s="98">
        <v>2007</v>
      </c>
      <c r="I34" s="100" t="s">
        <v>7199</v>
      </c>
      <c r="J34" s="101">
        <v>48075</v>
      </c>
      <c r="K34" s="100" t="s">
        <v>675</v>
      </c>
      <c r="L34" s="100" t="s">
        <v>687</v>
      </c>
      <c r="M34" s="100" t="s">
        <v>688</v>
      </c>
      <c r="N34" s="100" t="s">
        <v>7200</v>
      </c>
      <c r="O34" s="100" t="s">
        <v>7201</v>
      </c>
      <c r="P34" s="100" t="s">
        <v>7202</v>
      </c>
      <c r="Q34" s="102">
        <v>27.540282352941173</v>
      </c>
      <c r="R34" s="98">
        <v>0</v>
      </c>
      <c r="S34" s="98">
        <v>0</v>
      </c>
      <c r="T34" s="98">
        <v>27.540282352941173</v>
      </c>
      <c r="U34" s="102">
        <v>27.540282352941173</v>
      </c>
      <c r="V34" s="98">
        <v>100</v>
      </c>
      <c r="W34" s="98">
        <v>100</v>
      </c>
      <c r="X34" s="103" t="s">
        <v>681</v>
      </c>
      <c r="Y34" s="102">
        <v>3</v>
      </c>
      <c r="Z34" s="102">
        <v>1</v>
      </c>
      <c r="AA34" s="102">
        <v>2</v>
      </c>
      <c r="AB34" s="102">
        <v>60</v>
      </c>
      <c r="AC34" s="98">
        <v>100</v>
      </c>
      <c r="AD34" s="102"/>
      <c r="AE34" s="104">
        <v>5</v>
      </c>
      <c r="AF34" s="105">
        <v>100</v>
      </c>
      <c r="AG34" s="106" t="s">
        <v>664</v>
      </c>
      <c r="AH34" s="100" t="s">
        <v>665</v>
      </c>
      <c r="AI34" s="107">
        <v>33</v>
      </c>
      <c r="AJ34" s="106" t="s">
        <v>769</v>
      </c>
      <c r="AK34" s="98" t="s">
        <v>778</v>
      </c>
      <c r="AL34" s="107">
        <v>33</v>
      </c>
      <c r="AM34" s="106" t="s">
        <v>694</v>
      </c>
      <c r="AN34" s="98"/>
      <c r="AO34" s="107">
        <v>33</v>
      </c>
      <c r="AP34" s="106"/>
      <c r="AQ34" s="98"/>
      <c r="AR34" s="107"/>
      <c r="AS34" s="106"/>
      <c r="AT34" s="98"/>
      <c r="AU34" s="107"/>
      <c r="AV34" s="108"/>
      <c r="AW34" s="98"/>
      <c r="AX34" s="98"/>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45"/>
      <c r="DV34" s="45"/>
      <c r="DW34" s="45"/>
      <c r="DX34" s="45"/>
      <c r="DY34" s="45"/>
      <c r="DZ34" s="45"/>
      <c r="EA34" s="45"/>
      <c r="EB34" s="45"/>
      <c r="EC34" s="45"/>
      <c r="ED34" s="45"/>
      <c r="EE34" s="45"/>
      <c r="EF34" s="45"/>
      <c r="EG34" s="45"/>
      <c r="EH34" s="45"/>
      <c r="EI34" s="45"/>
      <c r="EJ34" s="45"/>
      <c r="EK34" s="45"/>
      <c r="EL34" s="45"/>
      <c r="EM34" s="45"/>
      <c r="EN34" s="45"/>
      <c r="EO34" s="45"/>
      <c r="EP34" s="45"/>
      <c r="EQ34" s="45"/>
      <c r="ER34" s="45"/>
      <c r="ES34" s="45"/>
      <c r="ET34" s="45"/>
      <c r="EU34" s="45"/>
      <c r="EV34" s="45"/>
      <c r="EW34" s="45"/>
      <c r="EX34" s="45"/>
      <c r="EY34" s="45"/>
      <c r="EZ34" s="45"/>
      <c r="FA34" s="45"/>
      <c r="FB34" s="45"/>
      <c r="FC34" s="45"/>
      <c r="FD34" s="45"/>
      <c r="FE34" s="45"/>
      <c r="FF34" s="45"/>
      <c r="FG34" s="45"/>
      <c r="FH34" s="45"/>
      <c r="FI34" s="45"/>
      <c r="FJ34" s="45"/>
      <c r="FK34" s="45"/>
      <c r="FL34" s="45"/>
      <c r="FM34" s="45"/>
      <c r="FN34" s="45"/>
      <c r="FO34" s="45"/>
      <c r="FP34" s="45"/>
      <c r="FQ34" s="45"/>
      <c r="FR34" s="45"/>
      <c r="FS34" s="45"/>
      <c r="FT34" s="45"/>
      <c r="FU34" s="45"/>
      <c r="FV34" s="45"/>
      <c r="FW34" s="45"/>
      <c r="FX34" s="45"/>
      <c r="FY34" s="45"/>
      <c r="FZ34" s="45"/>
      <c r="GA34" s="45"/>
      <c r="GB34" s="45"/>
      <c r="GC34" s="45"/>
      <c r="GD34" s="45"/>
      <c r="GE34" s="45"/>
      <c r="GF34" s="45"/>
      <c r="GG34" s="45"/>
      <c r="GH34" s="45"/>
      <c r="GI34" s="45"/>
      <c r="GJ34" s="45"/>
      <c r="GK34" s="45"/>
      <c r="GL34" s="45"/>
      <c r="GM34" s="45"/>
      <c r="GN34" s="45"/>
      <c r="GO34" s="45"/>
      <c r="GP34" s="45"/>
      <c r="GQ34" s="45"/>
      <c r="GR34" s="45"/>
      <c r="GS34" s="45"/>
      <c r="GT34" s="45"/>
      <c r="GU34" s="45"/>
      <c r="GV34" s="45"/>
      <c r="GW34" s="45"/>
      <c r="GX34" s="45"/>
      <c r="GY34" s="45"/>
      <c r="GZ34" s="45"/>
      <c r="HA34" s="45"/>
      <c r="HB34" s="45"/>
      <c r="HC34" s="45"/>
      <c r="HD34" s="45"/>
      <c r="HE34" s="45"/>
      <c r="HF34" s="45"/>
      <c r="HG34" s="45"/>
      <c r="HH34" s="45"/>
      <c r="HI34" s="45"/>
      <c r="HJ34" s="45"/>
      <c r="HK34" s="45"/>
      <c r="HL34" s="45"/>
      <c r="HM34" s="45"/>
      <c r="HN34" s="45"/>
      <c r="HO34" s="45"/>
      <c r="HP34" s="45"/>
      <c r="HQ34" s="45"/>
      <c r="HR34" s="45"/>
      <c r="HS34" s="45"/>
      <c r="HT34" s="45"/>
      <c r="HU34" s="45"/>
      <c r="HV34" s="45"/>
      <c r="HW34" s="45"/>
      <c r="HX34" s="45"/>
      <c r="HY34" s="45"/>
      <c r="HZ34" s="45"/>
      <c r="IA34" s="45"/>
      <c r="IB34" s="45"/>
      <c r="IC34" s="45"/>
      <c r="ID34" s="45"/>
      <c r="IE34" s="45"/>
      <c r="IF34" s="45"/>
      <c r="IG34" s="45"/>
      <c r="IH34" s="45"/>
      <c r="II34" s="45"/>
      <c r="IJ34" s="45"/>
      <c r="IK34" s="45"/>
      <c r="IL34" s="45"/>
      <c r="IM34" s="45"/>
      <c r="IN34" s="45"/>
      <c r="IO34" s="45"/>
      <c r="IP34" s="45"/>
      <c r="IQ34" s="45"/>
      <c r="IR34" s="45"/>
      <c r="IS34" s="45"/>
      <c r="IT34" s="45"/>
      <c r="IU34" s="45"/>
      <c r="IV34" s="45"/>
    </row>
    <row r="35" spans="1:256" s="41" customFormat="1" ht="76.45" x14ac:dyDescent="0.25">
      <c r="A35" s="97">
        <v>103</v>
      </c>
      <c r="B35" s="100" t="s">
        <v>6881</v>
      </c>
      <c r="C35" s="98" t="s">
        <v>737</v>
      </c>
      <c r="D35" s="99" t="s">
        <v>738</v>
      </c>
      <c r="E35" s="100" t="s">
        <v>7057</v>
      </c>
      <c r="F35" s="98">
        <v>6117</v>
      </c>
      <c r="G35" s="100" t="s">
        <v>7058</v>
      </c>
      <c r="H35" s="98">
        <v>2003</v>
      </c>
      <c r="I35" s="100" t="s">
        <v>7059</v>
      </c>
      <c r="J35" s="101">
        <v>40530.74</v>
      </c>
      <c r="K35" s="100" t="s">
        <v>686</v>
      </c>
      <c r="L35" s="100" t="s">
        <v>687</v>
      </c>
      <c r="M35" s="100" t="s">
        <v>688</v>
      </c>
      <c r="N35" s="100" t="s">
        <v>7060</v>
      </c>
      <c r="O35" s="100" t="s">
        <v>7061</v>
      </c>
      <c r="P35" s="100" t="s">
        <v>7062</v>
      </c>
      <c r="Q35" s="102">
        <v>27.736023529411764</v>
      </c>
      <c r="R35" s="98">
        <v>0</v>
      </c>
      <c r="S35" s="98">
        <v>1.7647058823529411</v>
      </c>
      <c r="T35" s="98">
        <v>25.971317647058822</v>
      </c>
      <c r="U35" s="102">
        <v>27.736023529411764</v>
      </c>
      <c r="V35" s="98">
        <v>100</v>
      </c>
      <c r="W35" s="98">
        <v>100</v>
      </c>
      <c r="X35" s="103" t="s">
        <v>681</v>
      </c>
      <c r="Y35" s="102"/>
      <c r="Z35" s="102"/>
      <c r="AA35" s="102"/>
      <c r="AB35" s="102">
        <v>4</v>
      </c>
      <c r="AC35" s="98"/>
      <c r="AD35" s="102"/>
      <c r="AE35" s="104">
        <v>5</v>
      </c>
      <c r="AF35" s="105">
        <v>100</v>
      </c>
      <c r="AG35" s="106" t="s">
        <v>738</v>
      </c>
      <c r="AH35" s="100" t="s">
        <v>7057</v>
      </c>
      <c r="AI35" s="107">
        <v>90</v>
      </c>
      <c r="AJ35" s="106" t="s">
        <v>694</v>
      </c>
      <c r="AK35" s="98"/>
      <c r="AL35" s="107">
        <v>10</v>
      </c>
      <c r="AM35" s="106"/>
      <c r="AN35" s="98"/>
      <c r="AO35" s="107"/>
      <c r="AP35" s="106"/>
      <c r="AQ35" s="98"/>
      <c r="AR35" s="107"/>
      <c r="AS35" s="106"/>
      <c r="AT35" s="98"/>
      <c r="AU35" s="107"/>
      <c r="AV35" s="108"/>
      <c r="AW35" s="98"/>
      <c r="AX35" s="98"/>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45"/>
      <c r="DV35" s="45"/>
      <c r="DW35" s="45"/>
      <c r="DX35" s="45"/>
      <c r="DY35" s="45"/>
      <c r="DZ35" s="45"/>
      <c r="EA35" s="45"/>
      <c r="EB35" s="45"/>
      <c r="EC35" s="45"/>
      <c r="ED35" s="45"/>
      <c r="EE35" s="45"/>
      <c r="EF35" s="45"/>
      <c r="EG35" s="45"/>
      <c r="EH35" s="45"/>
      <c r="EI35" s="45"/>
      <c r="EJ35" s="45"/>
      <c r="EK35" s="45"/>
      <c r="EL35" s="45"/>
      <c r="EM35" s="45"/>
      <c r="EN35" s="45"/>
      <c r="EO35" s="45"/>
      <c r="EP35" s="45"/>
      <c r="EQ35" s="45"/>
      <c r="ER35" s="45"/>
      <c r="ES35" s="45"/>
      <c r="ET35" s="45"/>
      <c r="EU35" s="45"/>
      <c r="EV35" s="45"/>
      <c r="EW35" s="45"/>
      <c r="EX35" s="45"/>
      <c r="EY35" s="45"/>
      <c r="EZ35" s="45"/>
      <c r="FA35" s="45"/>
      <c r="FB35" s="45"/>
      <c r="FC35" s="45"/>
      <c r="FD35" s="45"/>
      <c r="FE35" s="45"/>
      <c r="FF35" s="45"/>
      <c r="FG35" s="45"/>
      <c r="FH35" s="45"/>
      <c r="FI35" s="45"/>
      <c r="FJ35" s="45"/>
      <c r="FK35" s="45"/>
      <c r="FL35" s="45"/>
      <c r="FM35" s="45"/>
      <c r="FN35" s="45"/>
      <c r="FO35" s="45"/>
      <c r="FP35" s="45"/>
      <c r="FQ35" s="45"/>
      <c r="FR35" s="45"/>
      <c r="FS35" s="45"/>
      <c r="FT35" s="45"/>
      <c r="FU35" s="45"/>
      <c r="FV35" s="45"/>
      <c r="FW35" s="45"/>
      <c r="FX35" s="45"/>
      <c r="FY35" s="45"/>
      <c r="FZ35" s="45"/>
      <c r="GA35" s="45"/>
      <c r="GB35" s="45"/>
      <c r="GC35" s="45"/>
      <c r="GD35" s="45"/>
      <c r="GE35" s="45"/>
      <c r="GF35" s="45"/>
      <c r="GG35" s="45"/>
      <c r="GH35" s="45"/>
      <c r="GI35" s="45"/>
      <c r="GJ35" s="45"/>
      <c r="GK35" s="45"/>
      <c r="GL35" s="45"/>
      <c r="GM35" s="45"/>
      <c r="GN35" s="45"/>
      <c r="GO35" s="45"/>
      <c r="GP35" s="45"/>
      <c r="GQ35" s="45"/>
      <c r="GR35" s="45"/>
      <c r="GS35" s="45"/>
      <c r="GT35" s="45"/>
      <c r="GU35" s="45"/>
      <c r="GV35" s="45"/>
      <c r="GW35" s="45"/>
      <c r="GX35" s="45"/>
      <c r="GY35" s="45"/>
      <c r="GZ35" s="45"/>
      <c r="HA35" s="45"/>
      <c r="HB35" s="45"/>
      <c r="HC35" s="45"/>
      <c r="HD35" s="45"/>
      <c r="HE35" s="45"/>
      <c r="HF35" s="45"/>
      <c r="HG35" s="45"/>
      <c r="HH35" s="45"/>
      <c r="HI35" s="45"/>
      <c r="HJ35" s="45"/>
      <c r="HK35" s="45"/>
      <c r="HL35" s="45"/>
      <c r="HM35" s="45"/>
      <c r="HN35" s="45"/>
      <c r="HO35" s="45"/>
      <c r="HP35" s="45"/>
      <c r="HQ35" s="45"/>
      <c r="HR35" s="45"/>
      <c r="HS35" s="45"/>
      <c r="HT35" s="45"/>
      <c r="HU35" s="45"/>
      <c r="HV35" s="45"/>
      <c r="HW35" s="45"/>
      <c r="HX35" s="45"/>
      <c r="HY35" s="45"/>
      <c r="HZ35" s="45"/>
      <c r="IA35" s="45"/>
      <c r="IB35" s="45"/>
      <c r="IC35" s="45"/>
      <c r="ID35" s="45"/>
      <c r="IE35" s="45"/>
      <c r="IF35" s="45"/>
      <c r="IG35" s="45"/>
      <c r="IH35" s="45"/>
      <c r="II35" s="45"/>
      <c r="IJ35" s="45"/>
      <c r="IK35" s="45"/>
      <c r="IL35" s="45"/>
      <c r="IM35" s="45"/>
      <c r="IN35" s="45"/>
      <c r="IO35" s="45"/>
      <c r="IP35" s="45"/>
      <c r="IQ35" s="45"/>
      <c r="IR35" s="45"/>
      <c r="IS35" s="45"/>
      <c r="IT35" s="45"/>
      <c r="IU35" s="45"/>
      <c r="IV35" s="45"/>
    </row>
    <row r="36" spans="1:256" s="41" customFormat="1" ht="203.85" x14ac:dyDescent="0.25">
      <c r="A36" s="97">
        <v>104</v>
      </c>
      <c r="B36" s="100" t="s">
        <v>6882</v>
      </c>
      <c r="C36" s="98">
        <v>15</v>
      </c>
      <c r="D36" s="99" t="s">
        <v>1147</v>
      </c>
      <c r="E36" s="100" t="s">
        <v>1148</v>
      </c>
      <c r="F36" s="98">
        <v>10082</v>
      </c>
      <c r="G36" s="100" t="s">
        <v>1149</v>
      </c>
      <c r="H36" s="98">
        <v>2005</v>
      </c>
      <c r="I36" s="100" t="s">
        <v>1150</v>
      </c>
      <c r="J36" s="101">
        <v>2503755.63</v>
      </c>
      <c r="K36" s="100" t="s">
        <v>733</v>
      </c>
      <c r="L36" s="100" t="s">
        <v>1151</v>
      </c>
      <c r="M36" s="100" t="s">
        <v>1152</v>
      </c>
      <c r="N36" s="100" t="s">
        <v>1153</v>
      </c>
      <c r="O36" s="100" t="s">
        <v>1154</v>
      </c>
      <c r="P36" s="100" t="s">
        <v>1155</v>
      </c>
      <c r="Q36" s="102">
        <v>51.82</v>
      </c>
      <c r="R36" s="98">
        <v>0</v>
      </c>
      <c r="S36" s="98">
        <v>8.82</v>
      </c>
      <c r="T36" s="98">
        <v>43</v>
      </c>
      <c r="U36" s="102">
        <v>51.82</v>
      </c>
      <c r="V36" s="98" t="s">
        <v>1156</v>
      </c>
      <c r="W36" s="98">
        <v>100</v>
      </c>
      <c r="X36" s="103" t="s">
        <v>1157</v>
      </c>
      <c r="Y36" s="102">
        <v>3</v>
      </c>
      <c r="Z36" s="102">
        <v>1</v>
      </c>
      <c r="AA36" s="102">
        <v>3</v>
      </c>
      <c r="AB36" s="102">
        <v>60</v>
      </c>
      <c r="AC36" s="98">
        <v>167</v>
      </c>
      <c r="AD36" s="102"/>
      <c r="AE36" s="104">
        <v>5</v>
      </c>
      <c r="AF36" s="105" t="s">
        <v>1158</v>
      </c>
      <c r="AG36" s="106" t="s">
        <v>1156</v>
      </c>
      <c r="AH36" s="100"/>
      <c r="AI36" s="107"/>
      <c r="AJ36" s="106" t="s">
        <v>1156</v>
      </c>
      <c r="AK36" s="98"/>
      <c r="AL36" s="107"/>
      <c r="AM36" s="106" t="s">
        <v>1156</v>
      </c>
      <c r="AN36" s="98"/>
      <c r="AO36" s="107"/>
      <c r="AP36" s="106" t="s">
        <v>1156</v>
      </c>
      <c r="AQ36" s="98"/>
      <c r="AR36" s="107"/>
      <c r="AS36" s="106"/>
      <c r="AT36" s="98"/>
      <c r="AU36" s="107"/>
      <c r="AV36" s="108"/>
      <c r="AW36" s="98"/>
      <c r="AX36" s="98"/>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c r="EN36" s="42"/>
      <c r="EO36" s="42"/>
      <c r="EP36" s="42"/>
      <c r="EQ36" s="42"/>
      <c r="ER36" s="42"/>
    </row>
    <row r="37" spans="1:256" s="41" customFormat="1" ht="409.6" x14ac:dyDescent="0.25">
      <c r="A37" s="97">
        <v>104</v>
      </c>
      <c r="B37" s="100" t="s">
        <v>6882</v>
      </c>
      <c r="C37" s="98">
        <v>9</v>
      </c>
      <c r="D37" s="99" t="s">
        <v>948</v>
      </c>
      <c r="E37" s="100" t="s">
        <v>1223</v>
      </c>
      <c r="F37" s="98">
        <v>14120</v>
      </c>
      <c r="G37" s="100" t="s">
        <v>1233</v>
      </c>
      <c r="H37" s="98">
        <v>2011</v>
      </c>
      <c r="I37" s="100" t="s">
        <v>1234</v>
      </c>
      <c r="J37" s="101">
        <v>145273.01999999999</v>
      </c>
      <c r="K37" s="100" t="s">
        <v>1284</v>
      </c>
      <c r="L37" s="100" t="s">
        <v>1100</v>
      </c>
      <c r="M37" s="100" t="s">
        <v>1101</v>
      </c>
      <c r="N37" s="100" t="s">
        <v>1235</v>
      </c>
      <c r="O37" s="100" t="s">
        <v>1236</v>
      </c>
      <c r="P37" s="100" t="s">
        <v>1237</v>
      </c>
      <c r="Q37" s="102">
        <v>20.396470588235296</v>
      </c>
      <c r="R37" s="98">
        <v>15.67</v>
      </c>
      <c r="S37" s="98">
        <v>3.2352941176470589</v>
      </c>
      <c r="T37" s="98">
        <v>1.4911764705882353</v>
      </c>
      <c r="U37" s="102">
        <v>20.396470588235296</v>
      </c>
      <c r="V37" s="98">
        <f>(100+100+100+100+100+100+100+100+100+100+100+100)/12</f>
        <v>100</v>
      </c>
      <c r="W37" s="98">
        <v>82</v>
      </c>
      <c r="X37" s="103" t="s">
        <v>869</v>
      </c>
      <c r="Y37" s="102">
        <v>3</v>
      </c>
      <c r="Z37" s="102">
        <v>7</v>
      </c>
      <c r="AA37" s="102">
        <v>2</v>
      </c>
      <c r="AB37" s="102">
        <v>4</v>
      </c>
      <c r="AC37" s="98" t="s">
        <v>934</v>
      </c>
      <c r="AD37" s="102">
        <v>0</v>
      </c>
      <c r="AE37" s="104">
        <v>5</v>
      </c>
      <c r="AF37" s="105">
        <v>100</v>
      </c>
      <c r="AG37" s="106" t="s">
        <v>948</v>
      </c>
      <c r="AH37" s="100" t="s">
        <v>1231</v>
      </c>
      <c r="AI37" s="107">
        <v>100</v>
      </c>
      <c r="AJ37" s="106"/>
      <c r="AK37" s="98"/>
      <c r="AL37" s="107"/>
      <c r="AM37" s="106"/>
      <c r="AN37" s="98"/>
      <c r="AO37" s="107"/>
      <c r="AP37" s="106"/>
      <c r="AQ37" s="98"/>
      <c r="AR37" s="107"/>
      <c r="AS37" s="106"/>
      <c r="AT37" s="98"/>
      <c r="AU37" s="107"/>
      <c r="AV37" s="108"/>
      <c r="AW37" s="98"/>
      <c r="AX37" s="98"/>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c r="DA37" s="42"/>
      <c r="DB37" s="42"/>
      <c r="DC37" s="42"/>
      <c r="DD37" s="42"/>
      <c r="DE37" s="42"/>
      <c r="DF37" s="42"/>
      <c r="DG37" s="42"/>
      <c r="DH37" s="42"/>
      <c r="DI37" s="42"/>
      <c r="DJ37" s="42"/>
      <c r="DK37" s="42"/>
      <c r="DL37" s="42"/>
      <c r="DM37" s="42"/>
      <c r="DN37" s="42"/>
      <c r="DO37" s="42"/>
      <c r="DP37" s="42"/>
      <c r="DQ37" s="42"/>
      <c r="DR37" s="42"/>
      <c r="DS37" s="42"/>
      <c r="DT37" s="42"/>
      <c r="DU37" s="42"/>
      <c r="DV37" s="42"/>
      <c r="DW37" s="42"/>
      <c r="DX37" s="42"/>
      <c r="DY37" s="42"/>
      <c r="DZ37" s="42"/>
      <c r="EA37" s="42"/>
      <c r="EB37" s="42"/>
      <c r="EC37" s="42"/>
      <c r="ED37" s="42"/>
      <c r="EE37" s="42"/>
      <c r="EF37" s="42"/>
      <c r="EG37" s="42"/>
      <c r="EH37" s="42"/>
      <c r="EI37" s="42"/>
      <c r="EJ37" s="42"/>
      <c r="EK37" s="42"/>
      <c r="EL37" s="42"/>
      <c r="EM37" s="42"/>
      <c r="EN37" s="42"/>
      <c r="EO37" s="42"/>
      <c r="EP37" s="42"/>
      <c r="EQ37" s="42"/>
      <c r="ER37" s="42"/>
    </row>
    <row r="38" spans="1:256" s="41" customFormat="1" ht="50.95" x14ac:dyDescent="0.25">
      <c r="A38" s="97">
        <v>104</v>
      </c>
      <c r="B38" s="100" t="s">
        <v>6882</v>
      </c>
      <c r="C38" s="98">
        <v>11</v>
      </c>
      <c r="D38" s="99" t="s">
        <v>961</v>
      </c>
      <c r="E38" s="100" t="s">
        <v>962</v>
      </c>
      <c r="F38" s="98" t="s">
        <v>963</v>
      </c>
      <c r="G38" s="100" t="s">
        <v>964</v>
      </c>
      <c r="H38" s="98">
        <v>2014</v>
      </c>
      <c r="I38" s="100" t="s">
        <v>965</v>
      </c>
      <c r="J38" s="101">
        <v>118334</v>
      </c>
      <c r="K38" s="100" t="s">
        <v>1284</v>
      </c>
      <c r="L38" s="100" t="s">
        <v>966</v>
      </c>
      <c r="M38" s="100" t="s">
        <v>967</v>
      </c>
      <c r="N38" s="100" t="s">
        <v>968</v>
      </c>
      <c r="O38" s="100" t="s">
        <v>969</v>
      </c>
      <c r="P38" s="100" t="s">
        <v>970</v>
      </c>
      <c r="Q38" s="102">
        <v>29.92</v>
      </c>
      <c r="R38" s="98">
        <v>13.92</v>
      </c>
      <c r="S38" s="98">
        <v>16</v>
      </c>
      <c r="T38" s="98"/>
      <c r="U38" s="102">
        <v>29.92</v>
      </c>
      <c r="V38" s="98">
        <f>ROUND((100+100+100+100+45+100+100+100+100+100+0+100)/12,2)</f>
        <v>87.08</v>
      </c>
      <c r="W38" s="98">
        <v>35</v>
      </c>
      <c r="X38" s="103" t="s">
        <v>869</v>
      </c>
      <c r="Y38" s="102">
        <v>3</v>
      </c>
      <c r="Z38" s="102">
        <v>1</v>
      </c>
      <c r="AA38" s="102">
        <v>7</v>
      </c>
      <c r="AB38" s="102">
        <v>9</v>
      </c>
      <c r="AC38" s="98"/>
      <c r="AD38" s="102"/>
      <c r="AE38" s="104">
        <v>5</v>
      </c>
      <c r="AF38" s="105">
        <v>24</v>
      </c>
      <c r="AG38" s="106" t="s">
        <v>971</v>
      </c>
      <c r="AH38" s="100" t="s">
        <v>972</v>
      </c>
      <c r="AI38" s="107">
        <v>100</v>
      </c>
      <c r="AJ38" s="106"/>
      <c r="AK38" s="98"/>
      <c r="AL38" s="107"/>
      <c r="AM38" s="106"/>
      <c r="AN38" s="98"/>
      <c r="AO38" s="107"/>
      <c r="AP38" s="106"/>
      <c r="AQ38" s="98"/>
      <c r="AR38" s="107"/>
      <c r="AS38" s="106"/>
      <c r="AT38" s="98"/>
      <c r="AU38" s="107"/>
      <c r="AV38" s="108"/>
      <c r="AW38" s="98"/>
      <c r="AX38" s="98"/>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c r="EN38" s="42"/>
      <c r="EO38" s="42"/>
      <c r="EP38" s="42"/>
      <c r="EQ38" s="42"/>
      <c r="ER38" s="42"/>
    </row>
    <row r="39" spans="1:256" s="41" customFormat="1" ht="178.35" x14ac:dyDescent="0.25">
      <c r="A39" s="97">
        <v>104</v>
      </c>
      <c r="B39" s="100" t="s">
        <v>6882</v>
      </c>
      <c r="C39" s="98">
        <v>15</v>
      </c>
      <c r="D39" s="99" t="s">
        <v>1147</v>
      </c>
      <c r="E39" s="100" t="s">
        <v>1148</v>
      </c>
      <c r="F39" s="98" t="s">
        <v>1175</v>
      </c>
      <c r="G39" s="100" t="s">
        <v>1176</v>
      </c>
      <c r="H39" s="98">
        <v>2008</v>
      </c>
      <c r="I39" s="100" t="s">
        <v>1177</v>
      </c>
      <c r="J39" s="101">
        <v>80008</v>
      </c>
      <c r="K39" s="100" t="s">
        <v>1169</v>
      </c>
      <c r="L39" s="100" t="s">
        <v>1170</v>
      </c>
      <c r="M39" s="100" t="s">
        <v>1171</v>
      </c>
      <c r="N39" s="100" t="s">
        <v>1178</v>
      </c>
      <c r="O39" s="100" t="s">
        <v>1179</v>
      </c>
      <c r="P39" s="100" t="s">
        <v>1180</v>
      </c>
      <c r="Q39" s="102">
        <v>45.94</v>
      </c>
      <c r="R39" s="98">
        <v>0</v>
      </c>
      <c r="S39" s="98">
        <v>2.94</v>
      </c>
      <c r="T39" s="98">
        <v>43</v>
      </c>
      <c r="U39" s="102">
        <v>45.94</v>
      </c>
      <c r="V39" s="98" t="s">
        <v>1156</v>
      </c>
      <c r="W39" s="98">
        <v>100</v>
      </c>
      <c r="X39" s="103" t="s">
        <v>1166</v>
      </c>
      <c r="Y39" s="102">
        <v>3</v>
      </c>
      <c r="Z39" s="102">
        <v>1</v>
      </c>
      <c r="AA39" s="102">
        <v>3</v>
      </c>
      <c r="AB39" s="102">
        <v>60</v>
      </c>
      <c r="AC39" s="98"/>
      <c r="AD39" s="102">
        <v>0</v>
      </c>
      <c r="AE39" s="104">
        <v>5</v>
      </c>
      <c r="AF39" s="105" t="s">
        <v>1158</v>
      </c>
      <c r="AG39" s="106" t="s">
        <v>1156</v>
      </c>
      <c r="AH39" s="100"/>
      <c r="AI39" s="107"/>
      <c r="AJ39" s="106" t="s">
        <v>1156</v>
      </c>
      <c r="AK39" s="98"/>
      <c r="AL39" s="107"/>
      <c r="AM39" s="106" t="s">
        <v>1156</v>
      </c>
      <c r="AN39" s="98"/>
      <c r="AO39" s="107"/>
      <c r="AP39" s="106" t="s">
        <v>1156</v>
      </c>
      <c r="AQ39" s="98"/>
      <c r="AR39" s="107"/>
      <c r="AS39" s="106"/>
      <c r="AT39" s="98"/>
      <c r="AU39" s="107"/>
      <c r="AV39" s="108"/>
      <c r="AW39" s="98"/>
      <c r="AX39" s="98"/>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c r="EN39" s="42"/>
      <c r="EO39" s="42"/>
      <c r="EP39" s="42"/>
      <c r="EQ39" s="42"/>
      <c r="ER39" s="42"/>
    </row>
    <row r="40" spans="1:256" s="41" customFormat="1" ht="114.65" x14ac:dyDescent="0.25">
      <c r="A40" s="97">
        <v>104</v>
      </c>
      <c r="B40" s="100" t="s">
        <v>6882</v>
      </c>
      <c r="C40" s="98">
        <v>7</v>
      </c>
      <c r="D40" s="99" t="s">
        <v>1011</v>
      </c>
      <c r="E40" s="100" t="s">
        <v>1012</v>
      </c>
      <c r="F40" s="98" t="s">
        <v>7880</v>
      </c>
      <c r="G40" s="100" t="s">
        <v>1013</v>
      </c>
      <c r="H40" s="98">
        <v>2013</v>
      </c>
      <c r="I40" s="100" t="s">
        <v>1014</v>
      </c>
      <c r="J40" s="101">
        <v>57732</v>
      </c>
      <c r="K40" s="100" t="s">
        <v>1284</v>
      </c>
      <c r="L40" s="100" t="s">
        <v>1015</v>
      </c>
      <c r="M40" s="100" t="s">
        <v>1016</v>
      </c>
      <c r="N40" s="100" t="s">
        <v>1017</v>
      </c>
      <c r="O40" s="100" t="s">
        <v>1018</v>
      </c>
      <c r="P40" s="100" t="s">
        <v>1019</v>
      </c>
      <c r="Q40" s="102">
        <v>22.11</v>
      </c>
      <c r="R40" s="98">
        <v>6.79</v>
      </c>
      <c r="S40" s="98">
        <v>1.18</v>
      </c>
      <c r="T40" s="98">
        <v>14.14</v>
      </c>
      <c r="U40" s="102">
        <v>22.11</v>
      </c>
      <c r="V40" s="98">
        <f>ROUND((73+73+73+86+80+44+52+24+36+41+34+50)/12,2)</f>
        <v>55.5</v>
      </c>
      <c r="W40" s="98">
        <v>40</v>
      </c>
      <c r="X40" s="103" t="s">
        <v>869</v>
      </c>
      <c r="Y40" s="102">
        <v>3</v>
      </c>
      <c r="Z40" s="102">
        <v>12</v>
      </c>
      <c r="AA40" s="102">
        <v>3</v>
      </c>
      <c r="AB40" s="102"/>
      <c r="AC40" s="98"/>
      <c r="AD40" s="102"/>
      <c r="AE40" s="104">
        <v>5</v>
      </c>
      <c r="AF40" s="105">
        <v>45</v>
      </c>
      <c r="AG40" s="106" t="s">
        <v>1011</v>
      </c>
      <c r="AH40" s="100" t="s">
        <v>1020</v>
      </c>
      <c r="AI40" s="107">
        <v>0</v>
      </c>
      <c r="AJ40" s="106" t="s">
        <v>1021</v>
      </c>
      <c r="AK40" s="98" t="s">
        <v>1020</v>
      </c>
      <c r="AL40" s="107">
        <v>0</v>
      </c>
      <c r="AM40" s="106"/>
      <c r="AN40" s="98"/>
      <c r="AO40" s="107"/>
      <c r="AP40" s="106"/>
      <c r="AQ40" s="98"/>
      <c r="AR40" s="107"/>
      <c r="AS40" s="106" t="s">
        <v>888</v>
      </c>
      <c r="AT40" s="98" t="s">
        <v>1022</v>
      </c>
      <c r="AU40" s="107">
        <v>45</v>
      </c>
      <c r="AV40" s="108"/>
      <c r="AW40" s="98"/>
      <c r="AX40" s="98"/>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c r="EH40" s="42"/>
      <c r="EI40" s="42"/>
      <c r="EJ40" s="42"/>
      <c r="EK40" s="42"/>
      <c r="EL40" s="42"/>
      <c r="EM40" s="42"/>
      <c r="EN40" s="42"/>
      <c r="EO40" s="42"/>
      <c r="EP40" s="42"/>
      <c r="EQ40" s="42"/>
      <c r="ER40" s="42"/>
    </row>
    <row r="41" spans="1:256" s="41" customFormat="1" ht="140.15" x14ac:dyDescent="0.25">
      <c r="A41" s="97">
        <v>104</v>
      </c>
      <c r="B41" s="100" t="s">
        <v>6882</v>
      </c>
      <c r="C41" s="98">
        <v>4</v>
      </c>
      <c r="D41" s="99" t="s">
        <v>1059</v>
      </c>
      <c r="E41" s="100" t="s">
        <v>1200</v>
      </c>
      <c r="F41" s="98" t="s">
        <v>1214</v>
      </c>
      <c r="G41" s="100" t="s">
        <v>1215</v>
      </c>
      <c r="H41" s="98">
        <v>2014</v>
      </c>
      <c r="I41" s="100" t="s">
        <v>1216</v>
      </c>
      <c r="J41" s="101">
        <v>282365</v>
      </c>
      <c r="K41" s="100" t="s">
        <v>1284</v>
      </c>
      <c r="L41" s="100" t="s">
        <v>1217</v>
      </c>
      <c r="M41" s="100" t="s">
        <v>1218</v>
      </c>
      <c r="N41" s="100" t="s">
        <v>1219</v>
      </c>
      <c r="O41" s="100" t="s">
        <v>1220</v>
      </c>
      <c r="P41" s="100" t="s">
        <v>1221</v>
      </c>
      <c r="Q41" s="102">
        <v>110.32</v>
      </c>
      <c r="R41" s="98">
        <v>33.22</v>
      </c>
      <c r="S41" s="98">
        <v>28</v>
      </c>
      <c r="T41" s="98">
        <v>49.1</v>
      </c>
      <c r="U41" s="102">
        <v>110.32</v>
      </c>
      <c r="V41" s="98">
        <f>(100+100+100+100+100+100+100+100+100+100+100+100)/12</f>
        <v>100</v>
      </c>
      <c r="W41" s="98">
        <v>35</v>
      </c>
      <c r="X41" s="103" t="s">
        <v>869</v>
      </c>
      <c r="Y41" s="102">
        <v>3</v>
      </c>
      <c r="Z41" s="102">
        <v>2</v>
      </c>
      <c r="AA41" s="102">
        <v>3</v>
      </c>
      <c r="AB41" s="102">
        <v>4</v>
      </c>
      <c r="AC41" s="98"/>
      <c r="AD41" s="102"/>
      <c r="AE41" s="104">
        <v>5</v>
      </c>
      <c r="AF41" s="105">
        <v>100</v>
      </c>
      <c r="AG41" s="106" t="s">
        <v>1059</v>
      </c>
      <c r="AH41" s="100" t="s">
        <v>1222</v>
      </c>
      <c r="AI41" s="107">
        <v>100</v>
      </c>
      <c r="AJ41" s="106"/>
      <c r="AK41" s="98"/>
      <c r="AL41" s="107"/>
      <c r="AM41" s="106"/>
      <c r="AN41" s="98"/>
      <c r="AO41" s="107"/>
      <c r="AP41" s="106"/>
      <c r="AQ41" s="98"/>
      <c r="AR41" s="107"/>
      <c r="AS41" s="106"/>
      <c r="AT41" s="98"/>
      <c r="AU41" s="107"/>
      <c r="AV41" s="108"/>
      <c r="AW41" s="98"/>
      <c r="AX41" s="98"/>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c r="EN41" s="42"/>
      <c r="EO41" s="42"/>
      <c r="EP41" s="42"/>
      <c r="EQ41" s="42"/>
      <c r="ER41" s="42"/>
    </row>
    <row r="42" spans="1:256" s="41" customFormat="1" ht="382.15" x14ac:dyDescent="0.25">
      <c r="A42" s="97">
        <v>104</v>
      </c>
      <c r="B42" s="100" t="s">
        <v>6882</v>
      </c>
      <c r="C42" s="98">
        <v>4</v>
      </c>
      <c r="D42" s="99" t="s">
        <v>1059</v>
      </c>
      <c r="E42" s="100" t="s">
        <v>1200</v>
      </c>
      <c r="F42" s="98">
        <v>23492</v>
      </c>
      <c r="G42" s="100" t="s">
        <v>1201</v>
      </c>
      <c r="H42" s="98">
        <v>2004</v>
      </c>
      <c r="I42" s="100" t="s">
        <v>1202</v>
      </c>
      <c r="J42" s="101">
        <v>201633.75</v>
      </c>
      <c r="K42" s="100" t="s">
        <v>726</v>
      </c>
      <c r="L42" s="100" t="s">
        <v>1203</v>
      </c>
      <c r="M42" s="100" t="s">
        <v>1204</v>
      </c>
      <c r="N42" s="100" t="s">
        <v>1205</v>
      </c>
      <c r="O42" s="100" t="s">
        <v>1206</v>
      </c>
      <c r="P42" s="100" t="s">
        <v>1207</v>
      </c>
      <c r="Q42" s="102">
        <v>40.177647058823524</v>
      </c>
      <c r="R42" s="98">
        <v>0</v>
      </c>
      <c r="S42" s="98">
        <v>15</v>
      </c>
      <c r="T42" s="98">
        <v>25.177647058823528</v>
      </c>
      <c r="U42" s="102">
        <v>40.177647058823524</v>
      </c>
      <c r="V42" s="98">
        <f>(70+70+70+70+70+70+70+70+70+70+70+70)/12</f>
        <v>70</v>
      </c>
      <c r="W42" s="98">
        <v>100</v>
      </c>
      <c r="X42" s="103" t="s">
        <v>869</v>
      </c>
      <c r="Y42" s="102">
        <v>3</v>
      </c>
      <c r="Z42" s="102">
        <v>2</v>
      </c>
      <c r="AA42" s="102">
        <v>3</v>
      </c>
      <c r="AB42" s="102">
        <v>4</v>
      </c>
      <c r="AC42" s="98">
        <v>90</v>
      </c>
      <c r="AD42" s="102"/>
      <c r="AE42" s="104">
        <v>5</v>
      </c>
      <c r="AF42" s="105">
        <v>70</v>
      </c>
      <c r="AG42" s="106" t="s">
        <v>1208</v>
      </c>
      <c r="AH42" s="100" t="s">
        <v>1209</v>
      </c>
      <c r="AI42" s="107">
        <v>40</v>
      </c>
      <c r="AJ42" s="106" t="s">
        <v>1210</v>
      </c>
      <c r="AK42" s="98" t="s">
        <v>1211</v>
      </c>
      <c r="AL42" s="107">
        <v>15</v>
      </c>
      <c r="AM42" s="106" t="s">
        <v>1212</v>
      </c>
      <c r="AN42" s="98" t="s">
        <v>1213</v>
      </c>
      <c r="AO42" s="107">
        <v>15</v>
      </c>
      <c r="AP42" s="106"/>
      <c r="AQ42" s="98"/>
      <c r="AR42" s="107"/>
      <c r="AS42" s="106"/>
      <c r="AT42" s="98"/>
      <c r="AU42" s="107"/>
      <c r="AV42" s="108"/>
      <c r="AW42" s="98"/>
      <c r="AX42" s="98"/>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c r="EH42" s="42"/>
      <c r="EI42" s="42"/>
      <c r="EJ42" s="42"/>
      <c r="EK42" s="42"/>
      <c r="EL42" s="42"/>
      <c r="EM42" s="42"/>
      <c r="EN42" s="42"/>
      <c r="EO42" s="42"/>
      <c r="EP42" s="42"/>
      <c r="EQ42" s="42"/>
      <c r="ER42" s="42"/>
    </row>
    <row r="43" spans="1:256" s="41" customFormat="1" ht="178.35" x14ac:dyDescent="0.25">
      <c r="A43" s="97">
        <v>104</v>
      </c>
      <c r="B43" s="100" t="s">
        <v>6882</v>
      </c>
      <c r="C43" s="98">
        <v>3</v>
      </c>
      <c r="D43" s="99" t="s">
        <v>860</v>
      </c>
      <c r="E43" s="100" t="s">
        <v>861</v>
      </c>
      <c r="F43" s="98" t="s">
        <v>7881</v>
      </c>
      <c r="G43" s="100" t="s">
        <v>862</v>
      </c>
      <c r="H43" s="98">
        <v>2014</v>
      </c>
      <c r="I43" s="100" t="s">
        <v>863</v>
      </c>
      <c r="J43" s="101">
        <v>132743</v>
      </c>
      <c r="K43" s="100" t="s">
        <v>1284</v>
      </c>
      <c r="L43" s="100" t="s">
        <v>864</v>
      </c>
      <c r="M43" s="100" t="s">
        <v>865</v>
      </c>
      <c r="N43" s="100" t="s">
        <v>866</v>
      </c>
      <c r="O43" s="100" t="s">
        <v>867</v>
      </c>
      <c r="P43" s="100" t="s">
        <v>868</v>
      </c>
      <c r="Q43" s="102">
        <v>9.94</v>
      </c>
      <c r="R43" s="98">
        <v>9.94</v>
      </c>
      <c r="S43" s="98"/>
      <c r="T43" s="98"/>
      <c r="U43" s="102">
        <v>9.94</v>
      </c>
      <c r="V43" s="98">
        <f>((95+95+95+95+95+95+95+95+95+95+95+95)/12)</f>
        <v>95</v>
      </c>
      <c r="W43" s="98">
        <v>63</v>
      </c>
      <c r="X43" s="103" t="s">
        <v>869</v>
      </c>
      <c r="Y43" s="102">
        <v>6</v>
      </c>
      <c r="Z43" s="102">
        <v>1</v>
      </c>
      <c r="AA43" s="102">
        <v>4</v>
      </c>
      <c r="AB43" s="102">
        <v>14</v>
      </c>
      <c r="AC43" s="98"/>
      <c r="AD43" s="102"/>
      <c r="AE43" s="104">
        <f>100/35</f>
        <v>2.8571428571428572</v>
      </c>
      <c r="AF43" s="105">
        <v>95</v>
      </c>
      <c r="AG43" s="106" t="s">
        <v>860</v>
      </c>
      <c r="AH43" s="100" t="s">
        <v>870</v>
      </c>
      <c r="AI43" s="107">
        <v>80</v>
      </c>
      <c r="AJ43" s="106" t="s">
        <v>871</v>
      </c>
      <c r="AK43" s="98" t="s">
        <v>872</v>
      </c>
      <c r="AL43" s="107">
        <v>5</v>
      </c>
      <c r="AM43" s="106" t="s">
        <v>873</v>
      </c>
      <c r="AN43" s="98" t="s">
        <v>874</v>
      </c>
      <c r="AO43" s="107">
        <v>5</v>
      </c>
      <c r="AP43" s="106" t="s">
        <v>875</v>
      </c>
      <c r="AQ43" s="98" t="s">
        <v>876</v>
      </c>
      <c r="AR43" s="107">
        <v>5</v>
      </c>
      <c r="AS43" s="106"/>
      <c r="AT43" s="98"/>
      <c r="AU43" s="107"/>
      <c r="AV43" s="108"/>
      <c r="AW43" s="98"/>
      <c r="AX43" s="98"/>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c r="EJ43" s="42"/>
      <c r="EK43" s="42"/>
      <c r="EL43" s="42"/>
      <c r="EM43" s="42"/>
      <c r="EN43" s="42"/>
      <c r="EO43" s="42"/>
      <c r="EP43" s="42"/>
      <c r="EQ43" s="42"/>
      <c r="ER43" s="42"/>
    </row>
    <row r="44" spans="1:256" s="41" customFormat="1" ht="318.5" x14ac:dyDescent="0.25">
      <c r="A44" s="97">
        <v>104</v>
      </c>
      <c r="B44" s="100" t="s">
        <v>6882</v>
      </c>
      <c r="C44" s="98">
        <v>14</v>
      </c>
      <c r="D44" s="99" t="s">
        <v>873</v>
      </c>
      <c r="E44" s="100" t="s">
        <v>1086</v>
      </c>
      <c r="F44" s="98">
        <v>8611</v>
      </c>
      <c r="G44" s="100" t="s">
        <v>1087</v>
      </c>
      <c r="H44" s="98">
        <v>2011</v>
      </c>
      <c r="I44" s="100" t="s">
        <v>1088</v>
      </c>
      <c r="J44" s="101">
        <v>59588.07</v>
      </c>
      <c r="K44" s="100" t="s">
        <v>1284</v>
      </c>
      <c r="L44" s="100" t="s">
        <v>1089</v>
      </c>
      <c r="M44" s="100" t="s">
        <v>1090</v>
      </c>
      <c r="N44" s="100" t="s">
        <v>1091</v>
      </c>
      <c r="O44" s="100" t="s">
        <v>1092</v>
      </c>
      <c r="P44" s="100" t="s">
        <v>1093</v>
      </c>
      <c r="Q44" s="102">
        <v>6.2</v>
      </c>
      <c r="R44" s="98">
        <v>0</v>
      </c>
      <c r="S44" s="98">
        <v>4.7</v>
      </c>
      <c r="T44" s="98">
        <v>1.5</v>
      </c>
      <c r="U44" s="102">
        <v>6.2</v>
      </c>
      <c r="V44" s="98">
        <f>(90+90+90+90+90+90+90+90+90+90+90+90)/12</f>
        <v>90</v>
      </c>
      <c r="W44" s="98">
        <v>100</v>
      </c>
      <c r="X44" s="103" t="s">
        <v>869</v>
      </c>
      <c r="Y44" s="102">
        <v>6</v>
      </c>
      <c r="Z44" s="102">
        <v>1</v>
      </c>
      <c r="AA44" s="102">
        <v>4</v>
      </c>
      <c r="AB44" s="102">
        <v>14</v>
      </c>
      <c r="AC44" s="98"/>
      <c r="AD44" s="102"/>
      <c r="AE44" s="104">
        <v>2</v>
      </c>
      <c r="AF44" s="105">
        <v>90</v>
      </c>
      <c r="AG44" s="106" t="s">
        <v>871</v>
      </c>
      <c r="AH44" s="100" t="s">
        <v>1094</v>
      </c>
      <c r="AI44" s="107">
        <v>45</v>
      </c>
      <c r="AJ44" s="106" t="s">
        <v>1095</v>
      </c>
      <c r="AK44" s="98" t="s">
        <v>1096</v>
      </c>
      <c r="AL44" s="107">
        <v>45</v>
      </c>
      <c r="AM44" s="106"/>
      <c r="AN44" s="98"/>
      <c r="AO44" s="107"/>
      <c r="AP44" s="106"/>
      <c r="AQ44" s="98"/>
      <c r="AR44" s="107"/>
      <c r="AS44" s="106"/>
      <c r="AT44" s="98"/>
      <c r="AU44" s="107"/>
      <c r="AV44" s="108"/>
      <c r="AW44" s="98"/>
      <c r="AX44" s="98"/>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c r="EN44" s="42"/>
      <c r="EO44" s="42"/>
      <c r="EP44" s="42"/>
      <c r="EQ44" s="42"/>
      <c r="ER44" s="42"/>
    </row>
    <row r="45" spans="1:256" s="41" customFormat="1" ht="267.55" x14ac:dyDescent="0.25">
      <c r="A45" s="97">
        <v>104</v>
      </c>
      <c r="B45" s="100" t="s">
        <v>6882</v>
      </c>
      <c r="C45" s="98">
        <v>13</v>
      </c>
      <c r="D45" s="99" t="s">
        <v>951</v>
      </c>
      <c r="E45" s="100" t="s">
        <v>952</v>
      </c>
      <c r="F45" s="98">
        <v>6259</v>
      </c>
      <c r="G45" s="100" t="s">
        <v>953</v>
      </c>
      <c r="H45" s="98">
        <v>2011</v>
      </c>
      <c r="I45" s="100" t="s">
        <v>954</v>
      </c>
      <c r="J45" s="101">
        <v>81234.14</v>
      </c>
      <c r="K45" s="100" t="s">
        <v>1284</v>
      </c>
      <c r="L45" s="100" t="s">
        <v>955</v>
      </c>
      <c r="M45" s="100" t="s">
        <v>956</v>
      </c>
      <c r="N45" s="100" t="s">
        <v>957</v>
      </c>
      <c r="O45" s="100" t="s">
        <v>958</v>
      </c>
      <c r="P45" s="100" t="s">
        <v>959</v>
      </c>
      <c r="Q45" s="102">
        <v>29.56</v>
      </c>
      <c r="R45" s="98">
        <v>0.8</v>
      </c>
      <c r="S45" s="98">
        <v>0</v>
      </c>
      <c r="T45" s="98">
        <v>20</v>
      </c>
      <c r="U45" s="102">
        <v>29.56</v>
      </c>
      <c r="V45" s="98">
        <f>ROUND((10+15+23+15+20+10+10+0+9+0+38+25)/12,2)</f>
        <v>14.58</v>
      </c>
      <c r="W45" s="98">
        <v>98</v>
      </c>
      <c r="X45" s="103" t="s">
        <v>869</v>
      </c>
      <c r="Y45" s="102">
        <v>1</v>
      </c>
      <c r="Z45" s="102">
        <v>7</v>
      </c>
      <c r="AA45" s="102"/>
      <c r="AB45" s="102">
        <v>59</v>
      </c>
      <c r="AC45" s="98" t="s">
        <v>934</v>
      </c>
      <c r="AD45" s="102">
        <v>0</v>
      </c>
      <c r="AE45" s="104">
        <v>5</v>
      </c>
      <c r="AF45" s="105">
        <v>25</v>
      </c>
      <c r="AG45" s="106" t="s">
        <v>951</v>
      </c>
      <c r="AH45" s="100" t="s">
        <v>960</v>
      </c>
      <c r="AI45" s="107">
        <v>25</v>
      </c>
      <c r="AJ45" s="106"/>
      <c r="AK45" s="98"/>
      <c r="AL45" s="107"/>
      <c r="AM45" s="106"/>
      <c r="AN45" s="98"/>
      <c r="AO45" s="107"/>
      <c r="AP45" s="106"/>
      <c r="AQ45" s="98"/>
      <c r="AR45" s="107"/>
      <c r="AS45" s="106"/>
      <c r="AT45" s="98"/>
      <c r="AU45" s="107"/>
      <c r="AV45" s="108"/>
      <c r="AW45" s="98"/>
      <c r="AX45" s="98"/>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c r="EN45" s="42"/>
      <c r="EO45" s="42"/>
      <c r="EP45" s="42"/>
      <c r="EQ45" s="42"/>
      <c r="ER45" s="42"/>
    </row>
    <row r="46" spans="1:256" s="41" customFormat="1" ht="409.6" x14ac:dyDescent="0.25">
      <c r="A46" s="97">
        <v>104</v>
      </c>
      <c r="B46" s="100" t="s">
        <v>6882</v>
      </c>
      <c r="C46" s="98">
        <v>5</v>
      </c>
      <c r="D46" s="99" t="s">
        <v>692</v>
      </c>
      <c r="E46" s="100" t="s">
        <v>1112</v>
      </c>
      <c r="F46" s="98">
        <v>11874</v>
      </c>
      <c r="G46" s="100" t="s">
        <v>1137</v>
      </c>
      <c r="H46" s="98">
        <v>2015</v>
      </c>
      <c r="I46" s="100" t="s">
        <v>1138</v>
      </c>
      <c r="J46" s="101">
        <v>99070.97</v>
      </c>
      <c r="K46" s="100" t="s">
        <v>686</v>
      </c>
      <c r="L46" s="100" t="s">
        <v>1115</v>
      </c>
      <c r="M46" s="100" t="s">
        <v>1116</v>
      </c>
      <c r="N46" s="100" t="s">
        <v>1117</v>
      </c>
      <c r="O46" s="100" t="s">
        <v>1118</v>
      </c>
      <c r="P46" s="100" t="s">
        <v>1139</v>
      </c>
      <c r="Q46" s="102">
        <v>19.009999999999998</v>
      </c>
      <c r="R46" s="98">
        <v>11.72</v>
      </c>
      <c r="S46" s="98">
        <v>0.71</v>
      </c>
      <c r="T46" s="98">
        <v>6.58</v>
      </c>
      <c r="U46" s="102">
        <v>19.009999999999998</v>
      </c>
      <c r="V46" s="98">
        <v>0</v>
      </c>
      <c r="W46" s="98">
        <v>17</v>
      </c>
      <c r="X46" s="103" t="s">
        <v>869</v>
      </c>
      <c r="Y46" s="102">
        <v>3</v>
      </c>
      <c r="Z46" s="102">
        <v>11</v>
      </c>
      <c r="AA46" s="102">
        <v>4</v>
      </c>
      <c r="AB46" s="102">
        <v>4</v>
      </c>
      <c r="AC46" s="98"/>
      <c r="AD46" s="102"/>
      <c r="AE46" s="104">
        <v>5</v>
      </c>
      <c r="AF46" s="105">
        <v>100</v>
      </c>
      <c r="AG46" s="106" t="s">
        <v>692</v>
      </c>
      <c r="AH46" s="100" t="s">
        <v>1140</v>
      </c>
      <c r="AI46" s="107">
        <v>100</v>
      </c>
      <c r="AJ46" s="106"/>
      <c r="AK46" s="98"/>
      <c r="AL46" s="107"/>
      <c r="AM46" s="106"/>
      <c r="AN46" s="98"/>
      <c r="AO46" s="107"/>
      <c r="AP46" s="106"/>
      <c r="AQ46" s="98"/>
      <c r="AR46" s="107"/>
      <c r="AS46" s="106"/>
      <c r="AT46" s="98"/>
      <c r="AU46" s="107"/>
      <c r="AV46" s="108"/>
      <c r="AW46" s="98"/>
      <c r="AX46" s="98"/>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2"/>
      <c r="CZ46" s="42"/>
      <c r="DA46" s="42"/>
      <c r="DB46" s="42"/>
      <c r="DC46" s="42"/>
      <c r="DD46" s="42"/>
      <c r="DE46" s="42"/>
      <c r="DF46" s="42"/>
      <c r="DG46" s="42"/>
      <c r="DH46" s="42"/>
      <c r="DI46" s="42"/>
      <c r="DJ46" s="42"/>
      <c r="DK46" s="42"/>
      <c r="DL46" s="42"/>
      <c r="DM46" s="42"/>
      <c r="DN46" s="42"/>
      <c r="DO46" s="42"/>
      <c r="DP46" s="42"/>
      <c r="DQ46" s="42"/>
      <c r="DR46" s="42"/>
      <c r="DS46" s="42"/>
      <c r="DT46" s="42"/>
      <c r="DU46" s="42"/>
      <c r="DV46" s="42"/>
      <c r="DW46" s="42"/>
      <c r="DX46" s="42"/>
      <c r="DY46" s="42"/>
      <c r="DZ46" s="42"/>
      <c r="EA46" s="42"/>
      <c r="EB46" s="42"/>
      <c r="EC46" s="42"/>
      <c r="ED46" s="42"/>
      <c r="EE46" s="42"/>
      <c r="EF46" s="42"/>
      <c r="EG46" s="42"/>
      <c r="EH46" s="42"/>
      <c r="EI46" s="42"/>
      <c r="EJ46" s="42"/>
      <c r="EK46" s="42"/>
      <c r="EL46" s="42"/>
      <c r="EM46" s="42"/>
      <c r="EN46" s="42"/>
      <c r="EO46" s="42"/>
      <c r="EP46" s="42"/>
      <c r="EQ46" s="42"/>
      <c r="ER46" s="42"/>
    </row>
    <row r="47" spans="1:256" s="41" customFormat="1" ht="409.6" x14ac:dyDescent="0.25">
      <c r="A47" s="97">
        <v>104</v>
      </c>
      <c r="B47" s="100" t="s">
        <v>6882</v>
      </c>
      <c r="C47" s="98">
        <v>5</v>
      </c>
      <c r="D47" s="99" t="s">
        <v>692</v>
      </c>
      <c r="E47" s="100" t="s">
        <v>1112</v>
      </c>
      <c r="F47" s="98">
        <v>11874</v>
      </c>
      <c r="G47" s="100" t="s">
        <v>1141</v>
      </c>
      <c r="H47" s="98">
        <v>2015</v>
      </c>
      <c r="I47" s="100" t="s">
        <v>1142</v>
      </c>
      <c r="J47" s="101">
        <v>48396.4</v>
      </c>
      <c r="K47" s="100" t="s">
        <v>1143</v>
      </c>
      <c r="L47" s="100" t="s">
        <v>1115</v>
      </c>
      <c r="M47" s="100" t="s">
        <v>1116</v>
      </c>
      <c r="N47" s="100" t="s">
        <v>1144</v>
      </c>
      <c r="O47" s="100" t="s">
        <v>1145</v>
      </c>
      <c r="P47" s="100" t="s">
        <v>1146</v>
      </c>
      <c r="Q47" s="102">
        <v>12.85</v>
      </c>
      <c r="R47" s="98">
        <v>5.72</v>
      </c>
      <c r="S47" s="98">
        <v>0.55000000000000004</v>
      </c>
      <c r="T47" s="98">
        <v>6.58</v>
      </c>
      <c r="U47" s="102">
        <v>12.85</v>
      </c>
      <c r="V47" s="98">
        <v>0</v>
      </c>
      <c r="W47" s="98">
        <v>0.03</v>
      </c>
      <c r="X47" s="103" t="s">
        <v>869</v>
      </c>
      <c r="Y47" s="102">
        <v>3</v>
      </c>
      <c r="Z47" s="102">
        <v>2</v>
      </c>
      <c r="AA47" s="102">
        <v>3</v>
      </c>
      <c r="AB47" s="102">
        <v>4</v>
      </c>
      <c r="AC47" s="98">
        <v>1</v>
      </c>
      <c r="AD47" s="102"/>
      <c r="AE47" s="104">
        <v>5</v>
      </c>
      <c r="AF47" s="105">
        <v>100</v>
      </c>
      <c r="AG47" s="106" t="s">
        <v>692</v>
      </c>
      <c r="AH47" s="100" t="s">
        <v>1140</v>
      </c>
      <c r="AI47" s="107">
        <v>100</v>
      </c>
      <c r="AJ47" s="106"/>
      <c r="AK47" s="98"/>
      <c r="AL47" s="107"/>
      <c r="AM47" s="106"/>
      <c r="AN47" s="98"/>
      <c r="AO47" s="107"/>
      <c r="AP47" s="106"/>
      <c r="AQ47" s="98"/>
      <c r="AR47" s="107"/>
      <c r="AS47" s="106"/>
      <c r="AT47" s="98"/>
      <c r="AU47" s="107"/>
      <c r="AV47" s="108"/>
      <c r="AW47" s="98"/>
      <c r="AX47" s="98"/>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c r="DI47" s="42"/>
      <c r="DJ47" s="42"/>
      <c r="DK47" s="42"/>
      <c r="DL47" s="42"/>
      <c r="DM47" s="42"/>
      <c r="DN47" s="42"/>
      <c r="DO47" s="42"/>
      <c r="DP47" s="42"/>
      <c r="DQ47" s="42"/>
      <c r="DR47" s="42"/>
      <c r="DS47" s="42"/>
      <c r="DT47" s="42"/>
      <c r="DU47" s="42"/>
      <c r="DV47" s="42"/>
      <c r="DW47" s="42"/>
      <c r="DX47" s="42"/>
      <c r="DY47" s="42"/>
      <c r="DZ47" s="42"/>
      <c r="EA47" s="42"/>
      <c r="EB47" s="42"/>
      <c r="EC47" s="42"/>
      <c r="ED47" s="42"/>
      <c r="EE47" s="42"/>
      <c r="EF47" s="42"/>
      <c r="EG47" s="42"/>
      <c r="EH47" s="42"/>
      <c r="EI47" s="42"/>
      <c r="EJ47" s="42"/>
      <c r="EK47" s="42"/>
      <c r="EL47" s="42"/>
      <c r="EM47" s="42"/>
      <c r="EN47" s="42"/>
      <c r="EO47" s="42"/>
      <c r="EP47" s="42"/>
      <c r="EQ47" s="42"/>
      <c r="ER47" s="42"/>
    </row>
    <row r="48" spans="1:256" s="39" customFormat="1" ht="229.3" x14ac:dyDescent="0.25">
      <c r="A48" s="97">
        <v>104</v>
      </c>
      <c r="B48" s="100" t="s">
        <v>6882</v>
      </c>
      <c r="C48" s="98">
        <v>11</v>
      </c>
      <c r="D48" s="99" t="s">
        <v>875</v>
      </c>
      <c r="E48" s="100" t="s">
        <v>1181</v>
      </c>
      <c r="F48" s="98">
        <v>12048</v>
      </c>
      <c r="G48" s="100" t="s">
        <v>1182</v>
      </c>
      <c r="H48" s="98">
        <v>2004</v>
      </c>
      <c r="I48" s="100" t="s">
        <v>1183</v>
      </c>
      <c r="J48" s="101">
        <v>87480</v>
      </c>
      <c r="K48" s="100" t="s">
        <v>726</v>
      </c>
      <c r="L48" s="100" t="s">
        <v>1184</v>
      </c>
      <c r="M48" s="100" t="s">
        <v>1185</v>
      </c>
      <c r="N48" s="100" t="s">
        <v>1186</v>
      </c>
      <c r="O48" s="100" t="s">
        <v>1187</v>
      </c>
      <c r="P48" s="100" t="s">
        <v>1188</v>
      </c>
      <c r="Q48" s="102">
        <v>7.7664705882352942</v>
      </c>
      <c r="R48" s="98">
        <v>0</v>
      </c>
      <c r="S48" s="98">
        <v>2.9411764705882355</v>
      </c>
      <c r="T48" s="98">
        <v>4.8252941176470587</v>
      </c>
      <c r="U48" s="102">
        <v>7.7664705882352942</v>
      </c>
      <c r="V48" s="98">
        <f>ROUND((0+0+100+0+100+100+100+30+0+0+0+100)/12,2)</f>
        <v>44.17</v>
      </c>
      <c r="W48" s="98">
        <v>100</v>
      </c>
      <c r="X48" s="103" t="s">
        <v>1189</v>
      </c>
      <c r="Y48" s="102">
        <v>3</v>
      </c>
      <c r="Z48" s="102">
        <v>12</v>
      </c>
      <c r="AA48" s="102">
        <v>3</v>
      </c>
      <c r="AB48" s="102">
        <v>4</v>
      </c>
      <c r="AC48" s="98">
        <v>92</v>
      </c>
      <c r="AD48" s="102">
        <v>0</v>
      </c>
      <c r="AE48" s="104">
        <v>5</v>
      </c>
      <c r="AF48" s="105">
        <v>55</v>
      </c>
      <c r="AG48" s="106" t="s">
        <v>890</v>
      </c>
      <c r="AH48" s="100" t="s">
        <v>1190</v>
      </c>
      <c r="AI48" s="107">
        <v>55</v>
      </c>
      <c r="AJ48" s="106"/>
      <c r="AK48" s="98"/>
      <c r="AL48" s="107"/>
      <c r="AM48" s="106"/>
      <c r="AN48" s="98"/>
      <c r="AO48" s="107"/>
      <c r="AP48" s="106"/>
      <c r="AQ48" s="98"/>
      <c r="AR48" s="107"/>
      <c r="AS48" s="106"/>
      <c r="AT48" s="98"/>
      <c r="AU48" s="107"/>
      <c r="AV48" s="108"/>
      <c r="AW48" s="98"/>
      <c r="AX48" s="98"/>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c r="DI48" s="42"/>
      <c r="DJ48" s="42"/>
      <c r="DK48" s="42"/>
      <c r="DL48" s="42"/>
      <c r="DM48" s="42"/>
      <c r="DN48" s="42"/>
      <c r="DO48" s="42"/>
      <c r="DP48" s="42"/>
      <c r="DQ48" s="42"/>
      <c r="DR48" s="42"/>
      <c r="DS48" s="42"/>
      <c r="DT48" s="42"/>
      <c r="DU48" s="42"/>
      <c r="DV48" s="42"/>
      <c r="DW48" s="42"/>
      <c r="DX48" s="42"/>
      <c r="DY48" s="42"/>
      <c r="DZ48" s="42"/>
      <c r="EA48" s="42"/>
      <c r="EB48" s="42"/>
      <c r="EC48" s="42"/>
      <c r="ED48" s="42"/>
      <c r="EE48" s="42"/>
      <c r="EF48" s="42"/>
      <c r="EG48" s="42"/>
      <c r="EH48" s="42"/>
      <c r="EI48" s="42"/>
      <c r="EJ48" s="42"/>
      <c r="EK48" s="42"/>
      <c r="EL48" s="42"/>
      <c r="EM48" s="42"/>
      <c r="EN48" s="42"/>
      <c r="EO48" s="42"/>
      <c r="EP48" s="42"/>
      <c r="EQ48" s="42"/>
      <c r="ER48" s="42"/>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row>
    <row r="49" spans="1:256" s="41" customFormat="1" ht="50.95" x14ac:dyDescent="0.25">
      <c r="A49" s="97">
        <v>104</v>
      </c>
      <c r="B49" s="100" t="s">
        <v>6882</v>
      </c>
      <c r="C49" s="98">
        <v>11</v>
      </c>
      <c r="D49" s="99" t="s">
        <v>875</v>
      </c>
      <c r="E49" s="100" t="s">
        <v>926</v>
      </c>
      <c r="F49" s="98">
        <v>18325</v>
      </c>
      <c r="G49" s="100" t="s">
        <v>927</v>
      </c>
      <c r="H49" s="98">
        <v>2007</v>
      </c>
      <c r="I49" s="100" t="s">
        <v>928</v>
      </c>
      <c r="J49" s="101">
        <v>52862.07</v>
      </c>
      <c r="K49" s="100" t="s">
        <v>1284</v>
      </c>
      <c r="L49" s="100" t="s">
        <v>929</v>
      </c>
      <c r="M49" s="100" t="s">
        <v>930</v>
      </c>
      <c r="N49" s="100" t="s">
        <v>931</v>
      </c>
      <c r="O49" s="100" t="s">
        <v>932</v>
      </c>
      <c r="P49" s="100" t="s">
        <v>933</v>
      </c>
      <c r="Q49" s="102">
        <v>12.82</v>
      </c>
      <c r="R49" s="98">
        <v>0</v>
      </c>
      <c r="S49" s="98">
        <v>2.82</v>
      </c>
      <c r="T49" s="98">
        <v>10</v>
      </c>
      <c r="U49" s="102">
        <v>12.82</v>
      </c>
      <c r="V49" s="98">
        <f>(100+100+100+100+100+100+100+100+100+100+100+100)/12</f>
        <v>100</v>
      </c>
      <c r="W49" s="98">
        <v>100</v>
      </c>
      <c r="X49" s="103" t="s">
        <v>869</v>
      </c>
      <c r="Y49" s="102">
        <v>2</v>
      </c>
      <c r="Z49" s="102">
        <v>1</v>
      </c>
      <c r="AA49" s="102">
        <v>3</v>
      </c>
      <c r="AB49" s="102">
        <v>8</v>
      </c>
      <c r="AC49" s="98" t="s">
        <v>934</v>
      </c>
      <c r="AD49" s="102"/>
      <c r="AE49" s="104">
        <v>5</v>
      </c>
      <c r="AF49" s="105">
        <v>100</v>
      </c>
      <c r="AG49" s="106" t="s">
        <v>875</v>
      </c>
      <c r="AH49" s="100" t="s">
        <v>935</v>
      </c>
      <c r="AI49" s="107">
        <v>50</v>
      </c>
      <c r="AJ49" s="106" t="s">
        <v>936</v>
      </c>
      <c r="AK49" s="98" t="s">
        <v>935</v>
      </c>
      <c r="AL49" s="107">
        <v>50</v>
      </c>
      <c r="AM49" s="106"/>
      <c r="AN49" s="98"/>
      <c r="AO49" s="107"/>
      <c r="AP49" s="106"/>
      <c r="AQ49" s="98"/>
      <c r="AR49" s="107"/>
      <c r="AS49" s="106"/>
      <c r="AT49" s="98"/>
      <c r="AU49" s="107"/>
      <c r="AV49" s="108"/>
      <c r="AW49" s="98"/>
      <c r="AX49" s="98"/>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c r="CZ49" s="42"/>
      <c r="DA49" s="42"/>
      <c r="DB49" s="42"/>
      <c r="DC49" s="42"/>
      <c r="DD49" s="42"/>
      <c r="DE49" s="42"/>
      <c r="DF49" s="42"/>
      <c r="DG49" s="42"/>
      <c r="DH49" s="42"/>
      <c r="DI49" s="42"/>
      <c r="DJ49" s="42"/>
      <c r="DK49" s="42"/>
      <c r="DL49" s="42"/>
      <c r="DM49" s="42"/>
      <c r="DN49" s="42"/>
      <c r="DO49" s="42"/>
      <c r="DP49" s="42"/>
      <c r="DQ49" s="42"/>
      <c r="DR49" s="42"/>
      <c r="DS49" s="42"/>
      <c r="DT49" s="42"/>
      <c r="DU49" s="42"/>
      <c r="DV49" s="42"/>
      <c r="DW49" s="42"/>
      <c r="DX49" s="42"/>
      <c r="DY49" s="42"/>
      <c r="DZ49" s="42"/>
      <c r="EA49" s="42"/>
      <c r="EB49" s="42"/>
      <c r="EC49" s="42"/>
      <c r="ED49" s="42"/>
      <c r="EE49" s="42"/>
      <c r="EF49" s="42"/>
      <c r="EG49" s="42"/>
      <c r="EH49" s="42"/>
      <c r="EI49" s="42"/>
      <c r="EJ49" s="42"/>
      <c r="EK49" s="42"/>
      <c r="EL49" s="42"/>
      <c r="EM49" s="42"/>
      <c r="EN49" s="42"/>
      <c r="EO49" s="42"/>
      <c r="EP49" s="42"/>
      <c r="EQ49" s="42"/>
      <c r="ER49" s="42"/>
    </row>
    <row r="50" spans="1:256" s="41" customFormat="1" ht="152.9" x14ac:dyDescent="0.25">
      <c r="A50" s="97">
        <v>104</v>
      </c>
      <c r="B50" s="100" t="s">
        <v>6882</v>
      </c>
      <c r="C50" s="98">
        <v>13</v>
      </c>
      <c r="D50" s="99" t="s">
        <v>951</v>
      </c>
      <c r="E50" s="100" t="s">
        <v>1072</v>
      </c>
      <c r="F50" s="98">
        <v>25446</v>
      </c>
      <c r="G50" s="100" t="s">
        <v>1081</v>
      </c>
      <c r="H50" s="98">
        <v>2016</v>
      </c>
      <c r="I50" s="100" t="s">
        <v>1081</v>
      </c>
      <c r="J50" s="101">
        <v>69892.2</v>
      </c>
      <c r="K50" s="100" t="s">
        <v>1284</v>
      </c>
      <c r="L50" s="100" t="s">
        <v>1075</v>
      </c>
      <c r="M50" s="100" t="s">
        <v>1076</v>
      </c>
      <c r="N50" s="100" t="s">
        <v>1082</v>
      </c>
      <c r="O50" s="100" t="s">
        <v>1083</v>
      </c>
      <c r="P50" s="100" t="s">
        <v>1084</v>
      </c>
      <c r="Q50" s="102">
        <v>50</v>
      </c>
      <c r="R50" s="98">
        <v>8.2200000000000006</v>
      </c>
      <c r="S50" s="98">
        <v>3</v>
      </c>
      <c r="T50" s="98">
        <v>15</v>
      </c>
      <c r="U50" s="102">
        <v>50</v>
      </c>
      <c r="V50" s="98">
        <v>0</v>
      </c>
      <c r="W50" s="98">
        <v>0</v>
      </c>
      <c r="X50" s="103" t="s">
        <v>869</v>
      </c>
      <c r="Y50" s="102">
        <v>3</v>
      </c>
      <c r="Z50" s="102">
        <v>11</v>
      </c>
      <c r="AA50" s="102">
        <v>5</v>
      </c>
      <c r="AB50" s="102">
        <v>66</v>
      </c>
      <c r="AC50" s="98"/>
      <c r="AD50" s="102">
        <v>15</v>
      </c>
      <c r="AE50" s="104">
        <v>5</v>
      </c>
      <c r="AF50" s="105">
        <v>100</v>
      </c>
      <c r="AG50" s="106" t="s">
        <v>1071</v>
      </c>
      <c r="AH50" s="100" t="s">
        <v>1085</v>
      </c>
      <c r="AI50" s="107">
        <v>100</v>
      </c>
      <c r="AJ50" s="106"/>
      <c r="AK50" s="98"/>
      <c r="AL50" s="107"/>
      <c r="AM50" s="106"/>
      <c r="AN50" s="98"/>
      <c r="AO50" s="107"/>
      <c r="AP50" s="106"/>
      <c r="AQ50" s="98"/>
      <c r="AR50" s="107"/>
      <c r="AS50" s="106"/>
      <c r="AT50" s="98"/>
      <c r="AU50" s="107"/>
      <c r="AV50" s="108"/>
      <c r="AW50" s="98"/>
      <c r="AX50" s="98"/>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c r="CU50" s="42"/>
      <c r="CV50" s="42"/>
      <c r="CW50" s="42"/>
      <c r="CX50" s="42"/>
      <c r="CY50" s="42"/>
      <c r="CZ50" s="42"/>
      <c r="DA50" s="42"/>
      <c r="DB50" s="42"/>
      <c r="DC50" s="42"/>
      <c r="DD50" s="42"/>
      <c r="DE50" s="42"/>
      <c r="DF50" s="42"/>
      <c r="DG50" s="42"/>
      <c r="DH50" s="42"/>
      <c r="DI50" s="42"/>
      <c r="DJ50" s="42"/>
      <c r="DK50" s="42"/>
      <c r="DL50" s="42"/>
      <c r="DM50" s="42"/>
      <c r="DN50" s="42"/>
      <c r="DO50" s="42"/>
      <c r="DP50" s="42"/>
      <c r="DQ50" s="42"/>
      <c r="DR50" s="42"/>
      <c r="DS50" s="42"/>
      <c r="DT50" s="42"/>
      <c r="DU50" s="42"/>
      <c r="DV50" s="42"/>
      <c r="DW50" s="42"/>
      <c r="DX50" s="42"/>
      <c r="DY50" s="42"/>
      <c r="DZ50" s="42"/>
      <c r="EA50" s="42"/>
      <c r="EB50" s="42"/>
      <c r="EC50" s="42"/>
      <c r="ED50" s="42"/>
      <c r="EE50" s="42"/>
      <c r="EF50" s="42"/>
      <c r="EG50" s="42"/>
      <c r="EH50" s="42"/>
      <c r="EI50" s="42"/>
      <c r="EJ50" s="42"/>
      <c r="EK50" s="42"/>
      <c r="EL50" s="42"/>
      <c r="EM50" s="42"/>
      <c r="EN50" s="42"/>
      <c r="EO50" s="42"/>
      <c r="EP50" s="42"/>
      <c r="EQ50" s="42"/>
      <c r="ER50" s="42"/>
    </row>
    <row r="51" spans="1:256" s="41" customFormat="1" ht="76.45" x14ac:dyDescent="0.25">
      <c r="A51" s="97">
        <v>104</v>
      </c>
      <c r="B51" s="100" t="s">
        <v>6882</v>
      </c>
      <c r="C51" s="98">
        <v>6</v>
      </c>
      <c r="D51" s="99" t="s">
        <v>1051</v>
      </c>
      <c r="E51" s="100" t="s">
        <v>1052</v>
      </c>
      <c r="F51" s="98" t="s">
        <v>1066</v>
      </c>
      <c r="G51" s="100" t="s">
        <v>1067</v>
      </c>
      <c r="H51" s="98">
        <v>2014</v>
      </c>
      <c r="I51" s="100" t="s">
        <v>1429</v>
      </c>
      <c r="J51" s="101">
        <v>56108</v>
      </c>
      <c r="K51" s="100" t="s">
        <v>1284</v>
      </c>
      <c r="L51" s="100" t="s">
        <v>1054</v>
      </c>
      <c r="M51" s="100" t="s">
        <v>1055</v>
      </c>
      <c r="N51" s="100" t="s">
        <v>1068</v>
      </c>
      <c r="O51" s="100" t="s">
        <v>1069</v>
      </c>
      <c r="P51" s="100" t="s">
        <v>1070</v>
      </c>
      <c r="Q51" s="102">
        <v>32.71764705882353</v>
      </c>
      <c r="R51" s="98">
        <v>6.6</v>
      </c>
      <c r="S51" s="98"/>
      <c r="T51" s="98">
        <v>26.117647058823529</v>
      </c>
      <c r="U51" s="102">
        <v>32.71764705882353</v>
      </c>
      <c r="V51" s="98">
        <f>ROUND((0+0+0+0+35+18+18+0+0+0+0+18)/12,2)</f>
        <v>7.42</v>
      </c>
      <c r="W51" s="98">
        <v>35</v>
      </c>
      <c r="X51" s="103" t="s">
        <v>869</v>
      </c>
      <c r="Y51" s="102">
        <v>3</v>
      </c>
      <c r="Z51" s="102">
        <v>11</v>
      </c>
      <c r="AA51" s="102">
        <v>5</v>
      </c>
      <c r="AB51" s="102">
        <v>4</v>
      </c>
      <c r="AC51" s="98"/>
      <c r="AD51" s="102"/>
      <c r="AE51" s="104">
        <v>5</v>
      </c>
      <c r="AF51" s="105">
        <v>24</v>
      </c>
      <c r="AG51" s="106" t="s">
        <v>1051</v>
      </c>
      <c r="AH51" s="100" t="s">
        <v>1065</v>
      </c>
      <c r="AI51" s="107">
        <v>24</v>
      </c>
      <c r="AJ51" s="106"/>
      <c r="AK51" s="98"/>
      <c r="AL51" s="107"/>
      <c r="AM51" s="106"/>
      <c r="AN51" s="98"/>
      <c r="AO51" s="107"/>
      <c r="AP51" s="106"/>
      <c r="AQ51" s="98"/>
      <c r="AR51" s="107"/>
      <c r="AS51" s="106"/>
      <c r="AT51" s="98"/>
      <c r="AU51" s="107"/>
      <c r="AV51" s="108"/>
      <c r="AW51" s="98"/>
      <c r="AX51" s="98"/>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42"/>
      <c r="DF51" s="42"/>
      <c r="DG51" s="42"/>
      <c r="DH51" s="42"/>
      <c r="DI51" s="42"/>
      <c r="DJ51" s="42"/>
      <c r="DK51" s="42"/>
      <c r="DL51" s="42"/>
      <c r="DM51" s="42"/>
      <c r="DN51" s="42"/>
      <c r="DO51" s="42"/>
      <c r="DP51" s="42"/>
      <c r="DQ51" s="42"/>
      <c r="DR51" s="42"/>
      <c r="DS51" s="42"/>
      <c r="DT51" s="42"/>
      <c r="DU51" s="42"/>
      <c r="DV51" s="42"/>
      <c r="DW51" s="42"/>
      <c r="DX51" s="42"/>
      <c r="DY51" s="42"/>
      <c r="DZ51" s="42"/>
      <c r="EA51" s="42"/>
      <c r="EB51" s="42"/>
      <c r="EC51" s="42"/>
      <c r="ED51" s="42"/>
      <c r="EE51" s="42"/>
      <c r="EF51" s="42"/>
      <c r="EG51" s="42"/>
      <c r="EH51" s="42"/>
      <c r="EI51" s="42"/>
      <c r="EJ51" s="42"/>
      <c r="EK51" s="42"/>
      <c r="EL51" s="42"/>
      <c r="EM51" s="42"/>
      <c r="EN51" s="42"/>
      <c r="EO51" s="42"/>
      <c r="EP51" s="42"/>
      <c r="EQ51" s="42"/>
      <c r="ER51" s="42"/>
    </row>
    <row r="52" spans="1:256" s="41" customFormat="1" ht="152.9" x14ac:dyDescent="0.25">
      <c r="A52" s="97">
        <v>104</v>
      </c>
      <c r="B52" s="100" t="s">
        <v>6882</v>
      </c>
      <c r="C52" s="98">
        <v>7</v>
      </c>
      <c r="D52" s="99" t="s">
        <v>1011</v>
      </c>
      <c r="E52" s="100" t="s">
        <v>1238</v>
      </c>
      <c r="F52" s="98">
        <v>12318</v>
      </c>
      <c r="G52" s="100" t="s">
        <v>1255</v>
      </c>
      <c r="H52" s="98">
        <v>2010</v>
      </c>
      <c r="I52" s="100" t="s">
        <v>1256</v>
      </c>
      <c r="J52" s="101">
        <v>121638</v>
      </c>
      <c r="K52" s="100" t="s">
        <v>1284</v>
      </c>
      <c r="L52" s="100" t="s">
        <v>1241</v>
      </c>
      <c r="M52" s="100" t="s">
        <v>1242</v>
      </c>
      <c r="N52" s="100" t="s">
        <v>1257</v>
      </c>
      <c r="O52" s="100" t="s">
        <v>1258</v>
      </c>
      <c r="P52" s="100" t="s">
        <v>1259</v>
      </c>
      <c r="Q52" s="102">
        <v>34.192352941176466</v>
      </c>
      <c r="R52" s="98">
        <v>0</v>
      </c>
      <c r="S52" s="98">
        <v>5.882352941176471</v>
      </c>
      <c r="T52" s="98">
        <v>28.31</v>
      </c>
      <c r="U52" s="102">
        <v>34.192352941176466</v>
      </c>
      <c r="V52" s="98">
        <f>(100+100+100+100+100+100+100+100+100+100+100+100)/12</f>
        <v>100</v>
      </c>
      <c r="W52" s="98">
        <v>100</v>
      </c>
      <c r="X52" s="103" t="s">
        <v>869</v>
      </c>
      <c r="Y52" s="102">
        <v>4</v>
      </c>
      <c r="Z52" s="102">
        <v>4</v>
      </c>
      <c r="AA52" s="102">
        <v>1</v>
      </c>
      <c r="AB52" s="102">
        <v>4</v>
      </c>
      <c r="AC52" s="98"/>
      <c r="AD52" s="102">
        <v>15.5</v>
      </c>
      <c r="AE52" s="104">
        <v>5</v>
      </c>
      <c r="AF52" s="105">
        <v>100</v>
      </c>
      <c r="AG52" s="106" t="s">
        <v>1011</v>
      </c>
      <c r="AH52" s="100" t="s">
        <v>1247</v>
      </c>
      <c r="AI52" s="107">
        <v>50</v>
      </c>
      <c r="AJ52" s="106" t="s">
        <v>1260</v>
      </c>
      <c r="AK52" s="98" t="s">
        <v>1247</v>
      </c>
      <c r="AL52" s="107">
        <v>50</v>
      </c>
      <c r="AM52" s="106"/>
      <c r="AN52" s="98"/>
      <c r="AO52" s="107"/>
      <c r="AP52" s="106"/>
      <c r="AQ52" s="98"/>
      <c r="AR52" s="107"/>
      <c r="AS52" s="106"/>
      <c r="AT52" s="98"/>
      <c r="AU52" s="107"/>
      <c r="AV52" s="108"/>
      <c r="AW52" s="98"/>
      <c r="AX52" s="98"/>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c r="DD52" s="42"/>
      <c r="DE52" s="42"/>
      <c r="DF52" s="42"/>
      <c r="DG52" s="42"/>
      <c r="DH52" s="42"/>
      <c r="DI52" s="42"/>
      <c r="DJ52" s="42"/>
      <c r="DK52" s="42"/>
      <c r="DL52" s="42"/>
      <c r="DM52" s="42"/>
      <c r="DN52" s="42"/>
      <c r="DO52" s="42"/>
      <c r="DP52" s="42"/>
      <c r="DQ52" s="42"/>
      <c r="DR52" s="42"/>
      <c r="DS52" s="42"/>
      <c r="DT52" s="42"/>
      <c r="DU52" s="42"/>
      <c r="DV52" s="42"/>
      <c r="DW52" s="42"/>
      <c r="DX52" s="42"/>
      <c r="DY52" s="42"/>
      <c r="DZ52" s="42"/>
      <c r="EA52" s="42"/>
      <c r="EB52" s="42"/>
      <c r="EC52" s="42"/>
      <c r="ED52" s="42"/>
      <c r="EE52" s="42"/>
      <c r="EF52" s="42"/>
      <c r="EG52" s="42"/>
      <c r="EH52" s="42"/>
      <c r="EI52" s="42"/>
      <c r="EJ52" s="42"/>
      <c r="EK52" s="42"/>
      <c r="EL52" s="42"/>
      <c r="EM52" s="42"/>
      <c r="EN52" s="42"/>
      <c r="EO52" s="42"/>
      <c r="EP52" s="42"/>
      <c r="EQ52" s="42"/>
      <c r="ER52" s="42"/>
      <c r="ES52" s="39"/>
      <c r="ET52" s="39"/>
      <c r="EU52" s="39"/>
      <c r="EV52" s="39"/>
      <c r="EW52" s="39"/>
      <c r="EX52" s="39"/>
      <c r="EY52" s="39"/>
      <c r="EZ52" s="39"/>
      <c r="FA52" s="39"/>
      <c r="FB52" s="39"/>
      <c r="FC52" s="39"/>
      <c r="FD52" s="39"/>
      <c r="FE52" s="39"/>
      <c r="FF52" s="39"/>
      <c r="FG52" s="39"/>
      <c r="FH52" s="39"/>
      <c r="FI52" s="39"/>
      <c r="FJ52" s="39"/>
      <c r="FK52" s="39"/>
      <c r="FL52" s="39"/>
      <c r="FM52" s="39"/>
      <c r="FN52" s="39"/>
      <c r="FO52" s="39"/>
      <c r="FP52" s="39"/>
      <c r="FQ52" s="39"/>
      <c r="FR52" s="39"/>
      <c r="FS52" s="39"/>
      <c r="FT52" s="39"/>
      <c r="FU52" s="39"/>
      <c r="FV52" s="39"/>
      <c r="FW52" s="39"/>
      <c r="FX52" s="39"/>
      <c r="FY52" s="39"/>
      <c r="FZ52" s="39"/>
      <c r="GA52" s="39"/>
      <c r="GB52" s="39"/>
      <c r="GC52" s="39"/>
      <c r="GD52" s="39"/>
      <c r="GE52" s="39"/>
      <c r="GF52" s="39"/>
      <c r="GG52" s="39"/>
      <c r="GH52" s="39"/>
      <c r="GI52" s="39"/>
      <c r="GJ52" s="39"/>
      <c r="GK52" s="39"/>
      <c r="GL52" s="39"/>
      <c r="GM52" s="39"/>
      <c r="GN52" s="39"/>
      <c r="GO52" s="39"/>
      <c r="GP52" s="39"/>
      <c r="GQ52" s="39"/>
      <c r="GR52" s="39"/>
      <c r="GS52" s="39"/>
      <c r="GT52" s="39"/>
      <c r="GU52" s="39"/>
      <c r="GV52" s="39"/>
      <c r="GW52" s="39"/>
      <c r="GX52" s="39"/>
      <c r="GY52" s="39"/>
      <c r="GZ52" s="39"/>
      <c r="HA52" s="39"/>
      <c r="HB52" s="39"/>
      <c r="HC52" s="39"/>
      <c r="HD52" s="39"/>
      <c r="HE52" s="39"/>
      <c r="HF52" s="39"/>
      <c r="HG52" s="39"/>
      <c r="HH52" s="39"/>
      <c r="HI52" s="39"/>
      <c r="HJ52" s="39"/>
      <c r="HK52" s="39"/>
      <c r="HL52" s="39"/>
      <c r="HM52" s="39"/>
      <c r="HN52" s="39"/>
      <c r="HO52" s="39"/>
      <c r="HP52" s="39"/>
      <c r="HQ52" s="39"/>
      <c r="HR52" s="39"/>
      <c r="HS52" s="39"/>
      <c r="HT52" s="39"/>
      <c r="HU52" s="39"/>
      <c r="HV52" s="39"/>
      <c r="HW52" s="39"/>
      <c r="HX52" s="39"/>
      <c r="HY52" s="39"/>
      <c r="HZ52" s="39"/>
      <c r="IA52" s="39"/>
      <c r="IB52" s="39"/>
      <c r="IC52" s="39"/>
      <c r="ID52" s="39"/>
      <c r="IE52" s="39"/>
      <c r="IF52" s="39"/>
      <c r="IG52" s="39"/>
      <c r="IH52" s="39"/>
      <c r="II52" s="39"/>
      <c r="IJ52" s="39"/>
      <c r="IK52" s="39"/>
      <c r="IL52" s="39"/>
      <c r="IM52" s="39"/>
      <c r="IN52" s="39"/>
      <c r="IO52" s="39"/>
      <c r="IP52" s="39"/>
      <c r="IQ52" s="39"/>
      <c r="IR52" s="39"/>
      <c r="IS52" s="39"/>
      <c r="IT52" s="39"/>
      <c r="IU52" s="39"/>
      <c r="IV52" s="39"/>
    </row>
    <row r="53" spans="1:256" s="41" customFormat="1" ht="242.05" x14ac:dyDescent="0.25">
      <c r="A53" s="97">
        <v>104</v>
      </c>
      <c r="B53" s="100" t="s">
        <v>6882</v>
      </c>
      <c r="C53" s="98">
        <v>7</v>
      </c>
      <c r="D53" s="99" t="s">
        <v>1011</v>
      </c>
      <c r="E53" s="100" t="s">
        <v>1238</v>
      </c>
      <c r="F53" s="98">
        <v>12318</v>
      </c>
      <c r="G53" s="100" t="s">
        <v>1239</v>
      </c>
      <c r="H53" s="98">
        <v>2006</v>
      </c>
      <c r="I53" s="100" t="s">
        <v>1240</v>
      </c>
      <c r="J53" s="101">
        <v>162186</v>
      </c>
      <c r="K53" s="100" t="s">
        <v>675</v>
      </c>
      <c r="L53" s="100" t="s">
        <v>1241</v>
      </c>
      <c r="M53" s="100" t="s">
        <v>1242</v>
      </c>
      <c r="N53" s="100" t="s">
        <v>1243</v>
      </c>
      <c r="O53" s="100" t="s">
        <v>1244</v>
      </c>
      <c r="P53" s="100" t="s">
        <v>1245</v>
      </c>
      <c r="Q53" s="102">
        <v>34.192941176470569</v>
      </c>
      <c r="R53" s="98">
        <v>0</v>
      </c>
      <c r="S53" s="98">
        <v>5.882352941176471</v>
      </c>
      <c r="T53" s="98">
        <v>28.310588235294102</v>
      </c>
      <c r="U53" s="102">
        <v>34.192941176470569</v>
      </c>
      <c r="V53" s="98">
        <f>(100+100+100+100+100+100+100+100+100+100+100+100)/12</f>
        <v>100</v>
      </c>
      <c r="W53" s="98">
        <v>100</v>
      </c>
      <c r="X53" s="103" t="s">
        <v>869</v>
      </c>
      <c r="Y53" s="102">
        <v>4</v>
      </c>
      <c r="Z53" s="102">
        <v>4</v>
      </c>
      <c r="AA53" s="102">
        <v>1</v>
      </c>
      <c r="AB53" s="102">
        <v>4</v>
      </c>
      <c r="AC53" s="98">
        <v>86</v>
      </c>
      <c r="AD53" s="102">
        <v>15.5</v>
      </c>
      <c r="AE53" s="104">
        <v>5</v>
      </c>
      <c r="AF53" s="105">
        <v>100</v>
      </c>
      <c r="AG53" s="106" t="s">
        <v>1246</v>
      </c>
      <c r="AH53" s="100" t="s">
        <v>1247</v>
      </c>
      <c r="AI53" s="107">
        <v>50</v>
      </c>
      <c r="AJ53" s="106" t="s">
        <v>1248</v>
      </c>
      <c r="AK53" s="98" t="s">
        <v>1247</v>
      </c>
      <c r="AL53" s="107">
        <v>50</v>
      </c>
      <c r="AM53" s="106"/>
      <c r="AN53" s="98"/>
      <c r="AO53" s="107"/>
      <c r="AP53" s="106"/>
      <c r="AQ53" s="98"/>
      <c r="AR53" s="107"/>
      <c r="AS53" s="106"/>
      <c r="AT53" s="98"/>
      <c r="AU53" s="107"/>
      <c r="AV53" s="108"/>
      <c r="AW53" s="98"/>
      <c r="AX53" s="98"/>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42"/>
      <c r="DJ53" s="42"/>
      <c r="DK53" s="42"/>
      <c r="DL53" s="42"/>
      <c r="DM53" s="42"/>
      <c r="DN53" s="42"/>
      <c r="DO53" s="42"/>
      <c r="DP53" s="42"/>
      <c r="DQ53" s="42"/>
      <c r="DR53" s="42"/>
      <c r="DS53" s="42"/>
      <c r="DT53" s="42"/>
      <c r="DU53" s="42"/>
      <c r="DV53" s="42"/>
      <c r="DW53" s="42"/>
      <c r="DX53" s="42"/>
      <c r="DY53" s="42"/>
      <c r="DZ53" s="42"/>
      <c r="EA53" s="42"/>
      <c r="EB53" s="42"/>
      <c r="EC53" s="42"/>
      <c r="ED53" s="42"/>
      <c r="EE53" s="42"/>
      <c r="EF53" s="42"/>
      <c r="EG53" s="42"/>
      <c r="EH53" s="42"/>
      <c r="EI53" s="42"/>
      <c r="EJ53" s="42"/>
      <c r="EK53" s="42"/>
      <c r="EL53" s="42"/>
      <c r="EM53" s="42"/>
      <c r="EN53" s="42"/>
      <c r="EO53" s="42"/>
      <c r="EP53" s="42"/>
      <c r="EQ53" s="42"/>
      <c r="ER53" s="42"/>
    </row>
    <row r="54" spans="1:256" s="41" customFormat="1" ht="76.45" x14ac:dyDescent="0.25">
      <c r="A54" s="97">
        <v>104</v>
      </c>
      <c r="B54" s="100" t="s">
        <v>6882</v>
      </c>
      <c r="C54" s="98">
        <v>3</v>
      </c>
      <c r="D54" s="99" t="s">
        <v>1051</v>
      </c>
      <c r="E54" s="100" t="s">
        <v>1052</v>
      </c>
      <c r="F54" s="98">
        <v>24445</v>
      </c>
      <c r="G54" s="100" t="s">
        <v>1061</v>
      </c>
      <c r="H54" s="98">
        <v>2011</v>
      </c>
      <c r="I54" s="100" t="s">
        <v>7887</v>
      </c>
      <c r="J54" s="101">
        <v>208236.02</v>
      </c>
      <c r="K54" s="100" t="s">
        <v>655</v>
      </c>
      <c r="L54" s="100" t="s">
        <v>1054</v>
      </c>
      <c r="M54" s="100" t="s">
        <v>1055</v>
      </c>
      <c r="N54" s="100" t="s">
        <v>1062</v>
      </c>
      <c r="O54" s="100" t="s">
        <v>1063</v>
      </c>
      <c r="P54" s="100" t="s">
        <v>1064</v>
      </c>
      <c r="Q54" s="102">
        <v>49.297647058823529</v>
      </c>
      <c r="R54" s="98">
        <v>22.59</v>
      </c>
      <c r="S54" s="98">
        <v>0.59</v>
      </c>
      <c r="T54" s="98">
        <v>26.117647058823529</v>
      </c>
      <c r="U54" s="102">
        <v>49.297647058823529</v>
      </c>
      <c r="V54" s="98">
        <f>ROUND((29+15+27+0+0+9+9+43+23+82+76+77)/12,2)</f>
        <v>32.5</v>
      </c>
      <c r="W54" s="98">
        <v>42</v>
      </c>
      <c r="X54" s="103" t="s">
        <v>869</v>
      </c>
      <c r="Y54" s="102">
        <v>3</v>
      </c>
      <c r="Z54" s="102">
        <v>11</v>
      </c>
      <c r="AA54" s="102">
        <v>5</v>
      </c>
      <c r="AB54" s="102">
        <v>4</v>
      </c>
      <c r="AC54" s="98">
        <v>95</v>
      </c>
      <c r="AD54" s="102"/>
      <c r="AE54" s="104">
        <v>5</v>
      </c>
      <c r="AF54" s="105">
        <v>43</v>
      </c>
      <c r="AG54" s="106" t="s">
        <v>1051</v>
      </c>
      <c r="AH54" s="100" t="s">
        <v>1065</v>
      </c>
      <c r="AI54" s="107">
        <v>43</v>
      </c>
      <c r="AJ54" s="106"/>
      <c r="AK54" s="98"/>
      <c r="AL54" s="107"/>
      <c r="AM54" s="106"/>
      <c r="AN54" s="98"/>
      <c r="AO54" s="107"/>
      <c r="AP54" s="106"/>
      <c r="AQ54" s="98"/>
      <c r="AR54" s="107"/>
      <c r="AS54" s="106"/>
      <c r="AT54" s="98"/>
      <c r="AU54" s="107"/>
      <c r="AV54" s="108"/>
      <c r="AW54" s="98"/>
      <c r="AX54" s="98"/>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c r="CU54" s="42"/>
      <c r="CV54" s="42"/>
      <c r="CW54" s="42"/>
      <c r="CX54" s="42"/>
      <c r="CY54" s="42"/>
      <c r="CZ54" s="42"/>
      <c r="DA54" s="42"/>
      <c r="DB54" s="42"/>
      <c r="DC54" s="42"/>
      <c r="DD54" s="42"/>
      <c r="DE54" s="42"/>
      <c r="DF54" s="42"/>
      <c r="DG54" s="42"/>
      <c r="DH54" s="42"/>
      <c r="DI54" s="42"/>
      <c r="DJ54" s="42"/>
      <c r="DK54" s="42"/>
      <c r="DL54" s="42"/>
      <c r="DM54" s="42"/>
      <c r="DN54" s="42"/>
      <c r="DO54" s="42"/>
      <c r="DP54" s="42"/>
      <c r="DQ54" s="42"/>
      <c r="DR54" s="42"/>
      <c r="DS54" s="42"/>
      <c r="DT54" s="42"/>
      <c r="DU54" s="42"/>
      <c r="DV54" s="42"/>
      <c r="DW54" s="42"/>
      <c r="DX54" s="42"/>
      <c r="DY54" s="42"/>
      <c r="DZ54" s="42"/>
      <c r="EA54" s="42"/>
      <c r="EB54" s="42"/>
      <c r="EC54" s="42"/>
      <c r="ED54" s="42"/>
      <c r="EE54" s="42"/>
      <c r="EF54" s="42"/>
      <c r="EG54" s="42"/>
      <c r="EH54" s="42"/>
      <c r="EI54" s="42"/>
      <c r="EJ54" s="42"/>
      <c r="EK54" s="42"/>
      <c r="EL54" s="42"/>
      <c r="EM54" s="42"/>
      <c r="EN54" s="42"/>
      <c r="EO54" s="42"/>
      <c r="EP54" s="42"/>
      <c r="EQ54" s="42"/>
      <c r="ER54" s="42"/>
    </row>
    <row r="55" spans="1:256" s="41" customFormat="1" ht="127.4" x14ac:dyDescent="0.25">
      <c r="A55" s="97">
        <v>104</v>
      </c>
      <c r="B55" s="100" t="s">
        <v>6882</v>
      </c>
      <c r="C55" s="98">
        <v>10</v>
      </c>
      <c r="D55" s="99" t="s">
        <v>877</v>
      </c>
      <c r="E55" s="100" t="s">
        <v>878</v>
      </c>
      <c r="F55" s="98">
        <v>11517</v>
      </c>
      <c r="G55" s="100" t="s">
        <v>879</v>
      </c>
      <c r="H55" s="98">
        <v>2006</v>
      </c>
      <c r="I55" s="100" t="s">
        <v>880</v>
      </c>
      <c r="J55" s="101">
        <v>178800</v>
      </c>
      <c r="K55" s="100" t="s">
        <v>675</v>
      </c>
      <c r="L55" s="100" t="s">
        <v>881</v>
      </c>
      <c r="M55" s="100" t="s">
        <v>882</v>
      </c>
      <c r="N55" s="100" t="s">
        <v>883</v>
      </c>
      <c r="O55" s="100" t="s">
        <v>884</v>
      </c>
      <c r="P55" s="100" t="s">
        <v>885</v>
      </c>
      <c r="Q55" s="102">
        <v>12.705882352941176</v>
      </c>
      <c r="R55" s="98">
        <v>0</v>
      </c>
      <c r="S55" s="98">
        <v>0</v>
      </c>
      <c r="T55" s="98">
        <v>12.705882352941176</v>
      </c>
      <c r="U55" s="102">
        <v>12.705882352941176</v>
      </c>
      <c r="V55" s="98">
        <f>ROUND((80+80+80+85+95+95+95+90+90+90+90+90)/12,2)</f>
        <v>88.33</v>
      </c>
      <c r="W55" s="98">
        <v>100</v>
      </c>
      <c r="X55" s="103" t="s">
        <v>869</v>
      </c>
      <c r="Y55" s="102">
        <v>3</v>
      </c>
      <c r="Z55" s="102">
        <v>6</v>
      </c>
      <c r="AA55" s="102">
        <v>1</v>
      </c>
      <c r="AB55" s="102">
        <v>4</v>
      </c>
      <c r="AC55" s="98">
        <v>87</v>
      </c>
      <c r="AD55" s="102">
        <v>0</v>
      </c>
      <c r="AE55" s="104">
        <v>5</v>
      </c>
      <c r="AF55" s="105">
        <v>90</v>
      </c>
      <c r="AG55" s="106" t="s">
        <v>877</v>
      </c>
      <c r="AH55" s="100" t="s">
        <v>886</v>
      </c>
      <c r="AI55" s="107">
        <v>80</v>
      </c>
      <c r="AJ55" s="106" t="s">
        <v>887</v>
      </c>
      <c r="AK55" s="98"/>
      <c r="AL55" s="107"/>
      <c r="AM55" s="106"/>
      <c r="AN55" s="98"/>
      <c r="AO55" s="107"/>
      <c r="AP55" s="106"/>
      <c r="AQ55" s="98"/>
      <c r="AR55" s="107"/>
      <c r="AS55" s="106"/>
      <c r="AT55" s="98"/>
      <c r="AU55" s="107"/>
      <c r="AV55" s="108" t="s">
        <v>888</v>
      </c>
      <c r="AW55" s="98" t="s">
        <v>889</v>
      </c>
      <c r="AX55" s="98">
        <v>10</v>
      </c>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c r="CW55" s="42"/>
      <c r="CX55" s="42"/>
      <c r="CY55" s="42"/>
      <c r="CZ55" s="42"/>
      <c r="DA55" s="42"/>
      <c r="DB55" s="42"/>
      <c r="DC55" s="42"/>
      <c r="DD55" s="42"/>
      <c r="DE55" s="42"/>
      <c r="DF55" s="42"/>
      <c r="DG55" s="42"/>
      <c r="DH55" s="42"/>
      <c r="DI55" s="42"/>
      <c r="DJ55" s="42"/>
      <c r="DK55" s="42"/>
      <c r="DL55" s="42"/>
      <c r="DM55" s="42"/>
      <c r="DN55" s="42"/>
      <c r="DO55" s="42"/>
      <c r="DP55" s="42"/>
      <c r="DQ55" s="42"/>
      <c r="DR55" s="42"/>
      <c r="DS55" s="42"/>
      <c r="DT55" s="42"/>
      <c r="DU55" s="42"/>
      <c r="DV55" s="42"/>
      <c r="DW55" s="42"/>
      <c r="DX55" s="42"/>
      <c r="DY55" s="42"/>
      <c r="DZ55" s="42"/>
      <c r="EA55" s="42"/>
      <c r="EB55" s="42"/>
      <c r="EC55" s="42"/>
      <c r="ED55" s="42"/>
      <c r="EE55" s="42"/>
      <c r="EF55" s="42"/>
      <c r="EG55" s="42"/>
      <c r="EH55" s="42"/>
      <c r="EI55" s="42"/>
      <c r="EJ55" s="42"/>
      <c r="EK55" s="42"/>
      <c r="EL55" s="42"/>
      <c r="EM55" s="42"/>
      <c r="EN55" s="42"/>
      <c r="EO55" s="42"/>
      <c r="EP55" s="42"/>
      <c r="EQ55" s="42"/>
      <c r="ER55" s="42"/>
    </row>
    <row r="56" spans="1:256" s="41" customFormat="1" ht="152.9" x14ac:dyDescent="0.25">
      <c r="A56" s="97">
        <v>104</v>
      </c>
      <c r="B56" s="100" t="s">
        <v>6882</v>
      </c>
      <c r="C56" s="98">
        <v>12</v>
      </c>
      <c r="D56" s="99" t="s">
        <v>890</v>
      </c>
      <c r="E56" s="100" t="s">
        <v>891</v>
      </c>
      <c r="F56" s="98">
        <v>14360</v>
      </c>
      <c r="G56" s="100" t="s">
        <v>912</v>
      </c>
      <c r="H56" s="98">
        <v>2004</v>
      </c>
      <c r="I56" s="100" t="s">
        <v>913</v>
      </c>
      <c r="J56" s="101">
        <v>100984.81</v>
      </c>
      <c r="K56" s="100" t="s">
        <v>726</v>
      </c>
      <c r="L56" s="100" t="s">
        <v>914</v>
      </c>
      <c r="M56" s="100" t="s">
        <v>915</v>
      </c>
      <c r="N56" s="100" t="s">
        <v>916</v>
      </c>
      <c r="O56" s="100" t="s">
        <v>917</v>
      </c>
      <c r="P56" s="100" t="s">
        <v>918</v>
      </c>
      <c r="Q56" s="102">
        <v>14.769411764705882</v>
      </c>
      <c r="R56" s="98">
        <v>0</v>
      </c>
      <c r="S56" s="98"/>
      <c r="T56" s="98">
        <v>14.769411764705882</v>
      </c>
      <c r="U56" s="102">
        <v>14.769411764705882</v>
      </c>
      <c r="V56" s="98">
        <f>(100+100+100+100+100+100+100+100+100+100+100+100)/12</f>
        <v>100</v>
      </c>
      <c r="W56" s="98">
        <v>100</v>
      </c>
      <c r="X56" s="103" t="s">
        <v>869</v>
      </c>
      <c r="Y56" s="102">
        <v>3</v>
      </c>
      <c r="Z56" s="102">
        <v>4</v>
      </c>
      <c r="AA56" s="102">
        <v>7</v>
      </c>
      <c r="AB56" s="102">
        <v>4</v>
      </c>
      <c r="AC56" s="98">
        <v>101</v>
      </c>
      <c r="AD56" s="102">
        <v>0</v>
      </c>
      <c r="AE56" s="104">
        <v>5</v>
      </c>
      <c r="AF56" s="105">
        <v>100</v>
      </c>
      <c r="AG56" s="106" t="s">
        <v>899</v>
      </c>
      <c r="AH56" s="100" t="s">
        <v>900</v>
      </c>
      <c r="AI56" s="107">
        <v>20</v>
      </c>
      <c r="AJ56" s="106" t="s">
        <v>901</v>
      </c>
      <c r="AK56" s="98" t="s">
        <v>902</v>
      </c>
      <c r="AL56" s="107">
        <v>20</v>
      </c>
      <c r="AM56" s="106" t="s">
        <v>890</v>
      </c>
      <c r="AN56" s="98" t="s">
        <v>900</v>
      </c>
      <c r="AO56" s="107">
        <v>20</v>
      </c>
      <c r="AP56" s="106" t="s">
        <v>903</v>
      </c>
      <c r="AQ56" s="98" t="s">
        <v>904</v>
      </c>
      <c r="AR56" s="107">
        <v>20</v>
      </c>
      <c r="AS56" s="106" t="s">
        <v>905</v>
      </c>
      <c r="AT56" s="98" t="s">
        <v>906</v>
      </c>
      <c r="AU56" s="107">
        <v>20</v>
      </c>
      <c r="AV56" s="108"/>
      <c r="AW56" s="98"/>
      <c r="AX56" s="98"/>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c r="CW56" s="42"/>
      <c r="CX56" s="42"/>
      <c r="CY56" s="42"/>
      <c r="CZ56" s="42"/>
      <c r="DA56" s="42"/>
      <c r="DB56" s="42"/>
      <c r="DC56" s="42"/>
      <c r="DD56" s="42"/>
      <c r="DE56" s="42"/>
      <c r="DF56" s="42"/>
      <c r="DG56" s="42"/>
      <c r="DH56" s="42"/>
      <c r="DI56" s="42"/>
      <c r="DJ56" s="42"/>
      <c r="DK56" s="42"/>
      <c r="DL56" s="42"/>
      <c r="DM56" s="42"/>
      <c r="DN56" s="42"/>
      <c r="DO56" s="42"/>
      <c r="DP56" s="42"/>
      <c r="DQ56" s="42"/>
      <c r="DR56" s="42"/>
      <c r="DS56" s="42"/>
      <c r="DT56" s="42"/>
      <c r="DU56" s="42"/>
      <c r="DV56" s="42"/>
      <c r="DW56" s="42"/>
      <c r="DX56" s="42"/>
      <c r="DY56" s="42"/>
      <c r="DZ56" s="42"/>
      <c r="EA56" s="42"/>
      <c r="EB56" s="42"/>
      <c r="EC56" s="42"/>
      <c r="ED56" s="42"/>
      <c r="EE56" s="42"/>
      <c r="EF56" s="42"/>
      <c r="EG56" s="42"/>
      <c r="EH56" s="42"/>
      <c r="EI56" s="42"/>
      <c r="EJ56" s="42"/>
      <c r="EK56" s="42"/>
      <c r="EL56" s="42"/>
      <c r="EM56" s="42"/>
      <c r="EN56" s="42"/>
      <c r="EO56" s="42"/>
      <c r="EP56" s="42"/>
      <c r="EQ56" s="42"/>
      <c r="ER56" s="42"/>
    </row>
    <row r="57" spans="1:256" s="41" customFormat="1" ht="409.6" x14ac:dyDescent="0.25">
      <c r="A57" s="97">
        <v>104</v>
      </c>
      <c r="B57" s="100" t="s">
        <v>6882</v>
      </c>
      <c r="C57" s="98">
        <v>10</v>
      </c>
      <c r="D57" s="99" t="s">
        <v>877</v>
      </c>
      <c r="E57" s="100" t="s">
        <v>1032</v>
      </c>
      <c r="F57" s="98">
        <v>27920</v>
      </c>
      <c r="G57" s="100" t="s">
        <v>1033</v>
      </c>
      <c r="H57" s="98">
        <v>2008</v>
      </c>
      <c r="I57" s="100" t="s">
        <v>1034</v>
      </c>
      <c r="J57" s="101">
        <v>75530</v>
      </c>
      <c r="K57" s="100" t="s">
        <v>1284</v>
      </c>
      <c r="L57" s="100" t="s">
        <v>881</v>
      </c>
      <c r="M57" s="100" t="s">
        <v>882</v>
      </c>
      <c r="N57" s="100" t="s">
        <v>1035</v>
      </c>
      <c r="O57" s="100" t="s">
        <v>1036</v>
      </c>
      <c r="P57" s="100" t="s">
        <v>1037</v>
      </c>
      <c r="Q57" s="102">
        <v>7.0600000000000005</v>
      </c>
      <c r="R57" s="98">
        <v>0</v>
      </c>
      <c r="S57" s="98">
        <v>1.06</v>
      </c>
      <c r="T57" s="98">
        <v>6</v>
      </c>
      <c r="U57" s="102">
        <v>7.0600000000000005</v>
      </c>
      <c r="V57" s="98">
        <f>(16+16+16+16+16+16+16+16+16+16+16+16)/12</f>
        <v>16</v>
      </c>
      <c r="W57" s="98">
        <v>100</v>
      </c>
      <c r="X57" s="103" t="s">
        <v>869</v>
      </c>
      <c r="Y57" s="102">
        <v>1</v>
      </c>
      <c r="Z57" s="102">
        <v>1</v>
      </c>
      <c r="AA57" s="102">
        <v>7</v>
      </c>
      <c r="AB57" s="102">
        <v>60</v>
      </c>
      <c r="AC57" s="98"/>
      <c r="AD57" s="102"/>
      <c r="AE57" s="104">
        <v>5</v>
      </c>
      <c r="AF57" s="105">
        <v>16</v>
      </c>
      <c r="AG57" s="106" t="s">
        <v>877</v>
      </c>
      <c r="AH57" s="100" t="s">
        <v>1038</v>
      </c>
      <c r="AI57" s="107">
        <v>6</v>
      </c>
      <c r="AJ57" s="106" t="s">
        <v>948</v>
      </c>
      <c r="AK57" s="98" t="s">
        <v>1039</v>
      </c>
      <c r="AL57" s="107">
        <v>4</v>
      </c>
      <c r="AM57" s="106" t="s">
        <v>1040</v>
      </c>
      <c r="AN57" s="98"/>
      <c r="AO57" s="107">
        <v>4</v>
      </c>
      <c r="AP57" s="106" t="s">
        <v>951</v>
      </c>
      <c r="AQ57" s="98" t="s">
        <v>1041</v>
      </c>
      <c r="AR57" s="107">
        <v>2</v>
      </c>
      <c r="AS57" s="106"/>
      <c r="AT57" s="98"/>
      <c r="AU57" s="107"/>
      <c r="AV57" s="108"/>
      <c r="AW57" s="98"/>
      <c r="AX57" s="98"/>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42"/>
      <c r="DP57" s="42"/>
      <c r="DQ57" s="42"/>
      <c r="DR57" s="42"/>
      <c r="DS57" s="42"/>
      <c r="DT57" s="42"/>
      <c r="DU57" s="42"/>
      <c r="DV57" s="42"/>
      <c r="DW57" s="42"/>
      <c r="DX57" s="42"/>
      <c r="DY57" s="42"/>
      <c r="DZ57" s="42"/>
      <c r="EA57" s="42"/>
      <c r="EB57" s="42"/>
      <c r="EC57" s="42"/>
      <c r="ED57" s="42"/>
      <c r="EE57" s="42"/>
      <c r="EF57" s="42"/>
      <c r="EG57" s="42"/>
      <c r="EH57" s="42"/>
      <c r="EI57" s="42"/>
      <c r="EJ57" s="42"/>
      <c r="EK57" s="42"/>
      <c r="EL57" s="42"/>
      <c r="EM57" s="42"/>
      <c r="EN57" s="42"/>
      <c r="EO57" s="42"/>
      <c r="EP57" s="42"/>
      <c r="EQ57" s="42"/>
      <c r="ER57" s="42"/>
    </row>
    <row r="58" spans="1:256" s="41" customFormat="1" ht="114.65" x14ac:dyDescent="0.25">
      <c r="A58" s="97">
        <v>104</v>
      </c>
      <c r="B58" s="100" t="s">
        <v>6882</v>
      </c>
      <c r="C58" s="98">
        <v>13</v>
      </c>
      <c r="D58" s="99" t="s">
        <v>692</v>
      </c>
      <c r="E58" s="100" t="s">
        <v>962</v>
      </c>
      <c r="F58" s="98">
        <v>12048</v>
      </c>
      <c r="G58" s="100" t="s">
        <v>973</v>
      </c>
      <c r="H58" s="98">
        <v>2015</v>
      </c>
      <c r="I58" s="100" t="s">
        <v>974</v>
      </c>
      <c r="J58" s="101">
        <v>22131.5</v>
      </c>
      <c r="K58" s="100" t="s">
        <v>686</v>
      </c>
      <c r="L58" s="100" t="s">
        <v>975</v>
      </c>
      <c r="M58" s="100" t="s">
        <v>976</v>
      </c>
      <c r="N58" s="100" t="s">
        <v>977</v>
      </c>
      <c r="O58" s="100" t="s">
        <v>978</v>
      </c>
      <c r="P58" s="100" t="s">
        <v>979</v>
      </c>
      <c r="Q58" s="102">
        <v>2.62</v>
      </c>
      <c r="R58" s="98">
        <v>2.62</v>
      </c>
      <c r="S58" s="98"/>
      <c r="T58" s="98"/>
      <c r="U58" s="102">
        <v>0</v>
      </c>
      <c r="V58" s="98">
        <f>+Q58</f>
        <v>2.62</v>
      </c>
      <c r="W58" s="98">
        <v>3</v>
      </c>
      <c r="X58" s="103" t="s">
        <v>869</v>
      </c>
      <c r="Y58" s="102">
        <v>3</v>
      </c>
      <c r="Z58" s="102">
        <v>12</v>
      </c>
      <c r="AA58" s="102">
        <v>1</v>
      </c>
      <c r="AB58" s="102">
        <v>4</v>
      </c>
      <c r="AC58" s="98"/>
      <c r="AD58" s="102"/>
      <c r="AE58" s="104">
        <v>5</v>
      </c>
      <c r="AF58" s="105">
        <v>5</v>
      </c>
      <c r="AG58" s="106" t="s">
        <v>980</v>
      </c>
      <c r="AH58" s="100" t="s">
        <v>981</v>
      </c>
      <c r="AI58" s="107">
        <v>52</v>
      </c>
      <c r="AJ58" s="106"/>
      <c r="AK58" s="98"/>
      <c r="AL58" s="107"/>
      <c r="AM58" s="106"/>
      <c r="AN58" s="98"/>
      <c r="AO58" s="107"/>
      <c r="AP58" s="106"/>
      <c r="AQ58" s="98"/>
      <c r="AR58" s="107"/>
      <c r="AS58" s="106"/>
      <c r="AT58" s="98"/>
      <c r="AU58" s="107"/>
      <c r="AV58" s="108"/>
      <c r="AW58" s="98"/>
      <c r="AX58" s="98"/>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c r="DI58" s="42"/>
      <c r="DJ58" s="42"/>
      <c r="DK58" s="42"/>
      <c r="DL58" s="42"/>
      <c r="DM58" s="42"/>
      <c r="DN58" s="42"/>
      <c r="DO58" s="42"/>
      <c r="DP58" s="42"/>
      <c r="DQ58" s="42"/>
      <c r="DR58" s="42"/>
      <c r="DS58" s="42"/>
      <c r="DT58" s="42"/>
      <c r="DU58" s="42"/>
      <c r="DV58" s="42"/>
      <c r="DW58" s="42"/>
      <c r="DX58" s="42"/>
      <c r="DY58" s="42"/>
      <c r="DZ58" s="42"/>
      <c r="EA58" s="42"/>
      <c r="EB58" s="42"/>
      <c r="EC58" s="42"/>
      <c r="ED58" s="42"/>
      <c r="EE58" s="42"/>
      <c r="EF58" s="42"/>
      <c r="EG58" s="42"/>
      <c r="EH58" s="42"/>
      <c r="EI58" s="42"/>
      <c r="EJ58" s="42"/>
      <c r="EK58" s="42"/>
      <c r="EL58" s="42"/>
      <c r="EM58" s="42"/>
      <c r="EN58" s="42"/>
      <c r="EO58" s="42"/>
      <c r="EP58" s="42"/>
      <c r="EQ58" s="42"/>
      <c r="ER58" s="42"/>
    </row>
    <row r="59" spans="1:256" s="41" customFormat="1" ht="127.4" x14ac:dyDescent="0.25">
      <c r="A59" s="97">
        <v>104</v>
      </c>
      <c r="B59" s="100" t="s">
        <v>6882</v>
      </c>
      <c r="C59" s="98">
        <v>7</v>
      </c>
      <c r="D59" s="99" t="s">
        <v>1011</v>
      </c>
      <c r="E59" s="100" t="s">
        <v>1238</v>
      </c>
      <c r="F59" s="98">
        <v>12318</v>
      </c>
      <c r="G59" s="100" t="s">
        <v>1249</v>
      </c>
      <c r="H59" s="98">
        <v>2010</v>
      </c>
      <c r="I59" s="100" t="s">
        <v>1250</v>
      </c>
      <c r="J59" s="101">
        <v>126478.66</v>
      </c>
      <c r="K59" s="100" t="s">
        <v>655</v>
      </c>
      <c r="L59" s="100" t="s">
        <v>1241</v>
      </c>
      <c r="M59" s="100" t="s">
        <v>1242</v>
      </c>
      <c r="N59" s="100" t="s">
        <v>1251</v>
      </c>
      <c r="O59" s="100" t="s">
        <v>1252</v>
      </c>
      <c r="P59" s="100" t="s">
        <v>1253</v>
      </c>
      <c r="Q59" s="102">
        <v>34.192352941176466</v>
      </c>
      <c r="R59" s="98">
        <v>0</v>
      </c>
      <c r="S59" s="98">
        <v>5.882352941176471</v>
      </c>
      <c r="T59" s="98">
        <v>28.31</v>
      </c>
      <c r="U59" s="102">
        <v>34.192352941176466</v>
      </c>
      <c r="V59" s="98">
        <f>(100+100+100+100+100+100+100+100+100+100+100+100)/12</f>
        <v>100</v>
      </c>
      <c r="W59" s="98">
        <v>100</v>
      </c>
      <c r="X59" s="103" t="s">
        <v>869</v>
      </c>
      <c r="Y59" s="102">
        <v>3</v>
      </c>
      <c r="Z59" s="102">
        <v>11</v>
      </c>
      <c r="AA59" s="102">
        <v>5</v>
      </c>
      <c r="AB59" s="102">
        <v>4</v>
      </c>
      <c r="AC59" s="98">
        <v>100</v>
      </c>
      <c r="AD59" s="102">
        <v>15.5</v>
      </c>
      <c r="AE59" s="104">
        <v>5</v>
      </c>
      <c r="AF59" s="105">
        <v>100</v>
      </c>
      <c r="AG59" s="106" t="s">
        <v>1011</v>
      </c>
      <c r="AH59" s="100" t="s">
        <v>1247</v>
      </c>
      <c r="AI59" s="107">
        <v>50</v>
      </c>
      <c r="AJ59" s="106" t="s">
        <v>1254</v>
      </c>
      <c r="AK59" s="98" t="s">
        <v>1247</v>
      </c>
      <c r="AL59" s="107">
        <v>50</v>
      </c>
      <c r="AM59" s="106"/>
      <c r="AN59" s="98"/>
      <c r="AO59" s="107"/>
      <c r="AP59" s="106"/>
      <c r="AQ59" s="98"/>
      <c r="AR59" s="107"/>
      <c r="AS59" s="106"/>
      <c r="AT59" s="98"/>
      <c r="AU59" s="107"/>
      <c r="AV59" s="108"/>
      <c r="AW59" s="98"/>
      <c r="AX59" s="98"/>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2"/>
      <c r="DU59" s="42"/>
      <c r="DV59" s="42"/>
      <c r="DW59" s="42"/>
      <c r="DX59" s="42"/>
      <c r="DY59" s="42"/>
      <c r="DZ59" s="42"/>
      <c r="EA59" s="42"/>
      <c r="EB59" s="42"/>
      <c r="EC59" s="42"/>
      <c r="ED59" s="42"/>
      <c r="EE59" s="42"/>
      <c r="EF59" s="42"/>
      <c r="EG59" s="42"/>
      <c r="EH59" s="42"/>
      <c r="EI59" s="42"/>
      <c r="EJ59" s="42"/>
      <c r="EK59" s="42"/>
      <c r="EL59" s="42"/>
      <c r="EM59" s="42"/>
      <c r="EN59" s="42"/>
      <c r="EO59" s="42"/>
      <c r="EP59" s="42"/>
      <c r="EQ59" s="42"/>
      <c r="ER59" s="42"/>
    </row>
    <row r="60" spans="1:256" s="41" customFormat="1" ht="409.6" x14ac:dyDescent="0.25">
      <c r="A60" s="97">
        <v>104</v>
      </c>
      <c r="B60" s="100" t="s">
        <v>6882</v>
      </c>
      <c r="C60" s="98">
        <v>13</v>
      </c>
      <c r="D60" s="99" t="s">
        <v>692</v>
      </c>
      <c r="E60" s="100" t="s">
        <v>1112</v>
      </c>
      <c r="F60" s="98">
        <v>11874</v>
      </c>
      <c r="G60" s="100" t="s">
        <v>1122</v>
      </c>
      <c r="H60" s="98">
        <v>2006</v>
      </c>
      <c r="I60" s="100" t="s">
        <v>1123</v>
      </c>
      <c r="J60" s="101">
        <v>95040</v>
      </c>
      <c r="K60" s="100" t="s">
        <v>675</v>
      </c>
      <c r="L60" s="100" t="s">
        <v>1124</v>
      </c>
      <c r="M60" s="100" t="s">
        <v>1116</v>
      </c>
      <c r="N60" s="100" t="s">
        <v>1125</v>
      </c>
      <c r="O60" s="100" t="s">
        <v>1126</v>
      </c>
      <c r="P60" s="100" t="s">
        <v>1127</v>
      </c>
      <c r="Q60" s="102">
        <v>4.7647058823529411</v>
      </c>
      <c r="R60" s="98">
        <v>0</v>
      </c>
      <c r="S60" s="98">
        <v>0.35294117647058826</v>
      </c>
      <c r="T60" s="98">
        <v>4.4117647058823533</v>
      </c>
      <c r="U60" s="102">
        <v>4.7647058823529411</v>
      </c>
      <c r="V60" s="98">
        <f>ROUND((74+55+100+41+45+95+95+64+49+20+100+64)/12,2)</f>
        <v>66.83</v>
      </c>
      <c r="W60" s="98">
        <v>93</v>
      </c>
      <c r="X60" s="103" t="s">
        <v>869</v>
      </c>
      <c r="Y60" s="102">
        <v>3</v>
      </c>
      <c r="Z60" s="102">
        <v>7</v>
      </c>
      <c r="AA60" s="102">
        <v>2</v>
      </c>
      <c r="AB60" s="102">
        <v>4</v>
      </c>
      <c r="AC60" s="98">
        <v>81</v>
      </c>
      <c r="AD60" s="102"/>
      <c r="AE60" s="104">
        <v>5</v>
      </c>
      <c r="AF60" s="105">
        <v>100</v>
      </c>
      <c r="AG60" s="106" t="s">
        <v>1120</v>
      </c>
      <c r="AH60" s="100" t="s">
        <v>1121</v>
      </c>
      <c r="AI60" s="107">
        <v>100</v>
      </c>
      <c r="AJ60" s="106"/>
      <c r="AK60" s="98"/>
      <c r="AL60" s="107"/>
      <c r="AM60" s="106"/>
      <c r="AN60" s="98"/>
      <c r="AO60" s="107"/>
      <c r="AP60" s="106"/>
      <c r="AQ60" s="98"/>
      <c r="AR60" s="107"/>
      <c r="AS60" s="106"/>
      <c r="AT60" s="98"/>
      <c r="AU60" s="107"/>
      <c r="AV60" s="108"/>
      <c r="AW60" s="98"/>
      <c r="AX60" s="98"/>
      <c r="AY60" s="42"/>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DS60" s="42"/>
      <c r="DT60" s="42"/>
      <c r="DU60" s="42"/>
      <c r="DV60" s="42"/>
      <c r="DW60" s="42"/>
      <c r="DX60" s="42"/>
      <c r="DY60" s="42"/>
      <c r="DZ60" s="42"/>
      <c r="EA60" s="42"/>
      <c r="EB60" s="42"/>
      <c r="EC60" s="42"/>
      <c r="ED60" s="42"/>
      <c r="EE60" s="42"/>
      <c r="EF60" s="42"/>
      <c r="EG60" s="42"/>
      <c r="EH60" s="42"/>
      <c r="EI60" s="42"/>
      <c r="EJ60" s="42"/>
      <c r="EK60" s="42"/>
      <c r="EL60" s="42"/>
      <c r="EM60" s="42"/>
      <c r="EN60" s="42"/>
      <c r="EO60" s="42"/>
      <c r="EP60" s="42"/>
      <c r="EQ60" s="42"/>
      <c r="ER60" s="42"/>
    </row>
    <row r="61" spans="1:256" s="41" customFormat="1" ht="409.6" x14ac:dyDescent="0.25">
      <c r="A61" s="97">
        <v>104</v>
      </c>
      <c r="B61" s="100" t="s">
        <v>6882</v>
      </c>
      <c r="C61" s="98">
        <v>13</v>
      </c>
      <c r="D61" s="99" t="s">
        <v>692</v>
      </c>
      <c r="E61" s="100" t="s">
        <v>1112</v>
      </c>
      <c r="F61" s="98" t="s">
        <v>1128</v>
      </c>
      <c r="G61" s="100" t="s">
        <v>1129</v>
      </c>
      <c r="H61" s="98">
        <v>2010</v>
      </c>
      <c r="I61" s="100" t="s">
        <v>1130</v>
      </c>
      <c r="J61" s="101">
        <v>101000</v>
      </c>
      <c r="K61" s="100" t="s">
        <v>655</v>
      </c>
      <c r="L61" s="100" t="s">
        <v>1131</v>
      </c>
      <c r="M61" s="100" t="s">
        <v>1132</v>
      </c>
      <c r="N61" s="100" t="s">
        <v>1133</v>
      </c>
      <c r="O61" s="100" t="s">
        <v>1134</v>
      </c>
      <c r="P61" s="100" t="s">
        <v>1135</v>
      </c>
      <c r="Q61" s="102">
        <v>10.678823529411765</v>
      </c>
      <c r="R61" s="98">
        <v>0</v>
      </c>
      <c r="S61" s="98">
        <v>2.9411764705882355</v>
      </c>
      <c r="T61" s="98">
        <v>7.7376470588235291</v>
      </c>
      <c r="U61" s="102">
        <v>10.678823529411765</v>
      </c>
      <c r="V61" s="98">
        <f>ROUND((0+0+0+100+100+100+100+100+100+100+100+100)/12,2)</f>
        <v>75</v>
      </c>
      <c r="W61" s="98">
        <v>100</v>
      </c>
      <c r="X61" s="103" t="s">
        <v>869</v>
      </c>
      <c r="Y61" s="102">
        <v>1</v>
      </c>
      <c r="Z61" s="102">
        <v>7</v>
      </c>
      <c r="AA61" s="102">
        <v>6</v>
      </c>
      <c r="AB61" s="102">
        <v>4</v>
      </c>
      <c r="AC61" s="98">
        <v>99</v>
      </c>
      <c r="AD61" s="102">
        <v>0</v>
      </c>
      <c r="AE61" s="104">
        <v>5</v>
      </c>
      <c r="AF61" s="105">
        <v>100</v>
      </c>
      <c r="AG61" s="106" t="s">
        <v>692</v>
      </c>
      <c r="AH61" s="100" t="s">
        <v>1136</v>
      </c>
      <c r="AI61" s="107">
        <v>100</v>
      </c>
      <c r="AJ61" s="106"/>
      <c r="AK61" s="98"/>
      <c r="AL61" s="107"/>
      <c r="AM61" s="106"/>
      <c r="AN61" s="98"/>
      <c r="AO61" s="107"/>
      <c r="AP61" s="106"/>
      <c r="AQ61" s="98"/>
      <c r="AR61" s="107"/>
      <c r="AS61" s="106"/>
      <c r="AT61" s="98"/>
      <c r="AU61" s="107"/>
      <c r="AV61" s="108"/>
      <c r="AW61" s="98"/>
      <c r="AX61" s="98"/>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c r="EO61" s="42"/>
      <c r="EP61" s="42"/>
      <c r="EQ61" s="42"/>
      <c r="ER61" s="42"/>
    </row>
    <row r="62" spans="1:256" s="41" customFormat="1" ht="254.8" x14ac:dyDescent="0.25">
      <c r="A62" s="97">
        <v>104</v>
      </c>
      <c r="B62" s="100" t="s">
        <v>6882</v>
      </c>
      <c r="C62" s="98">
        <v>13</v>
      </c>
      <c r="D62" s="99" t="s">
        <v>1071</v>
      </c>
      <c r="E62" s="100" t="s">
        <v>1072</v>
      </c>
      <c r="F62" s="98">
        <v>25446</v>
      </c>
      <c r="G62" s="100" t="s">
        <v>1073</v>
      </c>
      <c r="H62" s="98">
        <v>2013</v>
      </c>
      <c r="I62" s="100" t="s">
        <v>1074</v>
      </c>
      <c r="J62" s="101">
        <v>215027</v>
      </c>
      <c r="K62" s="100" t="s">
        <v>1284</v>
      </c>
      <c r="L62" s="100" t="s">
        <v>1075</v>
      </c>
      <c r="M62" s="100" t="s">
        <v>1076</v>
      </c>
      <c r="N62" s="100" t="s">
        <v>1077</v>
      </c>
      <c r="O62" s="100" t="s">
        <v>1078</v>
      </c>
      <c r="P62" s="100" t="s">
        <v>1079</v>
      </c>
      <c r="Q62" s="102">
        <v>43.3</v>
      </c>
      <c r="R62" s="98">
        <v>25.3</v>
      </c>
      <c r="S62" s="98">
        <v>3</v>
      </c>
      <c r="T62" s="98">
        <v>15</v>
      </c>
      <c r="U62" s="102">
        <v>43.3</v>
      </c>
      <c r="V62" s="98">
        <f>ROUND((0+0+100+100+100+100+100+100+100+100+100+100)/12,0)</f>
        <v>83</v>
      </c>
      <c r="W62" s="98">
        <v>53</v>
      </c>
      <c r="X62" s="103" t="s">
        <v>869</v>
      </c>
      <c r="Y62" s="102">
        <v>3</v>
      </c>
      <c r="Z62" s="102">
        <v>12</v>
      </c>
      <c r="AA62" s="102">
        <v>5</v>
      </c>
      <c r="AB62" s="102">
        <v>44</v>
      </c>
      <c r="AC62" s="98"/>
      <c r="AD62" s="102">
        <v>15</v>
      </c>
      <c r="AE62" s="104">
        <v>5</v>
      </c>
      <c r="AF62" s="105">
        <v>100</v>
      </c>
      <c r="AG62" s="106" t="s">
        <v>1071</v>
      </c>
      <c r="AH62" s="100" t="s">
        <v>1080</v>
      </c>
      <c r="AI62" s="107">
        <v>100</v>
      </c>
      <c r="AJ62" s="106"/>
      <c r="AK62" s="98"/>
      <c r="AL62" s="107"/>
      <c r="AM62" s="106"/>
      <c r="AN62" s="98"/>
      <c r="AO62" s="107"/>
      <c r="AP62" s="106"/>
      <c r="AQ62" s="98"/>
      <c r="AR62" s="107"/>
      <c r="AS62" s="106"/>
      <c r="AT62" s="98"/>
      <c r="AU62" s="107"/>
      <c r="AV62" s="108"/>
      <c r="AW62" s="98"/>
      <c r="AX62" s="98"/>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c r="EE62" s="42"/>
      <c r="EF62" s="42"/>
      <c r="EG62" s="42"/>
      <c r="EH62" s="42"/>
      <c r="EI62" s="42"/>
      <c r="EJ62" s="42"/>
      <c r="EK62" s="42"/>
      <c r="EL62" s="42"/>
      <c r="EM62" s="42"/>
      <c r="EN62" s="42"/>
      <c r="EO62" s="42"/>
      <c r="EP62" s="42"/>
      <c r="EQ62" s="42"/>
      <c r="ER62" s="42"/>
    </row>
    <row r="63" spans="1:256" s="41" customFormat="1" ht="101.95" x14ac:dyDescent="0.25">
      <c r="A63" s="97">
        <v>104</v>
      </c>
      <c r="B63" s="100" t="s">
        <v>6882</v>
      </c>
      <c r="C63" s="98">
        <v>9</v>
      </c>
      <c r="D63" s="99" t="s">
        <v>948</v>
      </c>
      <c r="E63" s="100" t="s">
        <v>1223</v>
      </c>
      <c r="F63" s="98">
        <v>14120</v>
      </c>
      <c r="G63" s="100" t="s">
        <v>1224</v>
      </c>
      <c r="H63" s="98">
        <v>2006</v>
      </c>
      <c r="I63" s="100" t="s">
        <v>1225</v>
      </c>
      <c r="J63" s="101">
        <v>257525</v>
      </c>
      <c r="K63" s="100" t="s">
        <v>675</v>
      </c>
      <c r="L63" s="100" t="s">
        <v>1226</v>
      </c>
      <c r="M63" s="100" t="s">
        <v>1227</v>
      </c>
      <c r="N63" s="100" t="s">
        <v>1228</v>
      </c>
      <c r="O63" s="100" t="s">
        <v>1229</v>
      </c>
      <c r="P63" s="100" t="s">
        <v>1230</v>
      </c>
      <c r="Q63" s="102">
        <v>22.950976470588238</v>
      </c>
      <c r="R63" s="98">
        <v>0</v>
      </c>
      <c r="S63" s="98">
        <v>2.94</v>
      </c>
      <c r="T63" s="98">
        <v>20.010976470588236</v>
      </c>
      <c r="U63" s="102">
        <v>22.950976470588238</v>
      </c>
      <c r="V63" s="98">
        <f>(100+100+100+100+100+100+100+100+100+100+100+100)/12</f>
        <v>100</v>
      </c>
      <c r="W63" s="98">
        <v>100</v>
      </c>
      <c r="X63" s="103" t="s">
        <v>869</v>
      </c>
      <c r="Y63" s="102">
        <v>3</v>
      </c>
      <c r="Z63" s="102">
        <v>8</v>
      </c>
      <c r="AA63" s="102">
        <v>1</v>
      </c>
      <c r="AB63" s="102">
        <v>4</v>
      </c>
      <c r="AC63" s="98">
        <v>82</v>
      </c>
      <c r="AD63" s="102">
        <v>0</v>
      </c>
      <c r="AE63" s="104">
        <v>5</v>
      </c>
      <c r="AF63" s="105">
        <v>100</v>
      </c>
      <c r="AG63" s="106" t="s">
        <v>948</v>
      </c>
      <c r="AH63" s="100" t="s">
        <v>1231</v>
      </c>
      <c r="AI63" s="107">
        <v>50</v>
      </c>
      <c r="AJ63" s="106" t="s">
        <v>877</v>
      </c>
      <c r="AK63" s="98" t="s">
        <v>1232</v>
      </c>
      <c r="AL63" s="107">
        <v>50</v>
      </c>
      <c r="AM63" s="106"/>
      <c r="AN63" s="98"/>
      <c r="AO63" s="107"/>
      <c r="AP63" s="106"/>
      <c r="AQ63" s="98"/>
      <c r="AR63" s="107"/>
      <c r="AS63" s="106"/>
      <c r="AT63" s="98"/>
      <c r="AU63" s="107"/>
      <c r="AV63" s="108"/>
      <c r="AW63" s="98"/>
      <c r="AX63" s="98"/>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2"/>
      <c r="DU63" s="42"/>
      <c r="DV63" s="42"/>
      <c r="DW63" s="42"/>
      <c r="DX63" s="42"/>
      <c r="DY63" s="42"/>
      <c r="DZ63" s="42"/>
      <c r="EA63" s="42"/>
      <c r="EB63" s="42"/>
      <c r="EC63" s="42"/>
      <c r="ED63" s="42"/>
      <c r="EE63" s="42"/>
      <c r="EF63" s="42"/>
      <c r="EG63" s="42"/>
      <c r="EH63" s="42"/>
      <c r="EI63" s="42"/>
      <c r="EJ63" s="42"/>
      <c r="EK63" s="42"/>
      <c r="EL63" s="42"/>
      <c r="EM63" s="42"/>
      <c r="EN63" s="42"/>
      <c r="EO63" s="42"/>
      <c r="EP63" s="42"/>
      <c r="EQ63" s="42"/>
      <c r="ER63" s="42"/>
    </row>
    <row r="64" spans="1:256" s="41" customFormat="1" ht="409.6" x14ac:dyDescent="0.25">
      <c r="A64" s="97">
        <v>104</v>
      </c>
      <c r="B64" s="100" t="s">
        <v>6882</v>
      </c>
      <c r="C64" s="98">
        <v>13</v>
      </c>
      <c r="D64" s="99" t="s">
        <v>692</v>
      </c>
      <c r="E64" s="100" t="s">
        <v>1112</v>
      </c>
      <c r="F64" s="98">
        <v>11874</v>
      </c>
      <c r="G64" s="100" t="s">
        <v>1113</v>
      </c>
      <c r="H64" s="98">
        <v>2002</v>
      </c>
      <c r="I64" s="100" t="s">
        <v>1114</v>
      </c>
      <c r="J64" s="101">
        <v>113634</v>
      </c>
      <c r="K64" s="100" t="s">
        <v>733</v>
      </c>
      <c r="L64" s="100" t="s">
        <v>1115</v>
      </c>
      <c r="M64" s="100" t="s">
        <v>1116</v>
      </c>
      <c r="N64" s="100" t="s">
        <v>1117</v>
      </c>
      <c r="O64" s="100" t="s">
        <v>1118</v>
      </c>
      <c r="P64" s="100" t="s">
        <v>1119</v>
      </c>
      <c r="Q64" s="102">
        <v>7.2809294117647063</v>
      </c>
      <c r="R64" s="98">
        <v>0</v>
      </c>
      <c r="S64" s="98">
        <v>0.70588235294117652</v>
      </c>
      <c r="T64" s="98">
        <v>6.5750470588235297</v>
      </c>
      <c r="U64" s="102">
        <v>7.2809294117647063</v>
      </c>
      <c r="V64" s="98">
        <f>(85+55+55+70+12+92+100+100+100+100+100+50)/12</f>
        <v>76.583333333333329</v>
      </c>
      <c r="W64" s="98">
        <v>100</v>
      </c>
      <c r="X64" s="103" t="s">
        <v>869</v>
      </c>
      <c r="Y64" s="102">
        <v>3</v>
      </c>
      <c r="Z64" s="102">
        <v>11</v>
      </c>
      <c r="AA64" s="102">
        <v>4</v>
      </c>
      <c r="AB64" s="102">
        <v>4</v>
      </c>
      <c r="AC64" s="98">
        <v>174</v>
      </c>
      <c r="AD64" s="102"/>
      <c r="AE64" s="104">
        <v>5</v>
      </c>
      <c r="AF64" s="105">
        <v>100</v>
      </c>
      <c r="AG64" s="106" t="s">
        <v>1120</v>
      </c>
      <c r="AH64" s="100" t="s">
        <v>1121</v>
      </c>
      <c r="AI64" s="107">
        <v>100</v>
      </c>
      <c r="AJ64" s="106"/>
      <c r="AK64" s="98"/>
      <c r="AL64" s="107"/>
      <c r="AM64" s="106"/>
      <c r="AN64" s="98"/>
      <c r="AO64" s="107"/>
      <c r="AP64" s="106"/>
      <c r="AQ64" s="98"/>
      <c r="AR64" s="107"/>
      <c r="AS64" s="106"/>
      <c r="AT64" s="98"/>
      <c r="AU64" s="107"/>
      <c r="AV64" s="108"/>
      <c r="AW64" s="98"/>
      <c r="AX64" s="98"/>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2"/>
      <c r="DU64" s="42"/>
      <c r="DV64" s="42"/>
      <c r="DW64" s="42"/>
      <c r="DX64" s="42"/>
      <c r="DY64" s="42"/>
      <c r="DZ64" s="42"/>
      <c r="EA64" s="42"/>
      <c r="EB64" s="42"/>
      <c r="EC64" s="42"/>
      <c r="ED64" s="42"/>
      <c r="EE64" s="42"/>
      <c r="EF64" s="42"/>
      <c r="EG64" s="42"/>
      <c r="EH64" s="42"/>
      <c r="EI64" s="42"/>
      <c r="EJ64" s="42"/>
      <c r="EK64" s="42"/>
      <c r="EL64" s="42"/>
      <c r="EM64" s="42"/>
      <c r="EN64" s="42"/>
      <c r="EO64" s="42"/>
      <c r="EP64" s="42"/>
      <c r="EQ64" s="42"/>
      <c r="ER64" s="42"/>
    </row>
    <row r="65" spans="1:256" s="41" customFormat="1" ht="38.25" x14ac:dyDescent="0.25">
      <c r="A65" s="97">
        <v>104</v>
      </c>
      <c r="B65" s="100" t="s">
        <v>6882</v>
      </c>
      <c r="C65" s="98">
        <v>12</v>
      </c>
      <c r="D65" s="99" t="s">
        <v>890</v>
      </c>
      <c r="E65" s="100" t="s">
        <v>891</v>
      </c>
      <c r="F65" s="98">
        <v>14360</v>
      </c>
      <c r="G65" s="100" t="s">
        <v>892</v>
      </c>
      <c r="H65" s="98">
        <v>2002</v>
      </c>
      <c r="I65" s="100" t="s">
        <v>893</v>
      </c>
      <c r="J65" s="101">
        <v>26942</v>
      </c>
      <c r="K65" s="100" t="s">
        <v>733</v>
      </c>
      <c r="L65" s="100" t="s">
        <v>894</v>
      </c>
      <c r="M65" s="100" t="s">
        <v>895</v>
      </c>
      <c r="N65" s="100" t="s">
        <v>896</v>
      </c>
      <c r="O65" s="100" t="s">
        <v>897</v>
      </c>
      <c r="P65" s="100" t="s">
        <v>898</v>
      </c>
      <c r="Q65" s="102">
        <v>22.154117647058822</v>
      </c>
      <c r="R65" s="98">
        <v>0</v>
      </c>
      <c r="S65" s="98"/>
      <c r="T65" s="98">
        <v>22.154117647058822</v>
      </c>
      <c r="U65" s="102">
        <v>22.154117647058822</v>
      </c>
      <c r="V65" s="98">
        <f>(75+75+75+75+75+75+75+75+75+75+75+75)/12</f>
        <v>75</v>
      </c>
      <c r="W65" s="98">
        <v>100</v>
      </c>
      <c r="X65" s="103" t="s">
        <v>869</v>
      </c>
      <c r="Y65" s="102">
        <v>4</v>
      </c>
      <c r="Z65" s="102">
        <v>6</v>
      </c>
      <c r="AA65" s="102">
        <v>5</v>
      </c>
      <c r="AB65" s="102">
        <v>4</v>
      </c>
      <c r="AC65" s="98">
        <v>170</v>
      </c>
      <c r="AD65" s="102"/>
      <c r="AE65" s="104">
        <v>5</v>
      </c>
      <c r="AF65" s="105">
        <v>75</v>
      </c>
      <c r="AG65" s="106" t="s">
        <v>899</v>
      </c>
      <c r="AH65" s="100" t="s">
        <v>900</v>
      </c>
      <c r="AI65" s="107">
        <v>15</v>
      </c>
      <c r="AJ65" s="106" t="s">
        <v>901</v>
      </c>
      <c r="AK65" s="98" t="s">
        <v>902</v>
      </c>
      <c r="AL65" s="107">
        <v>15</v>
      </c>
      <c r="AM65" s="106" t="s">
        <v>890</v>
      </c>
      <c r="AN65" s="98" t="s">
        <v>900</v>
      </c>
      <c r="AO65" s="107">
        <v>15</v>
      </c>
      <c r="AP65" s="106" t="s">
        <v>903</v>
      </c>
      <c r="AQ65" s="98" t="s">
        <v>904</v>
      </c>
      <c r="AR65" s="107">
        <v>15</v>
      </c>
      <c r="AS65" s="106" t="s">
        <v>905</v>
      </c>
      <c r="AT65" s="98" t="s">
        <v>906</v>
      </c>
      <c r="AU65" s="107">
        <v>15</v>
      </c>
      <c r="AV65" s="108"/>
      <c r="AW65" s="98"/>
      <c r="AX65" s="98"/>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c r="DS65" s="42"/>
      <c r="DT65" s="42"/>
      <c r="DU65" s="42"/>
      <c r="DV65" s="42"/>
      <c r="DW65" s="42"/>
      <c r="DX65" s="42"/>
      <c r="DY65" s="42"/>
      <c r="DZ65" s="42"/>
      <c r="EA65" s="42"/>
      <c r="EB65" s="42"/>
      <c r="EC65" s="42"/>
      <c r="ED65" s="42"/>
      <c r="EE65" s="42"/>
      <c r="EF65" s="42"/>
      <c r="EG65" s="42"/>
      <c r="EH65" s="42"/>
      <c r="EI65" s="42"/>
      <c r="EJ65" s="42"/>
      <c r="EK65" s="42"/>
      <c r="EL65" s="42"/>
      <c r="EM65" s="42"/>
      <c r="EN65" s="42"/>
      <c r="EO65" s="42"/>
      <c r="EP65" s="42"/>
      <c r="EQ65" s="42"/>
      <c r="ER65" s="42"/>
    </row>
    <row r="66" spans="1:256" s="57" customFormat="1" ht="50.95" x14ac:dyDescent="0.25">
      <c r="A66" s="97">
        <v>104</v>
      </c>
      <c r="B66" s="100" t="s">
        <v>6882</v>
      </c>
      <c r="C66" s="98">
        <v>12</v>
      </c>
      <c r="D66" s="99" t="s">
        <v>890</v>
      </c>
      <c r="E66" s="100" t="s">
        <v>982</v>
      </c>
      <c r="F66" s="98">
        <v>23563</v>
      </c>
      <c r="G66" s="100" t="s">
        <v>983</v>
      </c>
      <c r="H66" s="98">
        <v>2010</v>
      </c>
      <c r="I66" s="100" t="s">
        <v>984</v>
      </c>
      <c r="J66" s="101">
        <v>35573.61</v>
      </c>
      <c r="K66" s="100" t="s">
        <v>655</v>
      </c>
      <c r="L66" s="100" t="s">
        <v>985</v>
      </c>
      <c r="M66" s="100" t="s">
        <v>986</v>
      </c>
      <c r="N66" s="100" t="s">
        <v>987</v>
      </c>
      <c r="O66" s="100" t="s">
        <v>988</v>
      </c>
      <c r="P66" s="100" t="s">
        <v>989</v>
      </c>
      <c r="Q66" s="102">
        <v>0</v>
      </c>
      <c r="R66" s="98">
        <v>0</v>
      </c>
      <c r="S66" s="98"/>
      <c r="T66" s="98"/>
      <c r="U66" s="102">
        <v>0</v>
      </c>
      <c r="V66" s="98">
        <f>ROUND((8+30+30+30+30+30+30+30+10+10+10+10)/12,2)</f>
        <v>21.5</v>
      </c>
      <c r="W66" s="98">
        <v>100</v>
      </c>
      <c r="X66" s="103" t="s">
        <v>869</v>
      </c>
      <c r="Y66" s="102">
        <v>2</v>
      </c>
      <c r="Z66" s="102">
        <v>2</v>
      </c>
      <c r="AA66" s="102">
        <v>2</v>
      </c>
      <c r="AB66" s="102">
        <v>11</v>
      </c>
      <c r="AC66" s="98">
        <v>98</v>
      </c>
      <c r="AD66" s="102"/>
      <c r="AE66" s="104">
        <v>5</v>
      </c>
      <c r="AF66" s="105">
        <v>10</v>
      </c>
      <c r="AG66" s="106" t="s">
        <v>890</v>
      </c>
      <c r="AH66" s="100" t="s">
        <v>900</v>
      </c>
      <c r="AI66" s="107">
        <v>10</v>
      </c>
      <c r="AJ66" s="106"/>
      <c r="AK66" s="98"/>
      <c r="AL66" s="107"/>
      <c r="AM66" s="106"/>
      <c r="AN66" s="98"/>
      <c r="AO66" s="107"/>
      <c r="AP66" s="106"/>
      <c r="AQ66" s="98"/>
      <c r="AR66" s="107"/>
      <c r="AS66" s="106"/>
      <c r="AT66" s="98"/>
      <c r="AU66" s="107"/>
      <c r="AV66" s="108"/>
      <c r="AW66" s="98"/>
      <c r="AX66" s="98"/>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c r="EN66" s="42"/>
      <c r="EO66" s="42"/>
      <c r="EP66" s="42"/>
      <c r="EQ66" s="42"/>
      <c r="ER66" s="42"/>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row>
    <row r="67" spans="1:256" s="57" customFormat="1" ht="63.7" x14ac:dyDescent="0.25">
      <c r="A67" s="97">
        <v>104</v>
      </c>
      <c r="B67" s="100" t="s">
        <v>6882</v>
      </c>
      <c r="C67" s="98">
        <v>12</v>
      </c>
      <c r="D67" s="99" t="s">
        <v>890</v>
      </c>
      <c r="E67" s="100" t="s">
        <v>1191</v>
      </c>
      <c r="F67" s="98">
        <v>29991</v>
      </c>
      <c r="G67" s="100" t="s">
        <v>1192</v>
      </c>
      <c r="H67" s="98">
        <v>2010</v>
      </c>
      <c r="I67" s="100" t="s">
        <v>1193</v>
      </c>
      <c r="J67" s="101">
        <v>8152.56</v>
      </c>
      <c r="K67" s="100" t="s">
        <v>655</v>
      </c>
      <c r="L67" s="100" t="s">
        <v>1194</v>
      </c>
      <c r="M67" s="100" t="s">
        <v>1195</v>
      </c>
      <c r="N67" s="100" t="s">
        <v>1196</v>
      </c>
      <c r="O67" s="100" t="s">
        <v>1197</v>
      </c>
      <c r="P67" s="100" t="s">
        <v>1198</v>
      </c>
      <c r="Q67" s="102">
        <v>3.5295778624876433</v>
      </c>
      <c r="R67" s="98">
        <v>0</v>
      </c>
      <c r="S67" s="98">
        <v>1.7647889312438232</v>
      </c>
      <c r="T67" s="98">
        <v>1.7647889312438201</v>
      </c>
      <c r="U67" s="102">
        <v>3.5295778624876433</v>
      </c>
      <c r="V67" s="98">
        <f>(30+30+30+30+30+30+30+30+30+30+30+30)/12</f>
        <v>30</v>
      </c>
      <c r="W67" s="98">
        <v>100</v>
      </c>
      <c r="X67" s="103" t="s">
        <v>869</v>
      </c>
      <c r="Y67" s="102">
        <v>2</v>
      </c>
      <c r="Z67" s="102">
        <v>1</v>
      </c>
      <c r="AA67" s="102">
        <v>3</v>
      </c>
      <c r="AB67" s="102">
        <v>11</v>
      </c>
      <c r="AC67" s="98">
        <v>98</v>
      </c>
      <c r="AD67" s="102">
        <v>0</v>
      </c>
      <c r="AE67" s="104">
        <v>5</v>
      </c>
      <c r="AF67" s="105">
        <v>20</v>
      </c>
      <c r="AG67" s="106" t="s">
        <v>899</v>
      </c>
      <c r="AH67" s="100" t="s">
        <v>900</v>
      </c>
      <c r="AI67" s="107">
        <v>10</v>
      </c>
      <c r="AJ67" s="106" t="s">
        <v>901</v>
      </c>
      <c r="AK67" s="98" t="s">
        <v>902</v>
      </c>
      <c r="AL67" s="107">
        <v>10</v>
      </c>
      <c r="AM67" s="106" t="s">
        <v>998</v>
      </c>
      <c r="AN67" s="98" t="s">
        <v>999</v>
      </c>
      <c r="AO67" s="107">
        <v>10</v>
      </c>
      <c r="AP67" s="106" t="s">
        <v>1199</v>
      </c>
      <c r="AQ67" s="98" t="s">
        <v>902</v>
      </c>
      <c r="AR67" s="107">
        <v>10</v>
      </c>
      <c r="AS67" s="106"/>
      <c r="AT67" s="98"/>
      <c r="AU67" s="107"/>
      <c r="AV67" s="108"/>
      <c r="AW67" s="98"/>
      <c r="AX67" s="98"/>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c r="EN67" s="42"/>
      <c r="EO67" s="42"/>
      <c r="EP67" s="42"/>
      <c r="EQ67" s="42"/>
      <c r="ER67" s="42"/>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row>
    <row r="68" spans="1:256" s="57" customFormat="1" ht="114.65" x14ac:dyDescent="0.25">
      <c r="A68" s="97">
        <v>104</v>
      </c>
      <c r="B68" s="100" t="s">
        <v>6882</v>
      </c>
      <c r="C68" s="98">
        <v>12</v>
      </c>
      <c r="D68" s="99" t="s">
        <v>890</v>
      </c>
      <c r="E68" s="100" t="s">
        <v>891</v>
      </c>
      <c r="F68" s="98">
        <v>14360</v>
      </c>
      <c r="G68" s="100" t="s">
        <v>919</v>
      </c>
      <c r="H68" s="98">
        <v>2010</v>
      </c>
      <c r="I68" s="100" t="s">
        <v>920</v>
      </c>
      <c r="J68" s="101">
        <v>40180.880000000005</v>
      </c>
      <c r="K68" s="100" t="s">
        <v>655</v>
      </c>
      <c r="L68" s="100" t="s">
        <v>921</v>
      </c>
      <c r="M68" s="100" t="s">
        <v>922</v>
      </c>
      <c r="N68" s="100" t="s">
        <v>923</v>
      </c>
      <c r="O68" s="100" t="s">
        <v>924</v>
      </c>
      <c r="P68" s="100" t="s">
        <v>925</v>
      </c>
      <c r="Q68" s="102">
        <v>0</v>
      </c>
      <c r="R68" s="98">
        <v>0</v>
      </c>
      <c r="S68" s="98"/>
      <c r="T68" s="98"/>
      <c r="U68" s="102">
        <v>0</v>
      </c>
      <c r="V68" s="98">
        <f>(100+100+100+100+100+100+100+100+100+100+100+100)/12</f>
        <v>100</v>
      </c>
      <c r="W68" s="98">
        <v>100</v>
      </c>
      <c r="X68" s="103" t="s">
        <v>869</v>
      </c>
      <c r="Y68" s="102">
        <v>2</v>
      </c>
      <c r="Z68" s="102">
        <v>1</v>
      </c>
      <c r="AA68" s="102">
        <v>3</v>
      </c>
      <c r="AB68" s="102">
        <v>5</v>
      </c>
      <c r="AC68" s="98">
        <v>98</v>
      </c>
      <c r="AD68" s="102"/>
      <c r="AE68" s="104">
        <v>5</v>
      </c>
      <c r="AF68" s="105">
        <v>100</v>
      </c>
      <c r="AG68" s="106" t="s">
        <v>899</v>
      </c>
      <c r="AH68" s="100" t="s">
        <v>900</v>
      </c>
      <c r="AI68" s="107">
        <v>20</v>
      </c>
      <c r="AJ68" s="106" t="s">
        <v>901</v>
      </c>
      <c r="AK68" s="98" t="s">
        <v>902</v>
      </c>
      <c r="AL68" s="107">
        <v>20</v>
      </c>
      <c r="AM68" s="106" t="s">
        <v>890</v>
      </c>
      <c r="AN68" s="98" t="s">
        <v>900</v>
      </c>
      <c r="AO68" s="107">
        <v>20</v>
      </c>
      <c r="AP68" s="106" t="s">
        <v>903</v>
      </c>
      <c r="AQ68" s="98" t="s">
        <v>904</v>
      </c>
      <c r="AR68" s="107">
        <v>20</v>
      </c>
      <c r="AS68" s="106" t="s">
        <v>905</v>
      </c>
      <c r="AT68" s="98" t="s">
        <v>906</v>
      </c>
      <c r="AU68" s="107">
        <v>20</v>
      </c>
      <c r="AV68" s="108"/>
      <c r="AW68" s="98"/>
      <c r="AX68" s="98"/>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c r="EN68" s="42"/>
      <c r="EO68" s="42"/>
      <c r="EP68" s="42"/>
      <c r="EQ68" s="42"/>
      <c r="ER68" s="42"/>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row>
    <row r="69" spans="1:256" s="57" customFormat="1" ht="152.9" x14ac:dyDescent="0.25">
      <c r="A69" s="97">
        <v>104</v>
      </c>
      <c r="B69" s="100" t="s">
        <v>6882</v>
      </c>
      <c r="C69" s="98">
        <v>12</v>
      </c>
      <c r="D69" s="99" t="s">
        <v>890</v>
      </c>
      <c r="E69" s="100" t="s">
        <v>990</v>
      </c>
      <c r="F69" s="98">
        <v>10412</v>
      </c>
      <c r="G69" s="100" t="s">
        <v>991</v>
      </c>
      <c r="H69" s="98">
        <v>2010</v>
      </c>
      <c r="I69" s="100" t="s">
        <v>992</v>
      </c>
      <c r="J69" s="101">
        <v>95543.92</v>
      </c>
      <c r="K69" s="100" t="s">
        <v>655</v>
      </c>
      <c r="L69" s="100" t="s">
        <v>993</v>
      </c>
      <c r="M69" s="100" t="s">
        <v>994</v>
      </c>
      <c r="N69" s="100" t="s">
        <v>995</v>
      </c>
      <c r="O69" s="100" t="s">
        <v>996</v>
      </c>
      <c r="P69" s="100" t="s">
        <v>997</v>
      </c>
      <c r="Q69" s="102">
        <v>27.819155724975296</v>
      </c>
      <c r="R69" s="98">
        <v>0</v>
      </c>
      <c r="S69" s="98">
        <v>7.0591557249752928</v>
      </c>
      <c r="T69" s="98">
        <v>20.76</v>
      </c>
      <c r="U69" s="102">
        <v>27.819155724975296</v>
      </c>
      <c r="V69" s="98">
        <f>(100+100+100+100+100+100+100+100+100+100+100+100)/12</f>
        <v>100</v>
      </c>
      <c r="W69" s="98">
        <v>100</v>
      </c>
      <c r="X69" s="103" t="s">
        <v>869</v>
      </c>
      <c r="Y69" s="102">
        <v>2</v>
      </c>
      <c r="Z69" s="102">
        <v>1</v>
      </c>
      <c r="AA69" s="102">
        <v>3</v>
      </c>
      <c r="AB69" s="102">
        <v>5</v>
      </c>
      <c r="AC69" s="98">
        <v>98</v>
      </c>
      <c r="AD69" s="102">
        <v>0</v>
      </c>
      <c r="AE69" s="104">
        <v>5</v>
      </c>
      <c r="AF69" s="105">
        <v>100</v>
      </c>
      <c r="AG69" s="106" t="s">
        <v>890</v>
      </c>
      <c r="AH69" s="100" t="s">
        <v>900</v>
      </c>
      <c r="AI69" s="107">
        <v>80</v>
      </c>
      <c r="AJ69" s="106" t="s">
        <v>998</v>
      </c>
      <c r="AK69" s="98" t="s">
        <v>999</v>
      </c>
      <c r="AL69" s="107">
        <v>10</v>
      </c>
      <c r="AM69" s="106" t="s">
        <v>903</v>
      </c>
      <c r="AN69" s="98" t="s">
        <v>904</v>
      </c>
      <c r="AO69" s="107">
        <v>10</v>
      </c>
      <c r="AP69" s="106"/>
      <c r="AQ69" s="98"/>
      <c r="AR69" s="107"/>
      <c r="AS69" s="106"/>
      <c r="AT69" s="98"/>
      <c r="AU69" s="107"/>
      <c r="AV69" s="108"/>
      <c r="AW69" s="98"/>
      <c r="AX69" s="98"/>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c r="EN69" s="42"/>
      <c r="EO69" s="42"/>
      <c r="EP69" s="42"/>
      <c r="EQ69" s="42"/>
      <c r="ER69" s="42"/>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row>
    <row r="70" spans="1:256" s="57" customFormat="1" ht="101.95" x14ac:dyDescent="0.25">
      <c r="A70" s="97">
        <v>104</v>
      </c>
      <c r="B70" s="100" t="s">
        <v>6882</v>
      </c>
      <c r="C70" s="98">
        <v>11</v>
      </c>
      <c r="D70" s="99" t="s">
        <v>875</v>
      </c>
      <c r="E70" s="100" t="s">
        <v>1000</v>
      </c>
      <c r="F70" s="98">
        <v>26055</v>
      </c>
      <c r="G70" s="100" t="s">
        <v>1001</v>
      </c>
      <c r="H70" s="98">
        <v>2012</v>
      </c>
      <c r="I70" s="100" t="s">
        <v>1002</v>
      </c>
      <c r="J70" s="101">
        <v>127116.11</v>
      </c>
      <c r="K70" s="100" t="s">
        <v>1284</v>
      </c>
      <c r="L70" s="100" t="s">
        <v>1003</v>
      </c>
      <c r="M70" s="100" t="s">
        <v>1004</v>
      </c>
      <c r="N70" s="100" t="s">
        <v>1005</v>
      </c>
      <c r="O70" s="100" t="s">
        <v>1006</v>
      </c>
      <c r="P70" s="100" t="s">
        <v>1007</v>
      </c>
      <c r="Q70" s="102">
        <v>32.71</v>
      </c>
      <c r="R70" s="98">
        <v>14.95</v>
      </c>
      <c r="S70" s="98">
        <v>11.76</v>
      </c>
      <c r="T70" s="98">
        <v>6</v>
      </c>
      <c r="U70" s="102">
        <v>32.71</v>
      </c>
      <c r="V70" s="98">
        <f>(40+40+40+40+40+40+40+40+40+40+40+40)/12</f>
        <v>40</v>
      </c>
      <c r="W70" s="98">
        <v>78</v>
      </c>
      <c r="X70" s="103" t="s">
        <v>869</v>
      </c>
      <c r="Y70" s="102">
        <v>4</v>
      </c>
      <c r="Z70" s="102">
        <v>6</v>
      </c>
      <c r="AA70" s="102">
        <v>3</v>
      </c>
      <c r="AB70" s="102">
        <v>4</v>
      </c>
      <c r="AC70" s="98" t="s">
        <v>934</v>
      </c>
      <c r="AD70" s="102">
        <v>0</v>
      </c>
      <c r="AE70" s="104">
        <v>5</v>
      </c>
      <c r="AF70" s="105">
        <v>40</v>
      </c>
      <c r="AG70" s="106" t="s">
        <v>936</v>
      </c>
      <c r="AH70" s="100" t="s">
        <v>1008</v>
      </c>
      <c r="AI70" s="107">
        <v>40</v>
      </c>
      <c r="AJ70" s="106"/>
      <c r="AK70" s="98"/>
      <c r="AL70" s="107"/>
      <c r="AM70" s="106"/>
      <c r="AN70" s="98"/>
      <c r="AO70" s="107"/>
      <c r="AP70" s="106"/>
      <c r="AQ70" s="98"/>
      <c r="AR70" s="107"/>
      <c r="AS70" s="106" t="s">
        <v>1009</v>
      </c>
      <c r="AT70" s="98" t="s">
        <v>1010</v>
      </c>
      <c r="AU70" s="107">
        <v>10</v>
      </c>
      <c r="AV70" s="108"/>
      <c r="AW70" s="98"/>
      <c r="AX70" s="98"/>
      <c r="AY70" s="47"/>
      <c r="AZ70" s="47"/>
      <c r="BA70" s="47"/>
      <c r="BB70" s="47"/>
      <c r="BC70" s="47"/>
      <c r="BD70" s="47"/>
      <c r="BE70" s="47"/>
      <c r="BF70" s="47"/>
      <c r="BG70" s="47"/>
      <c r="BH70" s="47"/>
      <c r="BI70" s="47"/>
      <c r="BJ70" s="47"/>
      <c r="BK70" s="47"/>
      <c r="BL70" s="47"/>
      <c r="BM70" s="47"/>
      <c r="BN70" s="47"/>
      <c r="BO70" s="47"/>
      <c r="BP70" s="47"/>
      <c r="BQ70" s="47"/>
      <c r="BR70" s="47"/>
      <c r="BS70" s="47"/>
      <c r="BT70" s="47"/>
      <c r="BU70" s="47"/>
      <c r="BV70" s="47"/>
      <c r="BW70" s="47"/>
      <c r="BX70" s="47"/>
      <c r="BY70" s="47"/>
      <c r="BZ70" s="47"/>
      <c r="CA70" s="47"/>
      <c r="CB70" s="47"/>
      <c r="CC70" s="47"/>
      <c r="CD70" s="47"/>
      <c r="CE70" s="47"/>
      <c r="CF70" s="47"/>
      <c r="CG70" s="47"/>
      <c r="CH70" s="47"/>
      <c r="CI70" s="47"/>
      <c r="CJ70" s="47"/>
      <c r="CK70" s="47"/>
      <c r="CL70" s="47"/>
      <c r="CM70" s="47"/>
      <c r="CN70" s="47"/>
      <c r="CO70" s="47"/>
      <c r="CP70" s="47"/>
      <c r="CQ70" s="47"/>
      <c r="CR70" s="47"/>
      <c r="CS70" s="47"/>
      <c r="CT70" s="47"/>
      <c r="CU70" s="47"/>
      <c r="CV70" s="47"/>
      <c r="CW70" s="47"/>
      <c r="CX70" s="47"/>
      <c r="CY70" s="47"/>
      <c r="CZ70" s="47"/>
      <c r="DA70" s="47"/>
      <c r="DB70" s="47"/>
      <c r="DC70" s="47"/>
      <c r="DD70" s="47"/>
      <c r="DE70" s="47"/>
      <c r="DF70" s="47"/>
      <c r="DG70" s="47"/>
      <c r="DH70" s="47"/>
      <c r="DI70" s="47"/>
      <c r="DJ70" s="47"/>
      <c r="DK70" s="47"/>
      <c r="DL70" s="47"/>
      <c r="DM70" s="47"/>
      <c r="DN70" s="47"/>
      <c r="DO70" s="47"/>
      <c r="DP70" s="47"/>
      <c r="DQ70" s="47"/>
      <c r="DR70" s="47"/>
      <c r="DS70" s="47"/>
      <c r="DT70" s="47"/>
      <c r="DU70" s="47"/>
      <c r="DV70" s="47"/>
      <c r="DW70" s="47"/>
      <c r="DX70" s="47"/>
      <c r="DY70" s="47"/>
      <c r="DZ70" s="47"/>
      <c r="EA70" s="47"/>
      <c r="EB70" s="47"/>
      <c r="EC70" s="47"/>
      <c r="ED70" s="47"/>
      <c r="EE70" s="47"/>
      <c r="EF70" s="47"/>
      <c r="EG70" s="47"/>
      <c r="EH70" s="47"/>
      <c r="EI70" s="47"/>
      <c r="EJ70" s="47"/>
      <c r="EK70" s="47"/>
      <c r="EL70" s="47"/>
      <c r="EM70" s="47"/>
      <c r="EN70" s="47"/>
      <c r="EO70" s="47"/>
      <c r="EP70" s="47"/>
      <c r="EQ70" s="47"/>
      <c r="ER70" s="47"/>
    </row>
    <row r="71" spans="1:256" s="57" customFormat="1" ht="140.15" x14ac:dyDescent="0.25">
      <c r="A71" s="97">
        <v>104</v>
      </c>
      <c r="B71" s="100" t="s">
        <v>6882</v>
      </c>
      <c r="C71" s="98">
        <v>11</v>
      </c>
      <c r="D71" s="99" t="s">
        <v>875</v>
      </c>
      <c r="E71" s="100" t="s">
        <v>1042</v>
      </c>
      <c r="F71" s="98">
        <v>35382</v>
      </c>
      <c r="G71" s="100" t="s">
        <v>1043</v>
      </c>
      <c r="H71" s="98">
        <v>2007</v>
      </c>
      <c r="I71" s="100" t="s">
        <v>1044</v>
      </c>
      <c r="J71" s="101">
        <v>47105.07</v>
      </c>
      <c r="K71" s="100" t="s">
        <v>675</v>
      </c>
      <c r="L71" s="100" t="s">
        <v>1045</v>
      </c>
      <c r="M71" s="100" t="s">
        <v>1046</v>
      </c>
      <c r="N71" s="100" t="s">
        <v>1047</v>
      </c>
      <c r="O71" s="100" t="s">
        <v>1048</v>
      </c>
      <c r="P71" s="100" t="s">
        <v>1049</v>
      </c>
      <c r="Q71" s="102">
        <v>14.769411764705882</v>
      </c>
      <c r="R71" s="98">
        <v>0</v>
      </c>
      <c r="S71" s="98">
        <v>0</v>
      </c>
      <c r="T71" s="98">
        <v>14.769411764705882</v>
      </c>
      <c r="U71" s="102">
        <v>14.769411764705882</v>
      </c>
      <c r="V71" s="98">
        <f>ROUND((9+2+3+0+8+12+3+7+6+18+25+36)/12,0)</f>
        <v>11</v>
      </c>
      <c r="W71" s="98">
        <v>100</v>
      </c>
      <c r="X71" s="103" t="s">
        <v>869</v>
      </c>
      <c r="Y71" s="102">
        <v>4</v>
      </c>
      <c r="Z71" s="102">
        <v>6</v>
      </c>
      <c r="AA71" s="102">
        <v>2</v>
      </c>
      <c r="AB71" s="102">
        <v>35</v>
      </c>
      <c r="AC71" s="98">
        <v>80</v>
      </c>
      <c r="AD71" s="102">
        <v>0</v>
      </c>
      <c r="AE71" s="104">
        <v>5</v>
      </c>
      <c r="AF71" s="105">
        <f>ROUND(SUM(AI71,AL71,AO71,AR71,AU71,AX71),0)</f>
        <v>39</v>
      </c>
      <c r="AG71" s="106" t="s">
        <v>890</v>
      </c>
      <c r="AH71" s="100" t="s">
        <v>900</v>
      </c>
      <c r="AI71" s="107">
        <v>38</v>
      </c>
      <c r="AJ71" s="106" t="s">
        <v>875</v>
      </c>
      <c r="AK71" s="98" t="s">
        <v>1050</v>
      </c>
      <c r="AL71" s="107">
        <v>1</v>
      </c>
      <c r="AM71" s="106"/>
      <c r="AN71" s="98"/>
      <c r="AO71" s="107"/>
      <c r="AP71" s="106"/>
      <c r="AQ71" s="98"/>
      <c r="AR71" s="107"/>
      <c r="AS71" s="106"/>
      <c r="AT71" s="98"/>
      <c r="AU71" s="107"/>
      <c r="AV71" s="108"/>
      <c r="AW71" s="98"/>
      <c r="AX71" s="98"/>
      <c r="AY71" s="47"/>
      <c r="AZ71" s="47"/>
      <c r="BA71" s="47"/>
      <c r="BB71" s="47"/>
      <c r="BC71" s="47"/>
      <c r="BD71" s="47"/>
      <c r="BE71" s="47"/>
      <c r="BF71" s="47"/>
      <c r="BG71" s="47"/>
      <c r="BH71" s="47"/>
      <c r="BI71" s="47"/>
      <c r="BJ71" s="47"/>
      <c r="BK71" s="47"/>
      <c r="BL71" s="47"/>
      <c r="BM71" s="47"/>
      <c r="BN71" s="47"/>
      <c r="BO71" s="47"/>
      <c r="BP71" s="47"/>
      <c r="BQ71" s="47"/>
      <c r="BR71" s="47"/>
      <c r="BS71" s="47"/>
      <c r="BT71" s="47"/>
      <c r="BU71" s="47"/>
      <c r="BV71" s="47"/>
      <c r="BW71" s="47"/>
      <c r="BX71" s="47"/>
      <c r="BY71" s="47"/>
      <c r="BZ71" s="47"/>
      <c r="CA71" s="47"/>
      <c r="CB71" s="47"/>
      <c r="CC71" s="47"/>
      <c r="CD71" s="47"/>
      <c r="CE71" s="47"/>
      <c r="CF71" s="47"/>
      <c r="CG71" s="47"/>
      <c r="CH71" s="47"/>
      <c r="CI71" s="47"/>
      <c r="CJ71" s="47"/>
      <c r="CK71" s="47"/>
      <c r="CL71" s="47"/>
      <c r="CM71" s="47"/>
      <c r="CN71" s="47"/>
      <c r="CO71" s="47"/>
      <c r="CP71" s="47"/>
      <c r="CQ71" s="47"/>
      <c r="CR71" s="47"/>
      <c r="CS71" s="47"/>
      <c r="CT71" s="47"/>
      <c r="CU71" s="47"/>
      <c r="CV71" s="47"/>
      <c r="CW71" s="47"/>
      <c r="CX71" s="47"/>
      <c r="CY71" s="47"/>
      <c r="CZ71" s="47"/>
      <c r="DA71" s="47"/>
      <c r="DB71" s="47"/>
      <c r="DC71" s="47"/>
      <c r="DD71" s="47"/>
      <c r="DE71" s="47"/>
      <c r="DF71" s="47"/>
      <c r="DG71" s="47"/>
      <c r="DH71" s="47"/>
      <c r="DI71" s="47"/>
      <c r="DJ71" s="47"/>
      <c r="DK71" s="47"/>
      <c r="DL71" s="47"/>
      <c r="DM71" s="47"/>
      <c r="DN71" s="47"/>
      <c r="DO71" s="47"/>
      <c r="DP71" s="47"/>
      <c r="DQ71" s="47"/>
      <c r="DR71" s="47"/>
      <c r="DS71" s="47"/>
      <c r="DT71" s="47"/>
      <c r="DU71" s="47"/>
      <c r="DV71" s="47"/>
      <c r="DW71" s="47"/>
      <c r="DX71" s="47"/>
      <c r="DY71" s="47"/>
      <c r="DZ71" s="47"/>
      <c r="EA71" s="47"/>
      <c r="EB71" s="47"/>
      <c r="EC71" s="47"/>
      <c r="ED71" s="47"/>
      <c r="EE71" s="47"/>
      <c r="EF71" s="47"/>
      <c r="EG71" s="47"/>
      <c r="EH71" s="47"/>
      <c r="EI71" s="47"/>
      <c r="EJ71" s="47"/>
      <c r="EK71" s="47"/>
      <c r="EL71" s="47"/>
      <c r="EM71" s="47"/>
      <c r="EN71" s="47"/>
      <c r="EO71" s="47"/>
      <c r="EP71" s="47"/>
      <c r="EQ71" s="47"/>
      <c r="ER71" s="47"/>
    </row>
    <row r="72" spans="1:256" s="57" customFormat="1" ht="76.45" x14ac:dyDescent="0.25">
      <c r="A72" s="97">
        <v>104</v>
      </c>
      <c r="B72" s="100" t="s">
        <v>6882</v>
      </c>
      <c r="C72" s="98">
        <v>3</v>
      </c>
      <c r="D72" s="99" t="s">
        <v>1051</v>
      </c>
      <c r="E72" s="100" t="s">
        <v>1052</v>
      </c>
      <c r="F72" s="98">
        <v>24445</v>
      </c>
      <c r="G72" s="100" t="s">
        <v>1053</v>
      </c>
      <c r="H72" s="98">
        <v>2008</v>
      </c>
      <c r="I72" s="100" t="s">
        <v>7879</v>
      </c>
      <c r="J72" s="101">
        <v>435399.6</v>
      </c>
      <c r="K72" s="100" t="s">
        <v>675</v>
      </c>
      <c r="L72" s="100" t="s">
        <v>1054</v>
      </c>
      <c r="M72" s="100" t="s">
        <v>1055</v>
      </c>
      <c r="N72" s="100" t="s">
        <v>1056</v>
      </c>
      <c r="O72" s="100" t="s">
        <v>1057</v>
      </c>
      <c r="P72" s="100" t="s">
        <v>1058</v>
      </c>
      <c r="Q72" s="102">
        <v>27.880000000000003</v>
      </c>
      <c r="R72" s="98">
        <v>0</v>
      </c>
      <c r="S72" s="98">
        <v>1.76</v>
      </c>
      <c r="T72" s="98">
        <v>26.12</v>
      </c>
      <c r="U72" s="102">
        <v>27.880000000000003</v>
      </c>
      <c r="V72" s="98">
        <f>ROUND((52+0+36+50+50+45+45+10+45+45+43+36)/12,2)</f>
        <v>38.08</v>
      </c>
      <c r="W72" s="98">
        <v>100</v>
      </c>
      <c r="X72" s="103" t="s">
        <v>869</v>
      </c>
      <c r="Y72" s="102">
        <v>3</v>
      </c>
      <c r="Z72" s="102">
        <v>11</v>
      </c>
      <c r="AA72" s="102">
        <v>5</v>
      </c>
      <c r="AB72" s="102">
        <v>4</v>
      </c>
      <c r="AC72" s="98">
        <v>85</v>
      </c>
      <c r="AD72" s="102"/>
      <c r="AE72" s="104">
        <v>5</v>
      </c>
      <c r="AF72" s="105">
        <v>0</v>
      </c>
      <c r="AG72" s="106" t="s">
        <v>1059</v>
      </c>
      <c r="AH72" s="100" t="s">
        <v>1060</v>
      </c>
      <c r="AI72" s="107">
        <v>0</v>
      </c>
      <c r="AJ72" s="106"/>
      <c r="AK72" s="98"/>
      <c r="AL72" s="107"/>
      <c r="AM72" s="106"/>
      <c r="AN72" s="98"/>
      <c r="AO72" s="107"/>
      <c r="AP72" s="106"/>
      <c r="AQ72" s="98"/>
      <c r="AR72" s="107"/>
      <c r="AS72" s="106"/>
      <c r="AT72" s="98"/>
      <c r="AU72" s="107"/>
      <c r="AV72" s="108"/>
      <c r="AW72" s="98"/>
      <c r="AX72" s="98"/>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7"/>
      <c r="CG72" s="47"/>
      <c r="CH72" s="47"/>
      <c r="CI72" s="47"/>
      <c r="CJ72" s="47"/>
      <c r="CK72" s="47"/>
      <c r="CL72" s="47"/>
      <c r="CM72" s="47"/>
      <c r="CN72" s="47"/>
      <c r="CO72" s="47"/>
      <c r="CP72" s="47"/>
      <c r="CQ72" s="47"/>
      <c r="CR72" s="47"/>
      <c r="CS72" s="47"/>
      <c r="CT72" s="47"/>
      <c r="CU72" s="47"/>
      <c r="CV72" s="47"/>
      <c r="CW72" s="47"/>
      <c r="CX72" s="47"/>
      <c r="CY72" s="47"/>
      <c r="CZ72" s="47"/>
      <c r="DA72" s="47"/>
      <c r="DB72" s="47"/>
      <c r="DC72" s="47"/>
      <c r="DD72" s="47"/>
      <c r="DE72" s="47"/>
      <c r="DF72" s="47"/>
      <c r="DG72" s="47"/>
      <c r="DH72" s="47"/>
      <c r="DI72" s="47"/>
      <c r="DJ72" s="47"/>
      <c r="DK72" s="47"/>
      <c r="DL72" s="47"/>
      <c r="DM72" s="4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row>
    <row r="73" spans="1:256" s="57" customFormat="1" ht="178.35" x14ac:dyDescent="0.25">
      <c r="A73" s="97">
        <v>104</v>
      </c>
      <c r="B73" s="100" t="s">
        <v>6882</v>
      </c>
      <c r="C73" s="98">
        <v>15</v>
      </c>
      <c r="D73" s="99" t="s">
        <v>1147</v>
      </c>
      <c r="E73" s="100" t="s">
        <v>1148</v>
      </c>
      <c r="F73" s="98">
        <v>10082</v>
      </c>
      <c r="G73" s="100" t="s">
        <v>1167</v>
      </c>
      <c r="H73" s="98">
        <v>2009</v>
      </c>
      <c r="I73" s="100" t="s">
        <v>1168</v>
      </c>
      <c r="J73" s="101">
        <v>81176</v>
      </c>
      <c r="K73" s="100" t="s">
        <v>1169</v>
      </c>
      <c r="L73" s="100" t="s">
        <v>1170</v>
      </c>
      <c r="M73" s="100" t="s">
        <v>1171</v>
      </c>
      <c r="N73" s="100" t="s">
        <v>1172</v>
      </c>
      <c r="O73" s="100" t="s">
        <v>1173</v>
      </c>
      <c r="P73" s="100" t="s">
        <v>1174</v>
      </c>
      <c r="Q73" s="102">
        <v>45.94</v>
      </c>
      <c r="R73" s="98">
        <v>0</v>
      </c>
      <c r="S73" s="98">
        <v>2.94</v>
      </c>
      <c r="T73" s="98">
        <v>43</v>
      </c>
      <c r="U73" s="102">
        <v>45.94</v>
      </c>
      <c r="V73" s="98" t="s">
        <v>1156</v>
      </c>
      <c r="W73" s="98">
        <v>100</v>
      </c>
      <c r="X73" s="103" t="s">
        <v>1166</v>
      </c>
      <c r="Y73" s="102">
        <v>3</v>
      </c>
      <c r="Z73" s="102">
        <v>1</v>
      </c>
      <c r="AA73" s="102">
        <v>3</v>
      </c>
      <c r="AB73" s="102">
        <v>60</v>
      </c>
      <c r="AC73" s="98"/>
      <c r="AD73" s="102">
        <v>0</v>
      </c>
      <c r="AE73" s="104">
        <v>5</v>
      </c>
      <c r="AF73" s="105" t="s">
        <v>1158</v>
      </c>
      <c r="AG73" s="106" t="s">
        <v>1156</v>
      </c>
      <c r="AH73" s="100"/>
      <c r="AI73" s="107"/>
      <c r="AJ73" s="106" t="s">
        <v>1156</v>
      </c>
      <c r="AK73" s="98"/>
      <c r="AL73" s="107"/>
      <c r="AM73" s="106" t="s">
        <v>1156</v>
      </c>
      <c r="AN73" s="98"/>
      <c r="AO73" s="107"/>
      <c r="AP73" s="106" t="s">
        <v>1156</v>
      </c>
      <c r="AQ73" s="98"/>
      <c r="AR73" s="107"/>
      <c r="AS73" s="106"/>
      <c r="AT73" s="98"/>
      <c r="AU73" s="107"/>
      <c r="AV73" s="108"/>
      <c r="AW73" s="98"/>
      <c r="AX73" s="98"/>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47"/>
      <c r="CH73" s="47"/>
      <c r="CI73" s="47"/>
      <c r="CJ73" s="47"/>
      <c r="CK73" s="47"/>
      <c r="CL73" s="47"/>
      <c r="CM73" s="47"/>
      <c r="CN73" s="47"/>
      <c r="CO73" s="47"/>
      <c r="CP73" s="47"/>
      <c r="CQ73" s="47"/>
      <c r="CR73" s="47"/>
      <c r="CS73" s="47"/>
      <c r="CT73" s="47"/>
      <c r="CU73" s="47"/>
      <c r="CV73" s="47"/>
      <c r="CW73" s="47"/>
      <c r="CX73" s="47"/>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47"/>
    </row>
    <row r="74" spans="1:256" s="57" customFormat="1" ht="178.35" x14ac:dyDescent="0.25">
      <c r="A74" s="97">
        <v>104</v>
      </c>
      <c r="B74" s="100" t="s">
        <v>6882</v>
      </c>
      <c r="C74" s="98">
        <v>15</v>
      </c>
      <c r="D74" s="99" t="s">
        <v>1147</v>
      </c>
      <c r="E74" s="100" t="s">
        <v>1148</v>
      </c>
      <c r="F74" s="98">
        <v>10082</v>
      </c>
      <c r="G74" s="100" t="s">
        <v>1159</v>
      </c>
      <c r="H74" s="98">
        <v>2006</v>
      </c>
      <c r="I74" s="100" t="s">
        <v>1160</v>
      </c>
      <c r="J74" s="101">
        <v>792855.95</v>
      </c>
      <c r="K74" s="100" t="s">
        <v>726</v>
      </c>
      <c r="L74" s="100" t="s">
        <v>1161</v>
      </c>
      <c r="M74" s="100" t="s">
        <v>1162</v>
      </c>
      <c r="N74" s="100" t="s">
        <v>1163</v>
      </c>
      <c r="O74" s="100" t="s">
        <v>1164</v>
      </c>
      <c r="P74" s="100" t="s">
        <v>1165</v>
      </c>
      <c r="Q74" s="102">
        <v>48.88</v>
      </c>
      <c r="R74" s="98">
        <v>0</v>
      </c>
      <c r="S74" s="98">
        <v>5.88</v>
      </c>
      <c r="T74" s="98">
        <v>43</v>
      </c>
      <c r="U74" s="102">
        <v>48.88</v>
      </c>
      <c r="V74" s="98" t="s">
        <v>1156</v>
      </c>
      <c r="W74" s="98">
        <v>100</v>
      </c>
      <c r="X74" s="103" t="s">
        <v>1166</v>
      </c>
      <c r="Y74" s="102">
        <v>3</v>
      </c>
      <c r="Z74" s="102">
        <v>1</v>
      </c>
      <c r="AA74" s="102">
        <v>3</v>
      </c>
      <c r="AB74" s="102">
        <v>60</v>
      </c>
      <c r="AC74" s="98">
        <v>97</v>
      </c>
      <c r="AD74" s="102"/>
      <c r="AE74" s="104">
        <v>5</v>
      </c>
      <c r="AF74" s="105" t="s">
        <v>1158</v>
      </c>
      <c r="AG74" s="106" t="s">
        <v>1156</v>
      </c>
      <c r="AH74" s="100"/>
      <c r="AI74" s="107"/>
      <c r="AJ74" s="106" t="s">
        <v>1156</v>
      </c>
      <c r="AK74" s="98"/>
      <c r="AL74" s="107"/>
      <c r="AM74" s="106" t="s">
        <v>1156</v>
      </c>
      <c r="AN74" s="98"/>
      <c r="AO74" s="107"/>
      <c r="AP74" s="106" t="s">
        <v>1156</v>
      </c>
      <c r="AQ74" s="98"/>
      <c r="AR74" s="107"/>
      <c r="AS74" s="106"/>
      <c r="AT74" s="98"/>
      <c r="AU74" s="107"/>
      <c r="AV74" s="108"/>
      <c r="AW74" s="98"/>
      <c r="AX74" s="98"/>
      <c r="AY74" s="47"/>
      <c r="AZ74" s="47"/>
      <c r="BA74" s="47"/>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47"/>
      <c r="CH74" s="47"/>
      <c r="CI74" s="47"/>
      <c r="CJ74" s="47"/>
      <c r="CK74" s="47"/>
      <c r="CL74" s="47"/>
      <c r="CM74" s="47"/>
      <c r="CN74" s="47"/>
      <c r="CO74" s="47"/>
      <c r="CP74" s="47"/>
      <c r="CQ74" s="47"/>
      <c r="CR74" s="47"/>
      <c r="CS74" s="47"/>
      <c r="CT74" s="47"/>
      <c r="CU74" s="47"/>
      <c r="CV74" s="47"/>
      <c r="CW74" s="47"/>
      <c r="CX74" s="47"/>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row>
    <row r="75" spans="1:256" s="57" customFormat="1" ht="114.65" x14ac:dyDescent="0.25">
      <c r="A75" s="97">
        <v>104</v>
      </c>
      <c r="B75" s="100" t="s">
        <v>6882</v>
      </c>
      <c r="C75" s="98">
        <v>10</v>
      </c>
      <c r="D75" s="99" t="s">
        <v>937</v>
      </c>
      <c r="E75" s="100" t="s">
        <v>938</v>
      </c>
      <c r="F75" s="98" t="s">
        <v>939</v>
      </c>
      <c r="G75" s="100" t="s">
        <v>940</v>
      </c>
      <c r="H75" s="98">
        <v>2013</v>
      </c>
      <c r="I75" s="100" t="s">
        <v>941</v>
      </c>
      <c r="J75" s="101">
        <v>410607</v>
      </c>
      <c r="K75" s="100" t="s">
        <v>1284</v>
      </c>
      <c r="L75" s="100" t="s">
        <v>942</v>
      </c>
      <c r="M75" s="100" t="s">
        <v>943</v>
      </c>
      <c r="N75" s="100" t="s">
        <v>944</v>
      </c>
      <c r="O75" s="100" t="s">
        <v>945</v>
      </c>
      <c r="P75" s="100" t="s">
        <v>946</v>
      </c>
      <c r="Q75" s="102">
        <v>283.31</v>
      </c>
      <c r="R75" s="98">
        <v>48.31</v>
      </c>
      <c r="S75" s="98">
        <v>200</v>
      </c>
      <c r="T75" s="98">
        <v>35</v>
      </c>
      <c r="U75" s="102">
        <v>283.31</v>
      </c>
      <c r="V75" s="98">
        <f>ROUND((100+100+100+100+98+98+100+100+100+100+100+100)/12,2)</f>
        <v>99.67</v>
      </c>
      <c r="W75" s="98">
        <v>45</v>
      </c>
      <c r="X75" s="103" t="s">
        <v>869</v>
      </c>
      <c r="Y75" s="102">
        <v>3</v>
      </c>
      <c r="Z75" s="102">
        <v>5</v>
      </c>
      <c r="AA75" s="102">
        <v>3</v>
      </c>
      <c r="AB75" s="102">
        <v>44</v>
      </c>
      <c r="AC75" s="98"/>
      <c r="AD75" s="102">
        <v>45</v>
      </c>
      <c r="AE75" s="104">
        <v>5</v>
      </c>
      <c r="AF75" s="105">
        <v>100</v>
      </c>
      <c r="AG75" s="106" t="s">
        <v>877</v>
      </c>
      <c r="AH75" s="100" t="s">
        <v>947</v>
      </c>
      <c r="AI75" s="107">
        <v>70</v>
      </c>
      <c r="AJ75" s="106"/>
      <c r="AK75" s="98"/>
      <c r="AL75" s="107"/>
      <c r="AM75" s="106" t="s">
        <v>948</v>
      </c>
      <c r="AN75" s="98" t="s">
        <v>949</v>
      </c>
      <c r="AO75" s="107">
        <v>10</v>
      </c>
      <c r="AP75" s="106" t="s">
        <v>646</v>
      </c>
      <c r="AQ75" s="98" t="s">
        <v>950</v>
      </c>
      <c r="AR75" s="107">
        <v>20</v>
      </c>
      <c r="AS75" s="106"/>
      <c r="AT75" s="98"/>
      <c r="AU75" s="107"/>
      <c r="AV75" s="108"/>
      <c r="AW75" s="98"/>
      <c r="AX75" s="98"/>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47"/>
      <c r="CH75" s="47"/>
      <c r="CI75" s="47"/>
      <c r="CJ75" s="47"/>
      <c r="CK75" s="47"/>
      <c r="CL75" s="47"/>
      <c r="CM75" s="47"/>
      <c r="CN75" s="47"/>
      <c r="CO75" s="47"/>
      <c r="CP75" s="47"/>
      <c r="CQ75" s="47"/>
      <c r="CR75" s="47"/>
      <c r="CS75" s="47"/>
      <c r="CT75" s="47"/>
      <c r="CU75" s="47"/>
      <c r="CV75" s="47"/>
      <c r="CW75" s="47"/>
      <c r="CX75" s="47"/>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row>
    <row r="76" spans="1:256" s="57" customFormat="1" ht="191.1" x14ac:dyDescent="0.25">
      <c r="A76" s="97">
        <v>104</v>
      </c>
      <c r="B76" s="100" t="s">
        <v>6882</v>
      </c>
      <c r="C76" s="98">
        <v>12</v>
      </c>
      <c r="D76" s="99" t="s">
        <v>890</v>
      </c>
      <c r="E76" s="100" t="s">
        <v>1023</v>
      </c>
      <c r="F76" s="98">
        <v>6628</v>
      </c>
      <c r="G76" s="100" t="s">
        <v>1024</v>
      </c>
      <c r="H76" s="98">
        <v>2002</v>
      </c>
      <c r="I76" s="100" t="s">
        <v>1025</v>
      </c>
      <c r="J76" s="101">
        <v>57457</v>
      </c>
      <c r="K76" s="100" t="s">
        <v>733</v>
      </c>
      <c r="L76" s="100" t="s">
        <v>1026</v>
      </c>
      <c r="M76" s="100" t="s">
        <v>1027</v>
      </c>
      <c r="N76" s="100" t="s">
        <v>1028</v>
      </c>
      <c r="O76" s="100" t="s">
        <v>1029</v>
      </c>
      <c r="P76" s="100" t="s">
        <v>1030</v>
      </c>
      <c r="Q76" s="102">
        <v>20.209317647058825</v>
      </c>
      <c r="R76" s="98">
        <v>0</v>
      </c>
      <c r="S76" s="98">
        <v>1.7647058823529411</v>
      </c>
      <c r="T76" s="98">
        <v>18.444611764705883</v>
      </c>
      <c r="U76" s="102">
        <v>20.209317647058825</v>
      </c>
      <c r="V76" s="98">
        <f>(100+100+100+100+100+100+100+100+100+100+100+100)/12</f>
        <v>100</v>
      </c>
      <c r="W76" s="98">
        <v>100</v>
      </c>
      <c r="X76" s="103" t="s">
        <v>869</v>
      </c>
      <c r="Y76" s="102">
        <v>3</v>
      </c>
      <c r="Z76" s="102">
        <v>11</v>
      </c>
      <c r="AA76" s="102">
        <v>5</v>
      </c>
      <c r="AB76" s="102">
        <v>4</v>
      </c>
      <c r="AC76" s="98">
        <v>175</v>
      </c>
      <c r="AD76" s="102">
        <v>30</v>
      </c>
      <c r="AE76" s="104">
        <v>5</v>
      </c>
      <c r="AF76" s="105">
        <v>100</v>
      </c>
      <c r="AG76" s="106" t="s">
        <v>890</v>
      </c>
      <c r="AH76" s="100" t="s">
        <v>900</v>
      </c>
      <c r="AI76" s="107">
        <v>50</v>
      </c>
      <c r="AJ76" s="106" t="s">
        <v>1031</v>
      </c>
      <c r="AK76" s="98" t="s">
        <v>900</v>
      </c>
      <c r="AL76" s="107">
        <v>50</v>
      </c>
      <c r="AM76" s="106"/>
      <c r="AN76" s="98"/>
      <c r="AO76" s="107"/>
      <c r="AP76" s="106"/>
      <c r="AQ76" s="98"/>
      <c r="AR76" s="107"/>
      <c r="AS76" s="106"/>
      <c r="AT76" s="98"/>
      <c r="AU76" s="107"/>
      <c r="AV76" s="108"/>
      <c r="AW76" s="98"/>
      <c r="AX76" s="98"/>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c r="CH76" s="47"/>
      <c r="CI76" s="47"/>
      <c r="CJ76" s="47"/>
      <c r="CK76" s="47"/>
      <c r="CL76" s="47"/>
      <c r="CM76" s="47"/>
      <c r="CN76" s="47"/>
      <c r="CO76" s="47"/>
      <c r="CP76" s="47"/>
      <c r="CQ76" s="47"/>
      <c r="CR76" s="47"/>
      <c r="CS76" s="47"/>
      <c r="CT76" s="47"/>
      <c r="CU76" s="47"/>
      <c r="CV76" s="47"/>
      <c r="CW76" s="47"/>
      <c r="CX76" s="47"/>
      <c r="CY76" s="47"/>
      <c r="CZ76" s="47"/>
      <c r="DA76" s="47"/>
      <c r="DB76" s="47"/>
      <c r="DC76" s="47"/>
      <c r="DD76" s="47"/>
      <c r="DE76" s="47"/>
      <c r="DF76" s="47"/>
      <c r="DG76" s="47"/>
      <c r="DH76" s="47"/>
      <c r="DI76" s="47"/>
      <c r="DJ76" s="47"/>
      <c r="DK76" s="47"/>
      <c r="DL76" s="47"/>
      <c r="DM76" s="47"/>
      <c r="DN76" s="47"/>
      <c r="DO76" s="47"/>
      <c r="DP76" s="47"/>
      <c r="DQ76" s="47"/>
      <c r="DR76" s="47"/>
      <c r="DS76" s="47"/>
      <c r="DT76" s="47"/>
      <c r="DU76" s="47"/>
      <c r="DV76" s="47"/>
      <c r="DW76" s="47"/>
      <c r="DX76" s="47"/>
      <c r="DY76" s="47"/>
      <c r="DZ76" s="47"/>
      <c r="EA76" s="47"/>
      <c r="EB76" s="47"/>
      <c r="EC76" s="47"/>
      <c r="ED76" s="47"/>
      <c r="EE76" s="47"/>
      <c r="EF76" s="47"/>
      <c r="EG76" s="47"/>
      <c r="EH76" s="47"/>
      <c r="EI76" s="47"/>
      <c r="EJ76" s="47"/>
      <c r="EK76" s="47"/>
      <c r="EL76" s="47"/>
      <c r="EM76" s="47"/>
      <c r="EN76" s="47"/>
      <c r="EO76" s="47"/>
      <c r="EP76" s="47"/>
      <c r="EQ76" s="47"/>
      <c r="ER76" s="47"/>
    </row>
    <row r="77" spans="1:256" s="57" customFormat="1" ht="409.6" x14ac:dyDescent="0.25">
      <c r="A77" s="97">
        <v>104</v>
      </c>
      <c r="B77" s="100" t="s">
        <v>6882</v>
      </c>
      <c r="C77" s="98">
        <v>9</v>
      </c>
      <c r="D77" s="99" t="s">
        <v>948</v>
      </c>
      <c r="E77" s="100" t="s">
        <v>1097</v>
      </c>
      <c r="F77" s="98">
        <v>15790</v>
      </c>
      <c r="G77" s="100" t="s">
        <v>1106</v>
      </c>
      <c r="H77" s="98">
        <v>2012</v>
      </c>
      <c r="I77" s="100" t="s">
        <v>1107</v>
      </c>
      <c r="J77" s="101">
        <v>54531.07</v>
      </c>
      <c r="K77" s="100" t="s">
        <v>1284</v>
      </c>
      <c r="L77" s="100" t="s">
        <v>1100</v>
      </c>
      <c r="M77" s="100" t="s">
        <v>1101</v>
      </c>
      <c r="N77" s="100" t="s">
        <v>1108</v>
      </c>
      <c r="O77" s="100" t="s">
        <v>1109</v>
      </c>
      <c r="P77" s="100" t="s">
        <v>1110</v>
      </c>
      <c r="Q77" s="102">
        <v>16.170588235294119</v>
      </c>
      <c r="R77" s="98">
        <v>6.4</v>
      </c>
      <c r="S77" s="98">
        <v>8.235294117647058</v>
      </c>
      <c r="T77" s="98">
        <v>1.5352941176470587</v>
      </c>
      <c r="U77" s="102">
        <v>16.170588235294119</v>
      </c>
      <c r="V77" s="98">
        <f>ROUND((0+50+60+90+90+90+80+80+80+80+80+80)/12,2)</f>
        <v>71.67</v>
      </c>
      <c r="W77" s="98">
        <v>78</v>
      </c>
      <c r="X77" s="103" t="s">
        <v>869</v>
      </c>
      <c r="Y77" s="102">
        <v>3</v>
      </c>
      <c r="Z77" s="102">
        <v>12</v>
      </c>
      <c r="AA77" s="102">
        <v>3</v>
      </c>
      <c r="AB77" s="102">
        <v>4</v>
      </c>
      <c r="AC77" s="98" t="s">
        <v>934</v>
      </c>
      <c r="AD77" s="102">
        <v>0</v>
      </c>
      <c r="AE77" s="104">
        <v>5</v>
      </c>
      <c r="AF77" s="105">
        <v>80</v>
      </c>
      <c r="AG77" s="106" t="s">
        <v>948</v>
      </c>
      <c r="AH77" s="100" t="s">
        <v>1111</v>
      </c>
      <c r="AI77" s="107">
        <v>80</v>
      </c>
      <c r="AJ77" s="106"/>
      <c r="AK77" s="98"/>
      <c r="AL77" s="107"/>
      <c r="AM77" s="106"/>
      <c r="AN77" s="98"/>
      <c r="AO77" s="107"/>
      <c r="AP77" s="106"/>
      <c r="AQ77" s="98"/>
      <c r="AR77" s="107"/>
      <c r="AS77" s="106"/>
      <c r="AT77" s="98"/>
      <c r="AU77" s="107"/>
      <c r="AV77" s="108"/>
      <c r="AW77" s="98"/>
      <c r="AX77" s="98"/>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c r="CC77" s="47"/>
      <c r="CD77" s="47"/>
      <c r="CE77" s="47"/>
      <c r="CF77" s="47"/>
      <c r="CG77" s="47"/>
      <c r="CH77" s="47"/>
      <c r="CI77" s="47"/>
      <c r="CJ77" s="47"/>
      <c r="CK77" s="47"/>
      <c r="CL77" s="47"/>
      <c r="CM77" s="47"/>
      <c r="CN77" s="47"/>
      <c r="CO77" s="47"/>
      <c r="CP77" s="47"/>
      <c r="CQ77" s="47"/>
      <c r="CR77" s="47"/>
      <c r="CS77" s="47"/>
      <c r="CT77" s="47"/>
      <c r="CU77" s="47"/>
      <c r="CV77" s="47"/>
      <c r="CW77" s="47"/>
      <c r="CX77" s="47"/>
      <c r="CY77" s="47"/>
      <c r="CZ77" s="47"/>
      <c r="DA77" s="47"/>
      <c r="DB77" s="47"/>
      <c r="DC77" s="47"/>
      <c r="DD77" s="47"/>
      <c r="DE77" s="47"/>
      <c r="DF77" s="47"/>
      <c r="DG77" s="47"/>
      <c r="DH77" s="47"/>
      <c r="DI77" s="47"/>
      <c r="DJ77" s="47"/>
      <c r="DK77" s="47"/>
      <c r="DL77" s="47"/>
      <c r="DM77" s="47"/>
      <c r="DN77" s="47"/>
      <c r="DO77" s="47"/>
      <c r="DP77" s="47"/>
      <c r="DQ77" s="47"/>
      <c r="DR77" s="47"/>
      <c r="DS77" s="47"/>
      <c r="DT77" s="47"/>
      <c r="DU77" s="47"/>
      <c r="DV77" s="47"/>
      <c r="DW77" s="47"/>
      <c r="DX77" s="47"/>
      <c r="DY77" s="47"/>
      <c r="DZ77" s="47"/>
      <c r="EA77" s="47"/>
      <c r="EB77" s="47"/>
      <c r="EC77" s="47"/>
      <c r="ED77" s="47"/>
      <c r="EE77" s="47"/>
      <c r="EF77" s="47"/>
      <c r="EG77" s="47"/>
      <c r="EH77" s="47"/>
      <c r="EI77" s="47"/>
      <c r="EJ77" s="47"/>
      <c r="EK77" s="47"/>
      <c r="EL77" s="47"/>
      <c r="EM77" s="47"/>
      <c r="EN77" s="47"/>
      <c r="EO77" s="47"/>
      <c r="EP77" s="47"/>
      <c r="EQ77" s="47"/>
      <c r="ER77" s="47"/>
    </row>
    <row r="78" spans="1:256" s="57" customFormat="1" ht="409.6" x14ac:dyDescent="0.25">
      <c r="A78" s="97">
        <v>104</v>
      </c>
      <c r="B78" s="100" t="s">
        <v>6882</v>
      </c>
      <c r="C78" s="98">
        <v>9</v>
      </c>
      <c r="D78" s="99" t="s">
        <v>948</v>
      </c>
      <c r="E78" s="100" t="s">
        <v>1097</v>
      </c>
      <c r="F78" s="98">
        <v>15790</v>
      </c>
      <c r="G78" s="100" t="s">
        <v>1098</v>
      </c>
      <c r="H78" s="98">
        <v>2012</v>
      </c>
      <c r="I78" s="100" t="s">
        <v>1099</v>
      </c>
      <c r="J78" s="101">
        <v>133514.29</v>
      </c>
      <c r="K78" s="100" t="s">
        <v>1284</v>
      </c>
      <c r="L78" s="100" t="s">
        <v>1100</v>
      </c>
      <c r="M78" s="100" t="s">
        <v>1101</v>
      </c>
      <c r="N78" s="100" t="s">
        <v>1102</v>
      </c>
      <c r="O78" s="100" t="s">
        <v>1103</v>
      </c>
      <c r="P78" s="100" t="s">
        <v>1104</v>
      </c>
      <c r="Q78" s="102">
        <v>17.803529411764707</v>
      </c>
      <c r="R78" s="98">
        <v>15.68</v>
      </c>
      <c r="S78" s="98">
        <v>0.58823529411764708</v>
      </c>
      <c r="T78" s="98">
        <v>1.5352941176470587</v>
      </c>
      <c r="U78" s="102">
        <v>17.803529411764707</v>
      </c>
      <c r="V78" s="98">
        <f>(0+0+80+80+80+80+80+80+80+80+80+80)/12</f>
        <v>66.666666666666671</v>
      </c>
      <c r="W78" s="98">
        <v>78</v>
      </c>
      <c r="X78" s="103" t="s">
        <v>869</v>
      </c>
      <c r="Y78" s="102">
        <v>3</v>
      </c>
      <c r="Z78" s="102">
        <v>12</v>
      </c>
      <c r="AA78" s="102">
        <v>3</v>
      </c>
      <c r="AB78" s="102">
        <v>4</v>
      </c>
      <c r="AC78" s="98" t="s">
        <v>934</v>
      </c>
      <c r="AD78" s="102">
        <v>0</v>
      </c>
      <c r="AE78" s="104">
        <v>5</v>
      </c>
      <c r="AF78" s="105">
        <v>80</v>
      </c>
      <c r="AG78" s="106" t="s">
        <v>948</v>
      </c>
      <c r="AH78" s="100" t="s">
        <v>1105</v>
      </c>
      <c r="AI78" s="107">
        <v>80</v>
      </c>
      <c r="AJ78" s="106"/>
      <c r="AK78" s="98"/>
      <c r="AL78" s="107"/>
      <c r="AM78" s="106"/>
      <c r="AN78" s="98"/>
      <c r="AO78" s="107"/>
      <c r="AP78" s="106"/>
      <c r="AQ78" s="98"/>
      <c r="AR78" s="107"/>
      <c r="AS78" s="106"/>
      <c r="AT78" s="98"/>
      <c r="AU78" s="107"/>
      <c r="AV78" s="108"/>
      <c r="AW78" s="98"/>
      <c r="AX78" s="98"/>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47"/>
      <c r="BW78" s="47"/>
      <c r="BX78" s="47"/>
      <c r="BY78" s="47"/>
      <c r="BZ78" s="47"/>
      <c r="CA78" s="47"/>
      <c r="CB78" s="47"/>
      <c r="CC78" s="47"/>
      <c r="CD78" s="47"/>
      <c r="CE78" s="47"/>
      <c r="CF78" s="47"/>
      <c r="CG78" s="47"/>
      <c r="CH78" s="47"/>
      <c r="CI78" s="47"/>
      <c r="CJ78" s="47"/>
      <c r="CK78" s="47"/>
      <c r="CL78" s="47"/>
      <c r="CM78" s="47"/>
      <c r="CN78" s="47"/>
      <c r="CO78" s="47"/>
      <c r="CP78" s="47"/>
      <c r="CQ78" s="47"/>
      <c r="CR78" s="47"/>
      <c r="CS78" s="47"/>
      <c r="CT78" s="47"/>
      <c r="CU78" s="47"/>
      <c r="CV78" s="47"/>
      <c r="CW78" s="47"/>
      <c r="CX78" s="47"/>
      <c r="CY78" s="47"/>
      <c r="CZ78" s="47"/>
      <c r="DA78" s="47"/>
      <c r="DB78" s="47"/>
      <c r="DC78" s="47"/>
      <c r="DD78" s="47"/>
      <c r="DE78" s="47"/>
      <c r="DF78" s="47"/>
      <c r="DG78" s="47"/>
      <c r="DH78" s="47"/>
      <c r="DI78" s="47"/>
      <c r="DJ78" s="47"/>
      <c r="DK78" s="47"/>
      <c r="DL78" s="47"/>
      <c r="DM78" s="47"/>
      <c r="DN78" s="47"/>
      <c r="DO78" s="47"/>
      <c r="DP78" s="47"/>
      <c r="DQ78" s="47"/>
      <c r="DR78" s="47"/>
      <c r="DS78" s="47"/>
      <c r="DT78" s="47"/>
      <c r="DU78" s="47"/>
      <c r="DV78" s="47"/>
      <c r="DW78" s="47"/>
      <c r="DX78" s="47"/>
      <c r="DY78" s="47"/>
      <c r="DZ78" s="47"/>
      <c r="EA78" s="47"/>
      <c r="EB78" s="47"/>
      <c r="EC78" s="47"/>
      <c r="ED78" s="47"/>
      <c r="EE78" s="47"/>
      <c r="EF78" s="47"/>
      <c r="EG78" s="47"/>
      <c r="EH78" s="47"/>
      <c r="EI78" s="47"/>
      <c r="EJ78" s="47"/>
      <c r="EK78" s="47"/>
      <c r="EL78" s="47"/>
      <c r="EM78" s="47"/>
      <c r="EN78" s="47"/>
      <c r="EO78" s="47"/>
      <c r="EP78" s="47"/>
      <c r="EQ78" s="47"/>
      <c r="ER78" s="47"/>
    </row>
    <row r="79" spans="1:256" s="57" customFormat="1" ht="50.95" x14ac:dyDescent="0.25">
      <c r="A79" s="97">
        <v>104</v>
      </c>
      <c r="B79" s="100" t="s">
        <v>6882</v>
      </c>
      <c r="C79" s="98">
        <v>12</v>
      </c>
      <c r="D79" s="99" t="s">
        <v>890</v>
      </c>
      <c r="E79" s="100" t="s">
        <v>891</v>
      </c>
      <c r="F79" s="98">
        <v>14360</v>
      </c>
      <c r="G79" s="100" t="s">
        <v>907</v>
      </c>
      <c r="H79" s="98">
        <v>2004</v>
      </c>
      <c r="I79" s="100" t="s">
        <v>908</v>
      </c>
      <c r="J79" s="101">
        <v>33735.79</v>
      </c>
      <c r="K79" s="100" t="s">
        <v>726</v>
      </c>
      <c r="L79" s="100" t="s">
        <v>894</v>
      </c>
      <c r="M79" s="100" t="s">
        <v>895</v>
      </c>
      <c r="N79" s="100" t="s">
        <v>909</v>
      </c>
      <c r="O79" s="100" t="s">
        <v>910</v>
      </c>
      <c r="P79" s="100" t="s">
        <v>911</v>
      </c>
      <c r="Q79" s="102">
        <v>18.461764705882352</v>
      </c>
      <c r="R79" s="98">
        <v>0</v>
      </c>
      <c r="S79" s="98"/>
      <c r="T79" s="98">
        <v>18.461764705882352</v>
      </c>
      <c r="U79" s="102">
        <v>18.461764705882352</v>
      </c>
      <c r="V79" s="98">
        <f>(62+62+62+62+62+62+62+62+62+62+62+62)/12</f>
        <v>62</v>
      </c>
      <c r="W79" s="98">
        <v>100</v>
      </c>
      <c r="X79" s="103" t="s">
        <v>869</v>
      </c>
      <c r="Y79" s="102">
        <v>3</v>
      </c>
      <c r="Z79" s="102">
        <v>1</v>
      </c>
      <c r="AA79" s="102">
        <v>7</v>
      </c>
      <c r="AB79" s="102">
        <v>4</v>
      </c>
      <c r="AC79" s="98">
        <v>99</v>
      </c>
      <c r="AD79" s="102"/>
      <c r="AE79" s="104">
        <v>5</v>
      </c>
      <c r="AF79" s="105">
        <v>62</v>
      </c>
      <c r="AG79" s="106" t="s">
        <v>899</v>
      </c>
      <c r="AH79" s="100" t="s">
        <v>900</v>
      </c>
      <c r="AI79" s="107">
        <v>15.5</v>
      </c>
      <c r="AJ79" s="106" t="s">
        <v>901</v>
      </c>
      <c r="AK79" s="98" t="s">
        <v>902</v>
      </c>
      <c r="AL79" s="107">
        <v>15.5</v>
      </c>
      <c r="AM79" s="106" t="s">
        <v>890</v>
      </c>
      <c r="AN79" s="98" t="s">
        <v>900</v>
      </c>
      <c r="AO79" s="107">
        <v>15.5</v>
      </c>
      <c r="AP79" s="106" t="s">
        <v>903</v>
      </c>
      <c r="AQ79" s="98" t="s">
        <v>904</v>
      </c>
      <c r="AR79" s="107">
        <v>15.5</v>
      </c>
      <c r="AS79" s="106"/>
      <c r="AT79" s="98"/>
      <c r="AU79" s="107"/>
      <c r="AV79" s="108"/>
      <c r="AW79" s="98"/>
      <c r="AX79" s="98"/>
      <c r="AY79" s="47"/>
      <c r="AZ79" s="47"/>
      <c r="BA79" s="47"/>
      <c r="BB79" s="47"/>
      <c r="BC79" s="47"/>
      <c r="BD79" s="47"/>
      <c r="BE79" s="47"/>
      <c r="BF79" s="47"/>
      <c r="BG79" s="47"/>
      <c r="BH79" s="47"/>
      <c r="BI79" s="47"/>
      <c r="BJ79" s="47"/>
      <c r="BK79" s="47"/>
      <c r="BL79" s="47"/>
      <c r="BM79" s="47"/>
      <c r="BN79" s="47"/>
      <c r="BO79" s="47"/>
      <c r="BP79" s="47"/>
      <c r="BQ79" s="47"/>
      <c r="BR79" s="47"/>
      <c r="BS79" s="47"/>
      <c r="BT79" s="47"/>
      <c r="BU79" s="47"/>
      <c r="BV79" s="47"/>
      <c r="BW79" s="47"/>
      <c r="BX79" s="47"/>
      <c r="BY79" s="47"/>
      <c r="BZ79" s="47"/>
      <c r="CA79" s="47"/>
      <c r="CB79" s="47"/>
      <c r="CC79" s="47"/>
      <c r="CD79" s="47"/>
      <c r="CE79" s="47"/>
      <c r="CF79" s="47"/>
      <c r="CG79" s="47"/>
      <c r="CH79" s="47"/>
      <c r="CI79" s="47"/>
      <c r="CJ79" s="47"/>
      <c r="CK79" s="47"/>
      <c r="CL79" s="47"/>
      <c r="CM79" s="47"/>
      <c r="CN79" s="47"/>
      <c r="CO79" s="47"/>
      <c r="CP79" s="47"/>
      <c r="CQ79" s="47"/>
      <c r="CR79" s="47"/>
      <c r="CS79" s="47"/>
      <c r="CT79" s="47"/>
      <c r="CU79" s="47"/>
      <c r="CV79" s="47"/>
      <c r="CW79" s="47"/>
      <c r="CX79" s="47"/>
      <c r="CY79" s="47"/>
      <c r="CZ79" s="47"/>
      <c r="DA79" s="47"/>
      <c r="DB79" s="47"/>
      <c r="DC79" s="47"/>
      <c r="DD79" s="47"/>
      <c r="DE79" s="47"/>
      <c r="DF79" s="47"/>
      <c r="DG79" s="47"/>
      <c r="DH79" s="47"/>
      <c r="DI79" s="47"/>
      <c r="DJ79" s="47"/>
      <c r="DK79" s="47"/>
      <c r="DL79" s="47"/>
      <c r="DM79" s="47"/>
      <c r="DN79" s="47"/>
      <c r="DO79" s="47"/>
      <c r="DP79" s="47"/>
      <c r="DQ79" s="47"/>
      <c r="DR79" s="47"/>
      <c r="DS79" s="47"/>
      <c r="DT79" s="47"/>
      <c r="DU79" s="47"/>
      <c r="DV79" s="47"/>
      <c r="DW79" s="47"/>
      <c r="DX79" s="47"/>
      <c r="DY79" s="47"/>
      <c r="DZ79" s="47"/>
      <c r="EA79" s="47"/>
      <c r="EB79" s="47"/>
      <c r="EC79" s="47"/>
      <c r="ED79" s="47"/>
      <c r="EE79" s="47"/>
      <c r="EF79" s="47"/>
      <c r="EG79" s="47"/>
      <c r="EH79" s="47"/>
      <c r="EI79" s="47"/>
      <c r="EJ79" s="47"/>
      <c r="EK79" s="47"/>
      <c r="EL79" s="47"/>
      <c r="EM79" s="47"/>
      <c r="EN79" s="47"/>
      <c r="EO79" s="47"/>
      <c r="EP79" s="47"/>
      <c r="EQ79" s="47"/>
      <c r="ER79" s="47"/>
    </row>
    <row r="80" spans="1:256" s="57" customFormat="1" ht="89.2" x14ac:dyDescent="0.25">
      <c r="A80" s="97">
        <v>105</v>
      </c>
      <c r="B80" s="100" t="s">
        <v>6916</v>
      </c>
      <c r="C80" s="98">
        <v>3</v>
      </c>
      <c r="D80" s="99"/>
      <c r="E80" s="100" t="s">
        <v>1290</v>
      </c>
      <c r="F80" s="98">
        <v>24281</v>
      </c>
      <c r="G80" s="100" t="s">
        <v>1291</v>
      </c>
      <c r="H80" s="98">
        <v>2002</v>
      </c>
      <c r="I80" s="100" t="s">
        <v>1292</v>
      </c>
      <c r="J80" s="101">
        <v>115434.01</v>
      </c>
      <c r="K80" s="100" t="s">
        <v>733</v>
      </c>
      <c r="L80" s="100" t="s">
        <v>1293</v>
      </c>
      <c r="M80" s="100" t="s">
        <v>1294</v>
      </c>
      <c r="N80" s="100" t="s">
        <v>1295</v>
      </c>
      <c r="O80" s="100" t="s">
        <v>1295</v>
      </c>
      <c r="P80" s="100">
        <v>2683</v>
      </c>
      <c r="Q80" s="102" t="s">
        <v>1295</v>
      </c>
      <c r="R80" s="98" t="s">
        <v>1295</v>
      </c>
      <c r="S80" s="98" t="s">
        <v>1295</v>
      </c>
      <c r="T80" s="98" t="s">
        <v>1295</v>
      </c>
      <c r="U80" s="102" t="s">
        <v>1295</v>
      </c>
      <c r="V80" s="98" t="s">
        <v>1295</v>
      </c>
      <c r="W80" s="98">
        <v>100</v>
      </c>
      <c r="X80" s="103" t="s">
        <v>1295</v>
      </c>
      <c r="Y80" s="102">
        <v>4</v>
      </c>
      <c r="Z80" s="102">
        <v>6</v>
      </c>
      <c r="AA80" s="102">
        <v>2</v>
      </c>
      <c r="AB80" s="102" t="s">
        <v>1296</v>
      </c>
      <c r="AC80" s="98">
        <v>218</v>
      </c>
      <c r="AD80" s="102"/>
      <c r="AE80" s="104">
        <v>5</v>
      </c>
      <c r="AF80" s="105"/>
      <c r="AG80" s="106"/>
      <c r="AH80" s="100"/>
      <c r="AI80" s="107"/>
      <c r="AJ80" s="106"/>
      <c r="AK80" s="98"/>
      <c r="AL80" s="107"/>
      <c r="AM80" s="106"/>
      <c r="AN80" s="98"/>
      <c r="AO80" s="107"/>
      <c r="AP80" s="106"/>
      <c r="AQ80" s="98"/>
      <c r="AR80" s="107"/>
      <c r="AS80" s="106"/>
      <c r="AT80" s="98"/>
      <c r="AU80" s="107"/>
      <c r="AV80" s="108"/>
      <c r="AW80" s="98"/>
      <c r="AX80" s="98"/>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47"/>
      <c r="BW80" s="47"/>
      <c r="BX80" s="47"/>
      <c r="BY80" s="47"/>
      <c r="BZ80" s="47"/>
      <c r="CA80" s="47"/>
      <c r="CB80" s="47"/>
      <c r="CC80" s="47"/>
      <c r="CD80" s="47"/>
      <c r="CE80" s="47"/>
      <c r="CF80" s="47"/>
      <c r="CG80" s="47"/>
      <c r="CH80" s="47"/>
      <c r="CI80" s="47"/>
      <c r="CJ80" s="47"/>
      <c r="CK80" s="47"/>
      <c r="CL80" s="47"/>
      <c r="CM80" s="47"/>
      <c r="CN80" s="47"/>
      <c r="CO80" s="47"/>
      <c r="CP80" s="47"/>
      <c r="CQ80" s="47"/>
      <c r="CR80" s="47"/>
      <c r="CS80" s="47"/>
      <c r="CT80" s="47"/>
      <c r="CU80" s="47"/>
      <c r="CV80" s="47"/>
      <c r="CW80" s="47"/>
      <c r="CX80" s="47"/>
      <c r="CY80" s="47"/>
      <c r="CZ80" s="47"/>
      <c r="DA80" s="47"/>
      <c r="DB80" s="47"/>
      <c r="DC80" s="47"/>
      <c r="DD80" s="47"/>
      <c r="DE80" s="47"/>
      <c r="DF80" s="47"/>
      <c r="DG80" s="47"/>
      <c r="DH80" s="47"/>
      <c r="DI80" s="47"/>
      <c r="DJ80" s="47"/>
      <c r="DK80" s="47"/>
      <c r="DL80" s="47"/>
      <c r="DM80" s="47"/>
      <c r="DN80" s="47"/>
      <c r="DO80" s="47"/>
      <c r="DP80" s="47"/>
      <c r="DQ80" s="47"/>
      <c r="DR80" s="47"/>
      <c r="DS80" s="47"/>
      <c r="DT80" s="47"/>
      <c r="DU80" s="47"/>
      <c r="DV80" s="47"/>
      <c r="DW80" s="47"/>
      <c r="DX80" s="47"/>
      <c r="DY80" s="47"/>
      <c r="DZ80" s="47"/>
      <c r="EA80" s="47"/>
      <c r="EB80" s="47"/>
      <c r="EC80" s="47"/>
      <c r="ED80" s="47"/>
      <c r="EE80" s="47"/>
      <c r="EF80" s="47"/>
      <c r="EG80" s="47"/>
      <c r="EH80" s="47"/>
      <c r="EI80" s="47"/>
      <c r="EJ80" s="47"/>
      <c r="EK80" s="47"/>
      <c r="EL80" s="47"/>
      <c r="EM80" s="47"/>
      <c r="EN80" s="47"/>
      <c r="EO80" s="47"/>
      <c r="EP80" s="47"/>
      <c r="EQ80" s="47"/>
      <c r="ER80" s="47"/>
    </row>
    <row r="81" spans="1:256" s="57" customFormat="1" ht="165.6" x14ac:dyDescent="0.25">
      <c r="A81" s="97">
        <v>105</v>
      </c>
      <c r="B81" s="100" t="s">
        <v>6916</v>
      </c>
      <c r="C81" s="98">
        <v>3</v>
      </c>
      <c r="D81" s="99"/>
      <c r="E81" s="100" t="s">
        <v>1290</v>
      </c>
      <c r="F81" s="98">
        <v>24281</v>
      </c>
      <c r="G81" s="100" t="s">
        <v>1297</v>
      </c>
      <c r="H81" s="98">
        <v>2007</v>
      </c>
      <c r="I81" s="100" t="s">
        <v>1298</v>
      </c>
      <c r="J81" s="101">
        <v>73509.55</v>
      </c>
      <c r="K81" s="100" t="s">
        <v>675</v>
      </c>
      <c r="L81" s="100" t="s">
        <v>1265</v>
      </c>
      <c r="M81" s="100" t="s">
        <v>1266</v>
      </c>
      <c r="N81" s="100" t="s">
        <v>1299</v>
      </c>
      <c r="O81" s="100" t="s">
        <v>1300</v>
      </c>
      <c r="P81" s="100">
        <v>4712</v>
      </c>
      <c r="Q81" s="102">
        <v>9.2100000000000009</v>
      </c>
      <c r="R81" s="98">
        <v>8.648182352941177</v>
      </c>
      <c r="S81" s="98">
        <v>4.6539403075266961</v>
      </c>
      <c r="T81" s="98">
        <v>4.3256086387546002</v>
      </c>
      <c r="U81" s="102">
        <f>SUM(R81:T81)</f>
        <v>17.627731299222475</v>
      </c>
      <c r="V81" s="98">
        <v>100</v>
      </c>
      <c r="W81" s="98">
        <v>100</v>
      </c>
      <c r="X81" s="103" t="s">
        <v>1269</v>
      </c>
      <c r="Y81" s="102">
        <v>4</v>
      </c>
      <c r="Z81" s="102">
        <v>6</v>
      </c>
      <c r="AA81" s="102">
        <v>2</v>
      </c>
      <c r="AB81" s="102" t="s">
        <v>1296</v>
      </c>
      <c r="AC81" s="98">
        <v>96</v>
      </c>
      <c r="AD81" s="102">
        <v>19.2</v>
      </c>
      <c r="AE81" s="104">
        <v>5</v>
      </c>
      <c r="AF81" s="105">
        <v>100</v>
      </c>
      <c r="AG81" s="106" t="s">
        <v>1278</v>
      </c>
      <c r="AH81" s="100" t="s">
        <v>1279</v>
      </c>
      <c r="AI81" s="107">
        <v>28</v>
      </c>
      <c r="AJ81" s="106" t="s">
        <v>1301</v>
      </c>
      <c r="AK81" s="98" t="s">
        <v>1302</v>
      </c>
      <c r="AL81" s="107">
        <v>17</v>
      </c>
      <c r="AM81" s="106" t="s">
        <v>1303</v>
      </c>
      <c r="AN81" s="98" t="s">
        <v>1304</v>
      </c>
      <c r="AO81" s="107">
        <v>17</v>
      </c>
      <c r="AP81" s="106" t="s">
        <v>1305</v>
      </c>
      <c r="AQ81" s="98" t="s">
        <v>1306</v>
      </c>
      <c r="AR81" s="107">
        <v>11</v>
      </c>
      <c r="AS81" s="106" t="s">
        <v>1307</v>
      </c>
      <c r="AT81" s="98" t="s">
        <v>1308</v>
      </c>
      <c r="AU81" s="107">
        <v>11</v>
      </c>
      <c r="AV81" s="108" t="s">
        <v>1309</v>
      </c>
      <c r="AW81" s="98"/>
      <c r="AX81" s="98">
        <v>17</v>
      </c>
      <c r="AY81" s="47"/>
      <c r="AZ81" s="47"/>
      <c r="BA81" s="47"/>
      <c r="BB81" s="47"/>
      <c r="BC81" s="47"/>
      <c r="BD81" s="47"/>
      <c r="BE81" s="47"/>
      <c r="BF81" s="47"/>
      <c r="BG81" s="47"/>
      <c r="BH81" s="47"/>
      <c r="BI81" s="47"/>
      <c r="BJ81" s="47"/>
      <c r="BK81" s="47"/>
      <c r="BL81" s="47"/>
      <c r="BM81" s="47"/>
      <c r="BN81" s="47"/>
      <c r="BO81" s="47"/>
      <c r="BP81" s="47"/>
      <c r="BQ81" s="47"/>
      <c r="BR81" s="47"/>
      <c r="BS81" s="47"/>
      <c r="BT81" s="47"/>
      <c r="BU81" s="47"/>
      <c r="BV81" s="47"/>
      <c r="BW81" s="47"/>
      <c r="BX81" s="47"/>
      <c r="BY81" s="47"/>
      <c r="BZ81" s="47"/>
      <c r="CA81" s="47"/>
      <c r="CB81" s="47"/>
      <c r="CC81" s="47"/>
      <c r="CD81" s="47"/>
      <c r="CE81" s="47"/>
      <c r="CF81" s="47"/>
      <c r="CG81" s="47"/>
      <c r="CH81" s="47"/>
      <c r="CI81" s="47"/>
      <c r="CJ81" s="47"/>
      <c r="CK81" s="47"/>
      <c r="CL81" s="47"/>
      <c r="CM81" s="47"/>
      <c r="CN81" s="47"/>
      <c r="CO81" s="47"/>
      <c r="CP81" s="47"/>
      <c r="CQ81" s="47"/>
      <c r="CR81" s="47"/>
      <c r="CS81" s="47"/>
      <c r="CT81" s="47"/>
      <c r="CU81" s="47"/>
      <c r="CV81" s="47"/>
      <c r="CW81" s="47"/>
      <c r="CX81" s="47"/>
      <c r="CY81" s="47"/>
      <c r="CZ81" s="47"/>
      <c r="DA81" s="47"/>
      <c r="DB81" s="47"/>
      <c r="DC81" s="47"/>
      <c r="DD81" s="47"/>
      <c r="DE81" s="47"/>
      <c r="DF81" s="47"/>
      <c r="DG81" s="47"/>
      <c r="DH81" s="47"/>
      <c r="DI81" s="47"/>
      <c r="DJ81" s="47"/>
      <c r="DK81" s="47"/>
      <c r="DL81" s="47"/>
      <c r="DM81" s="47"/>
      <c r="DN81" s="47"/>
      <c r="DO81" s="47"/>
      <c r="DP81" s="47"/>
      <c r="DQ81" s="47"/>
      <c r="DR81" s="47"/>
      <c r="DS81" s="47"/>
      <c r="DT81" s="47"/>
      <c r="DU81" s="47"/>
      <c r="DV81" s="47"/>
      <c r="DW81" s="47"/>
      <c r="DX81" s="47"/>
      <c r="DY81" s="47"/>
      <c r="DZ81" s="47"/>
      <c r="EA81" s="47"/>
      <c r="EB81" s="47"/>
      <c r="EC81" s="47"/>
      <c r="ED81" s="47"/>
      <c r="EE81" s="47"/>
      <c r="EF81" s="47"/>
      <c r="EG81" s="47"/>
      <c r="EH81" s="47"/>
      <c r="EI81" s="47"/>
      <c r="EJ81" s="47"/>
      <c r="EK81" s="47"/>
      <c r="EL81" s="47"/>
      <c r="EM81" s="47"/>
      <c r="EN81" s="47"/>
      <c r="EO81" s="47"/>
      <c r="EP81" s="47"/>
      <c r="EQ81" s="47"/>
      <c r="ER81" s="47"/>
    </row>
    <row r="82" spans="1:256" s="57" customFormat="1" ht="254.8" x14ac:dyDescent="0.25">
      <c r="A82" s="97">
        <v>105</v>
      </c>
      <c r="B82" s="100" t="s">
        <v>6916</v>
      </c>
      <c r="C82" s="98">
        <v>3</v>
      </c>
      <c r="D82" s="99"/>
      <c r="E82" s="100" t="s">
        <v>1290</v>
      </c>
      <c r="F82" s="98">
        <v>24281</v>
      </c>
      <c r="G82" s="100" t="s">
        <v>1310</v>
      </c>
      <c r="H82" s="98">
        <v>2008</v>
      </c>
      <c r="I82" s="100" t="s">
        <v>1311</v>
      </c>
      <c r="J82" s="101">
        <v>55524.42</v>
      </c>
      <c r="K82" s="100" t="s">
        <v>1169</v>
      </c>
      <c r="L82" s="100" t="s">
        <v>1265</v>
      </c>
      <c r="M82" s="100" t="s">
        <v>1266</v>
      </c>
      <c r="N82" s="100" t="s">
        <v>1299</v>
      </c>
      <c r="O82" s="100" t="s">
        <v>1300</v>
      </c>
      <c r="P82" s="100">
        <v>4928</v>
      </c>
      <c r="Q82" s="102">
        <v>6.96</v>
      </c>
      <c r="R82" s="98">
        <v>6.5322823529411762</v>
      </c>
      <c r="S82" s="98">
        <v>3.5152893234966269</v>
      </c>
      <c r="T82" s="98">
        <v>3.2672885470505357</v>
      </c>
      <c r="U82" s="102">
        <f>SUM(R82:T82)</f>
        <v>13.314860223488338</v>
      </c>
      <c r="V82" s="98">
        <v>90</v>
      </c>
      <c r="W82" s="98">
        <v>100</v>
      </c>
      <c r="X82" s="103" t="s">
        <v>1269</v>
      </c>
      <c r="Y82" s="102">
        <v>4</v>
      </c>
      <c r="Z82" s="102">
        <v>6</v>
      </c>
      <c r="AA82" s="102">
        <v>2</v>
      </c>
      <c r="AB82" s="102" t="s">
        <v>1296</v>
      </c>
      <c r="AC82" s="98"/>
      <c r="AD82" s="102">
        <v>19.2</v>
      </c>
      <c r="AE82" s="104">
        <v>5</v>
      </c>
      <c r="AF82" s="105">
        <v>51</v>
      </c>
      <c r="AG82" s="106" t="s">
        <v>1307</v>
      </c>
      <c r="AH82" s="100" t="s">
        <v>1308</v>
      </c>
      <c r="AI82" s="107">
        <v>34</v>
      </c>
      <c r="AJ82" s="106" t="s">
        <v>1312</v>
      </c>
      <c r="AK82" s="98" t="s">
        <v>1313</v>
      </c>
      <c r="AL82" s="107">
        <v>6</v>
      </c>
      <c r="AM82" s="106" t="s">
        <v>1301</v>
      </c>
      <c r="AN82" s="98" t="s">
        <v>1302</v>
      </c>
      <c r="AO82" s="107">
        <v>6</v>
      </c>
      <c r="AP82" s="106" t="s">
        <v>1314</v>
      </c>
      <c r="AQ82" s="98" t="s">
        <v>1315</v>
      </c>
      <c r="AR82" s="107">
        <v>6</v>
      </c>
      <c r="AS82" s="106"/>
      <c r="AT82" s="98"/>
      <c r="AU82" s="107"/>
      <c r="AV82" s="108"/>
      <c r="AW82" s="98"/>
      <c r="AX82" s="98"/>
      <c r="AY82" s="47"/>
      <c r="AZ82" s="47"/>
      <c r="BA82" s="47"/>
      <c r="BB82" s="47"/>
      <c r="BC82" s="47"/>
      <c r="BD82" s="47"/>
      <c r="BE82" s="47"/>
      <c r="BF82" s="47"/>
      <c r="BG82" s="47"/>
      <c r="BH82" s="47"/>
      <c r="BI82" s="47"/>
      <c r="BJ82" s="47"/>
      <c r="BK82" s="47"/>
      <c r="BL82" s="47"/>
      <c r="BM82" s="47"/>
      <c r="BN82" s="47"/>
      <c r="BO82" s="47"/>
      <c r="BP82" s="47"/>
      <c r="BQ82" s="47"/>
      <c r="BR82" s="47"/>
      <c r="BS82" s="47"/>
      <c r="BT82" s="47"/>
      <c r="BU82" s="47"/>
      <c r="BV82" s="47"/>
      <c r="BW82" s="47"/>
      <c r="BX82" s="47"/>
      <c r="BY82" s="47"/>
      <c r="BZ82" s="47"/>
      <c r="CA82" s="47"/>
      <c r="CB82" s="47"/>
      <c r="CC82" s="47"/>
      <c r="CD82" s="47"/>
      <c r="CE82" s="47"/>
      <c r="CF82" s="47"/>
      <c r="CG82" s="47"/>
      <c r="CH82" s="47"/>
      <c r="CI82" s="47"/>
      <c r="CJ82" s="47"/>
      <c r="CK82" s="47"/>
      <c r="CL82" s="47"/>
      <c r="CM82" s="47"/>
      <c r="CN82" s="47"/>
      <c r="CO82" s="47"/>
      <c r="CP82" s="47"/>
      <c r="CQ82" s="47"/>
      <c r="CR82" s="47"/>
      <c r="CS82" s="47"/>
      <c r="CT82" s="47"/>
      <c r="CU82" s="47"/>
      <c r="CV82" s="47"/>
      <c r="CW82" s="47"/>
      <c r="CX82" s="47"/>
      <c r="CY82" s="47"/>
      <c r="CZ82" s="47"/>
      <c r="DA82" s="47"/>
      <c r="DB82" s="47"/>
      <c r="DC82" s="47"/>
      <c r="DD82" s="47"/>
      <c r="DE82" s="47"/>
      <c r="DF82" s="47"/>
      <c r="DG82" s="47"/>
      <c r="DH82" s="47"/>
      <c r="DI82" s="47"/>
      <c r="DJ82" s="47"/>
      <c r="DK82" s="47"/>
      <c r="DL82" s="47"/>
      <c r="DM82" s="47"/>
      <c r="DN82" s="47"/>
      <c r="DO82" s="47"/>
      <c r="DP82" s="47"/>
      <c r="DQ82" s="47"/>
      <c r="DR82" s="47"/>
      <c r="DS82" s="47"/>
      <c r="DT82" s="47"/>
      <c r="DU82" s="47"/>
      <c r="DV82" s="47"/>
      <c r="DW82" s="47"/>
      <c r="DX82" s="47"/>
      <c r="DY82" s="47"/>
      <c r="DZ82" s="47"/>
      <c r="EA82" s="47"/>
      <c r="EB82" s="47"/>
      <c r="EC82" s="47"/>
      <c r="ED82" s="47"/>
      <c r="EE82" s="47"/>
      <c r="EF82" s="47"/>
      <c r="EG82" s="47"/>
      <c r="EH82" s="47"/>
      <c r="EI82" s="47"/>
      <c r="EJ82" s="47"/>
      <c r="EK82" s="47"/>
      <c r="EL82" s="47"/>
      <c r="EM82" s="47"/>
      <c r="EN82" s="47"/>
      <c r="EO82" s="47"/>
      <c r="EP82" s="47"/>
      <c r="EQ82" s="47"/>
      <c r="ER82" s="47"/>
    </row>
    <row r="83" spans="1:256" s="41" customFormat="1" ht="165.6" x14ac:dyDescent="0.25">
      <c r="A83" s="97">
        <v>105</v>
      </c>
      <c r="B83" s="100" t="s">
        <v>6916</v>
      </c>
      <c r="C83" s="98">
        <v>3</v>
      </c>
      <c r="D83" s="99" t="s">
        <v>1270</v>
      </c>
      <c r="E83" s="100" t="s">
        <v>1290</v>
      </c>
      <c r="F83" s="98">
        <v>24281</v>
      </c>
      <c r="G83" s="100" t="s">
        <v>1316</v>
      </c>
      <c r="H83" s="98">
        <v>2015</v>
      </c>
      <c r="I83" s="100" t="s">
        <v>1317</v>
      </c>
      <c r="J83" s="101">
        <v>141520</v>
      </c>
      <c r="K83" s="100" t="s">
        <v>1143</v>
      </c>
      <c r="L83" s="100" t="s">
        <v>1265</v>
      </c>
      <c r="M83" s="100" t="s">
        <v>1266</v>
      </c>
      <c r="N83" s="100" t="s">
        <v>1318</v>
      </c>
      <c r="O83" s="100" t="s">
        <v>1319</v>
      </c>
      <c r="P83" s="100">
        <v>6891</v>
      </c>
      <c r="Q83" s="102">
        <v>9.9600000000000009</v>
      </c>
      <c r="R83" s="98">
        <v>8.8800000000000008</v>
      </c>
      <c r="S83" s="98">
        <v>2.8182119307637215</v>
      </c>
      <c r="T83" s="98">
        <v>2.4330140711266699</v>
      </c>
      <c r="U83" s="102">
        <v>14.131226001890393</v>
      </c>
      <c r="V83" s="98" t="s">
        <v>1295</v>
      </c>
      <c r="W83" s="98">
        <v>16</v>
      </c>
      <c r="X83" s="103" t="s">
        <v>1269</v>
      </c>
      <c r="Y83" s="102">
        <v>4</v>
      </c>
      <c r="Z83" s="102">
        <v>6</v>
      </c>
      <c r="AA83" s="102">
        <v>2</v>
      </c>
      <c r="AB83" s="102" t="s">
        <v>1296</v>
      </c>
      <c r="AC83" s="98">
        <v>17</v>
      </c>
      <c r="AD83" s="102">
        <v>19.2</v>
      </c>
      <c r="AE83" s="104">
        <v>5</v>
      </c>
      <c r="AF83" s="105">
        <v>19</v>
      </c>
      <c r="AG83" s="106" t="s">
        <v>1270</v>
      </c>
      <c r="AH83" s="100" t="s">
        <v>1271</v>
      </c>
      <c r="AI83" s="107">
        <v>19</v>
      </c>
      <c r="AJ83" s="106"/>
      <c r="AK83" s="98"/>
      <c r="AL83" s="107"/>
      <c r="AM83" s="106"/>
      <c r="AN83" s="98"/>
      <c r="AO83" s="107"/>
      <c r="AP83" s="106"/>
      <c r="AQ83" s="98"/>
      <c r="AR83" s="107"/>
      <c r="AS83" s="106"/>
      <c r="AT83" s="98"/>
      <c r="AU83" s="107"/>
      <c r="AV83" s="108"/>
      <c r="AW83" s="98"/>
      <c r="AX83" s="98"/>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47"/>
      <c r="DE83" s="47"/>
      <c r="DF83" s="47"/>
      <c r="DG83" s="47"/>
      <c r="DH83" s="47"/>
      <c r="DI83" s="47"/>
      <c r="DJ83" s="47"/>
      <c r="DK83" s="47"/>
      <c r="DL83" s="47"/>
      <c r="DM83" s="47"/>
      <c r="DN83" s="47"/>
      <c r="DO83" s="47"/>
      <c r="DP83" s="47"/>
      <c r="DQ83" s="47"/>
      <c r="DR83" s="47"/>
      <c r="DS83" s="47"/>
      <c r="DT83" s="47"/>
      <c r="DU83" s="47"/>
      <c r="DV83" s="47"/>
      <c r="DW83" s="47"/>
      <c r="DX83" s="47"/>
      <c r="DY83" s="47"/>
      <c r="DZ83" s="47"/>
      <c r="EA83" s="47"/>
      <c r="EB83" s="47"/>
      <c r="EC83" s="47"/>
      <c r="ED83" s="47"/>
      <c r="EE83" s="47"/>
      <c r="EF83" s="47"/>
      <c r="EG83" s="47"/>
      <c r="EH83" s="47"/>
      <c r="EI83" s="47"/>
      <c r="EJ83" s="47"/>
      <c r="EK83" s="47"/>
      <c r="EL83" s="47"/>
      <c r="EM83" s="47"/>
      <c r="EN83" s="47"/>
      <c r="EO83" s="47"/>
      <c r="EP83" s="47"/>
      <c r="EQ83" s="47"/>
      <c r="ER83" s="47"/>
      <c r="ES83" s="57"/>
      <c r="ET83" s="57"/>
      <c r="EU83" s="57"/>
      <c r="EV83" s="57"/>
      <c r="EW83" s="57"/>
      <c r="EX83" s="57"/>
      <c r="EY83" s="57"/>
      <c r="EZ83" s="57"/>
      <c r="FA83" s="57"/>
      <c r="FB83" s="57"/>
      <c r="FC83" s="57"/>
      <c r="FD83" s="57"/>
      <c r="FE83" s="57"/>
      <c r="FF83" s="57"/>
      <c r="FG83" s="57"/>
      <c r="FH83" s="57"/>
      <c r="FI83" s="57"/>
      <c r="FJ83" s="57"/>
      <c r="FK83" s="57"/>
      <c r="FL83" s="57"/>
      <c r="FM83" s="57"/>
      <c r="FN83" s="57"/>
      <c r="FO83" s="57"/>
      <c r="FP83" s="57"/>
      <c r="FQ83" s="57"/>
      <c r="FR83" s="57"/>
      <c r="FS83" s="57"/>
      <c r="FT83" s="57"/>
      <c r="FU83" s="57"/>
      <c r="FV83" s="57"/>
      <c r="FW83" s="57"/>
      <c r="FX83" s="57"/>
      <c r="FY83" s="57"/>
      <c r="FZ83" s="57"/>
      <c r="GA83" s="57"/>
      <c r="GB83" s="57"/>
      <c r="GC83" s="57"/>
      <c r="GD83" s="57"/>
      <c r="GE83" s="57"/>
      <c r="GF83" s="57"/>
      <c r="GG83" s="57"/>
      <c r="GH83" s="57"/>
      <c r="GI83" s="57"/>
      <c r="GJ83" s="57"/>
      <c r="GK83" s="57"/>
      <c r="GL83" s="57"/>
      <c r="GM83" s="57"/>
      <c r="GN83" s="57"/>
      <c r="GO83" s="57"/>
      <c r="GP83" s="57"/>
      <c r="GQ83" s="57"/>
      <c r="GR83" s="57"/>
      <c r="GS83" s="57"/>
      <c r="GT83" s="57"/>
      <c r="GU83" s="57"/>
      <c r="GV83" s="57"/>
      <c r="GW83" s="57"/>
      <c r="GX83" s="57"/>
      <c r="GY83" s="57"/>
      <c r="GZ83" s="57"/>
      <c r="HA83" s="57"/>
      <c r="HB83" s="57"/>
      <c r="HC83" s="57"/>
      <c r="HD83" s="57"/>
      <c r="HE83" s="57"/>
      <c r="HF83" s="57"/>
      <c r="HG83" s="57"/>
      <c r="HH83" s="57"/>
      <c r="HI83" s="57"/>
      <c r="HJ83" s="57"/>
      <c r="HK83" s="57"/>
      <c r="HL83" s="57"/>
      <c r="HM83" s="57"/>
      <c r="HN83" s="57"/>
      <c r="HO83" s="57"/>
      <c r="HP83" s="57"/>
      <c r="HQ83" s="57"/>
      <c r="HR83" s="57"/>
      <c r="HS83" s="57"/>
      <c r="HT83" s="57"/>
      <c r="HU83" s="57"/>
      <c r="HV83" s="57"/>
      <c r="HW83" s="57"/>
      <c r="HX83" s="57"/>
      <c r="HY83" s="57"/>
      <c r="HZ83" s="57"/>
      <c r="IA83" s="57"/>
      <c r="IB83" s="57"/>
      <c r="IC83" s="57"/>
      <c r="ID83" s="57"/>
      <c r="IE83" s="57"/>
      <c r="IF83" s="57"/>
      <c r="IG83" s="57"/>
      <c r="IH83" s="57"/>
      <c r="II83" s="57"/>
      <c r="IJ83" s="57"/>
      <c r="IK83" s="57"/>
      <c r="IL83" s="57"/>
      <c r="IM83" s="57"/>
      <c r="IN83" s="57"/>
      <c r="IO83" s="57"/>
      <c r="IP83" s="57"/>
      <c r="IQ83" s="57"/>
      <c r="IR83" s="57"/>
      <c r="IS83" s="57"/>
      <c r="IT83" s="57"/>
      <c r="IU83" s="57"/>
      <c r="IV83" s="57"/>
    </row>
    <row r="84" spans="1:256" s="41" customFormat="1" ht="127.4" x14ac:dyDescent="0.25">
      <c r="A84" s="97">
        <v>105</v>
      </c>
      <c r="B84" s="100" t="s">
        <v>6916</v>
      </c>
      <c r="C84" s="98">
        <v>1</v>
      </c>
      <c r="D84" s="99"/>
      <c r="E84" s="100" t="s">
        <v>1435</v>
      </c>
      <c r="F84" s="98" t="s">
        <v>1436</v>
      </c>
      <c r="G84" s="100" t="s">
        <v>1454</v>
      </c>
      <c r="H84" s="98">
        <v>2008</v>
      </c>
      <c r="I84" s="100" t="s">
        <v>1455</v>
      </c>
      <c r="J84" s="101">
        <v>235522</v>
      </c>
      <c r="K84" s="100" t="s">
        <v>1169</v>
      </c>
      <c r="L84" s="100" t="s">
        <v>1456</v>
      </c>
      <c r="M84" s="100" t="s">
        <v>1457</v>
      </c>
      <c r="N84" s="100" t="s">
        <v>1458</v>
      </c>
      <c r="O84" s="100" t="s">
        <v>1459</v>
      </c>
      <c r="P84" s="100">
        <v>4957</v>
      </c>
      <c r="Q84" s="102">
        <v>478.94</v>
      </c>
      <c r="R84" s="98">
        <v>52875.89</v>
      </c>
      <c r="S84" s="98">
        <v>43811.54</v>
      </c>
      <c r="T84" s="98">
        <v>78124.75</v>
      </c>
      <c r="U84" s="102">
        <v>478.94</v>
      </c>
      <c r="V84" s="98">
        <v>98</v>
      </c>
      <c r="W84" s="98">
        <v>100</v>
      </c>
      <c r="X84" s="103" t="s">
        <v>1424</v>
      </c>
      <c r="Y84" s="102">
        <v>6</v>
      </c>
      <c r="Z84" s="102">
        <v>4</v>
      </c>
      <c r="AA84" s="102">
        <v>8</v>
      </c>
      <c r="AB84" s="102">
        <v>40</v>
      </c>
      <c r="AC84" s="98"/>
      <c r="AD84" s="102"/>
      <c r="AE84" s="104">
        <v>5</v>
      </c>
      <c r="AF84" s="105">
        <v>100</v>
      </c>
      <c r="AG84" s="106" t="s">
        <v>1425</v>
      </c>
      <c r="AH84" s="100" t="s">
        <v>1426</v>
      </c>
      <c r="AI84" s="107">
        <v>75</v>
      </c>
      <c r="AJ84" s="106"/>
      <c r="AK84" s="98"/>
      <c r="AL84" s="107"/>
      <c r="AM84" s="106"/>
      <c r="AN84" s="98"/>
      <c r="AO84" s="107"/>
      <c r="AP84" s="106"/>
      <c r="AQ84" s="98"/>
      <c r="AR84" s="107"/>
      <c r="AS84" s="106" t="s">
        <v>1444</v>
      </c>
      <c r="AT84" s="98" t="s">
        <v>1445</v>
      </c>
      <c r="AU84" s="107">
        <v>25</v>
      </c>
      <c r="AV84" s="108"/>
      <c r="AW84" s="98"/>
      <c r="AX84" s="98"/>
      <c r="AY84" s="47"/>
      <c r="AZ84" s="47"/>
      <c r="BA84" s="47"/>
      <c r="BB84" s="47"/>
      <c r="BC84" s="47"/>
      <c r="BD84" s="47"/>
      <c r="BE84" s="47"/>
      <c r="BF84" s="47"/>
      <c r="BG84" s="47"/>
      <c r="BH84" s="47"/>
      <c r="BI84" s="47"/>
      <c r="BJ84" s="47"/>
      <c r="BK84" s="47"/>
      <c r="BL84" s="47"/>
      <c r="BM84" s="47"/>
      <c r="BN84" s="47"/>
      <c r="BO84" s="47"/>
      <c r="BP84" s="47"/>
      <c r="BQ84" s="47"/>
      <c r="BR84" s="47"/>
      <c r="BS84" s="47"/>
      <c r="BT84" s="47"/>
      <c r="BU84" s="47"/>
      <c r="BV84" s="47"/>
      <c r="BW84" s="47"/>
      <c r="BX84" s="47"/>
      <c r="BY84" s="47"/>
      <c r="BZ84" s="47"/>
      <c r="CA84" s="47"/>
      <c r="CB84" s="47"/>
      <c r="CC84" s="47"/>
      <c r="CD84" s="47"/>
      <c r="CE84" s="47"/>
      <c r="CF84" s="47"/>
      <c r="CG84" s="47"/>
      <c r="CH84" s="47"/>
      <c r="CI84" s="47"/>
      <c r="CJ84" s="47"/>
      <c r="CK84" s="47"/>
      <c r="CL84" s="47"/>
      <c r="CM84" s="47"/>
      <c r="CN84" s="47"/>
      <c r="CO84" s="47"/>
      <c r="CP84" s="47"/>
      <c r="CQ84" s="47"/>
      <c r="CR84" s="47"/>
      <c r="CS84" s="47"/>
      <c r="CT84" s="47"/>
      <c r="CU84" s="47"/>
      <c r="CV84" s="47"/>
      <c r="CW84" s="47"/>
      <c r="CX84" s="47"/>
      <c r="CY84" s="47"/>
      <c r="CZ84" s="47"/>
      <c r="DA84" s="47"/>
      <c r="DB84" s="47"/>
      <c r="DC84" s="47"/>
      <c r="DD84" s="47"/>
      <c r="DE84" s="47"/>
      <c r="DF84" s="47"/>
      <c r="DG84" s="47"/>
      <c r="DH84" s="47"/>
      <c r="DI84" s="47"/>
      <c r="DJ84" s="47"/>
      <c r="DK84" s="47"/>
      <c r="DL84" s="47"/>
      <c r="DM84" s="47"/>
      <c r="DN84" s="47"/>
      <c r="DO84" s="47"/>
      <c r="DP84" s="47"/>
      <c r="DQ84" s="47"/>
      <c r="DR84" s="47"/>
      <c r="DS84" s="47"/>
      <c r="DT84" s="47"/>
      <c r="DU84" s="47"/>
      <c r="DV84" s="47"/>
      <c r="DW84" s="47"/>
      <c r="DX84" s="47"/>
      <c r="DY84" s="47"/>
      <c r="DZ84" s="47"/>
      <c r="EA84" s="47"/>
      <c r="EB84" s="47"/>
      <c r="EC84" s="47"/>
      <c r="ED84" s="47"/>
      <c r="EE84" s="47"/>
      <c r="EF84" s="47"/>
      <c r="EG84" s="47"/>
      <c r="EH84" s="47"/>
      <c r="EI84" s="47"/>
      <c r="EJ84" s="47"/>
      <c r="EK84" s="47"/>
      <c r="EL84" s="47"/>
      <c r="EM84" s="47"/>
      <c r="EN84" s="47"/>
      <c r="EO84" s="47"/>
      <c r="EP84" s="47"/>
      <c r="EQ84" s="47"/>
      <c r="ER84" s="47"/>
      <c r="ES84" s="57"/>
      <c r="ET84" s="57"/>
      <c r="EU84" s="57"/>
      <c r="EV84" s="57"/>
      <c r="EW84" s="57"/>
      <c r="EX84" s="57"/>
      <c r="EY84" s="57"/>
      <c r="EZ84" s="57"/>
      <c r="FA84" s="57"/>
      <c r="FB84" s="57"/>
      <c r="FC84" s="57"/>
      <c r="FD84" s="57"/>
      <c r="FE84" s="57"/>
      <c r="FF84" s="57"/>
      <c r="FG84" s="57"/>
      <c r="FH84" s="57"/>
      <c r="FI84" s="57"/>
      <c r="FJ84" s="57"/>
      <c r="FK84" s="57"/>
      <c r="FL84" s="57"/>
      <c r="FM84" s="57"/>
      <c r="FN84" s="57"/>
      <c r="FO84" s="57"/>
      <c r="FP84" s="57"/>
      <c r="FQ84" s="57"/>
      <c r="FR84" s="57"/>
      <c r="FS84" s="57"/>
      <c r="FT84" s="57"/>
      <c r="FU84" s="57"/>
      <c r="FV84" s="57"/>
      <c r="FW84" s="57"/>
      <c r="FX84" s="57"/>
      <c r="FY84" s="57"/>
      <c r="FZ84" s="57"/>
      <c r="GA84" s="57"/>
      <c r="GB84" s="57"/>
      <c r="GC84" s="57"/>
      <c r="GD84" s="57"/>
      <c r="GE84" s="57"/>
      <c r="GF84" s="57"/>
      <c r="GG84" s="57"/>
      <c r="GH84" s="57"/>
      <c r="GI84" s="57"/>
      <c r="GJ84" s="57"/>
      <c r="GK84" s="57"/>
      <c r="GL84" s="57"/>
      <c r="GM84" s="57"/>
      <c r="GN84" s="57"/>
      <c r="GO84" s="57"/>
      <c r="GP84" s="57"/>
      <c r="GQ84" s="57"/>
      <c r="GR84" s="57"/>
      <c r="GS84" s="57"/>
      <c r="GT84" s="57"/>
      <c r="GU84" s="57"/>
      <c r="GV84" s="57"/>
      <c r="GW84" s="57"/>
      <c r="GX84" s="57"/>
      <c r="GY84" s="57"/>
      <c r="GZ84" s="57"/>
      <c r="HA84" s="57"/>
      <c r="HB84" s="57"/>
      <c r="HC84" s="57"/>
      <c r="HD84" s="57"/>
      <c r="HE84" s="57"/>
      <c r="HF84" s="57"/>
      <c r="HG84" s="57"/>
      <c r="HH84" s="57"/>
      <c r="HI84" s="57"/>
      <c r="HJ84" s="57"/>
      <c r="HK84" s="57"/>
      <c r="HL84" s="57"/>
      <c r="HM84" s="57"/>
      <c r="HN84" s="57"/>
      <c r="HO84" s="57"/>
      <c r="HP84" s="57"/>
      <c r="HQ84" s="57"/>
      <c r="HR84" s="57"/>
      <c r="HS84" s="57"/>
      <c r="HT84" s="57"/>
      <c r="HU84" s="57"/>
      <c r="HV84" s="57"/>
      <c r="HW84" s="57"/>
      <c r="HX84" s="57"/>
      <c r="HY84" s="57"/>
      <c r="HZ84" s="57"/>
      <c r="IA84" s="57"/>
      <c r="IB84" s="57"/>
      <c r="IC84" s="57"/>
      <c r="ID84" s="57"/>
      <c r="IE84" s="57"/>
      <c r="IF84" s="57"/>
      <c r="IG84" s="57"/>
      <c r="IH84" s="57"/>
      <c r="II84" s="57"/>
      <c r="IJ84" s="57"/>
      <c r="IK84" s="57"/>
      <c r="IL84" s="57"/>
      <c r="IM84" s="57"/>
      <c r="IN84" s="57"/>
      <c r="IO84" s="57"/>
      <c r="IP84" s="57"/>
      <c r="IQ84" s="57"/>
      <c r="IR84" s="57"/>
      <c r="IS84" s="57"/>
      <c r="IT84" s="57"/>
      <c r="IU84" s="57"/>
      <c r="IV84" s="57"/>
    </row>
    <row r="85" spans="1:256" s="41" customFormat="1" ht="101.95" x14ac:dyDescent="0.25">
      <c r="A85" s="97">
        <v>105</v>
      </c>
      <c r="B85" s="100" t="s">
        <v>6916</v>
      </c>
      <c r="C85" s="98">
        <v>10</v>
      </c>
      <c r="D85" s="99"/>
      <c r="E85" s="100" t="s">
        <v>1383</v>
      </c>
      <c r="F85" s="98">
        <v>9892</v>
      </c>
      <c r="G85" s="100" t="s">
        <v>1402</v>
      </c>
      <c r="H85" s="98">
        <v>2006</v>
      </c>
      <c r="I85" s="100" t="s">
        <v>1403</v>
      </c>
      <c r="J85" s="101">
        <v>75469</v>
      </c>
      <c r="K85" s="100" t="s">
        <v>1169</v>
      </c>
      <c r="L85" s="100" t="s">
        <v>1404</v>
      </c>
      <c r="M85" s="100" t="s">
        <v>1405</v>
      </c>
      <c r="N85" s="100" t="s">
        <v>1406</v>
      </c>
      <c r="O85" s="100" t="s">
        <v>1407</v>
      </c>
      <c r="P85" s="100">
        <v>4547</v>
      </c>
      <c r="Q85" s="102">
        <v>13.794922673294668</v>
      </c>
      <c r="R85" s="98">
        <v>8.8578638497652573</v>
      </c>
      <c r="S85" s="98">
        <v>2.6470588235294117</v>
      </c>
      <c r="T85" s="98">
        <v>2.29</v>
      </c>
      <c r="U85" s="102">
        <f>SUM(R85:T85)</f>
        <v>13.794922673294668</v>
      </c>
      <c r="V85" s="98">
        <v>100</v>
      </c>
      <c r="W85" s="98">
        <v>100</v>
      </c>
      <c r="X85" s="103" t="s">
        <v>1391</v>
      </c>
      <c r="Y85" s="102">
        <v>2</v>
      </c>
      <c r="Z85" s="102">
        <v>5</v>
      </c>
      <c r="AA85" s="102">
        <v>4</v>
      </c>
      <c r="AB85" s="102">
        <v>4.1100000000000003</v>
      </c>
      <c r="AC85" s="98"/>
      <c r="AD85" s="102">
        <v>19.128</v>
      </c>
      <c r="AE85" s="104">
        <v>5</v>
      </c>
      <c r="AF85" s="105">
        <v>100</v>
      </c>
      <c r="AG85" s="106" t="s">
        <v>1393</v>
      </c>
      <c r="AH85" s="100" t="s">
        <v>1394</v>
      </c>
      <c r="AI85" s="107">
        <v>10</v>
      </c>
      <c r="AJ85" s="106" t="s">
        <v>1395</v>
      </c>
      <c r="AK85" s="98" t="s">
        <v>1396</v>
      </c>
      <c r="AL85" s="107">
        <v>20</v>
      </c>
      <c r="AM85" s="106" t="s">
        <v>1397</v>
      </c>
      <c r="AN85" s="98" t="s">
        <v>1398</v>
      </c>
      <c r="AO85" s="107">
        <v>10</v>
      </c>
      <c r="AP85" s="106" t="s">
        <v>1408</v>
      </c>
      <c r="AQ85" s="98" t="s">
        <v>1409</v>
      </c>
      <c r="AR85" s="107">
        <v>20</v>
      </c>
      <c r="AS85" s="106" t="s">
        <v>1399</v>
      </c>
      <c r="AT85" s="98" t="s">
        <v>1400</v>
      </c>
      <c r="AU85" s="107">
        <v>30</v>
      </c>
      <c r="AV85" s="108"/>
      <c r="AW85" s="98" t="s">
        <v>1401</v>
      </c>
      <c r="AX85" s="98">
        <v>10</v>
      </c>
      <c r="AY85" s="47"/>
      <c r="AZ85" s="47"/>
      <c r="BA85" s="47"/>
      <c r="BB85" s="47"/>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c r="CC85" s="47"/>
      <c r="CD85" s="47"/>
      <c r="CE85" s="47"/>
      <c r="CF85" s="47"/>
      <c r="CG85" s="47"/>
      <c r="CH85" s="47"/>
      <c r="CI85" s="47"/>
      <c r="CJ85" s="47"/>
      <c r="CK85" s="47"/>
      <c r="CL85" s="47"/>
      <c r="CM85" s="47"/>
      <c r="CN85" s="47"/>
      <c r="CO85" s="47"/>
      <c r="CP85" s="47"/>
      <c r="CQ85" s="47"/>
      <c r="CR85" s="47"/>
      <c r="CS85" s="47"/>
      <c r="CT85" s="47"/>
      <c r="CU85" s="47"/>
      <c r="CV85" s="47"/>
      <c r="CW85" s="47"/>
      <c r="CX85" s="47"/>
      <c r="CY85" s="47"/>
      <c r="CZ85" s="47"/>
      <c r="DA85" s="47"/>
      <c r="DB85" s="47"/>
      <c r="DC85" s="47"/>
      <c r="DD85" s="47"/>
      <c r="DE85" s="47"/>
      <c r="DF85" s="47"/>
      <c r="DG85" s="47"/>
      <c r="DH85" s="47"/>
      <c r="DI85" s="47"/>
      <c r="DJ85" s="47"/>
      <c r="DK85" s="47"/>
      <c r="DL85" s="47"/>
      <c r="DM85" s="47"/>
      <c r="DN85" s="47"/>
      <c r="DO85" s="47"/>
      <c r="DP85" s="47"/>
      <c r="DQ85" s="47"/>
      <c r="DR85" s="47"/>
      <c r="DS85" s="47"/>
      <c r="DT85" s="47"/>
      <c r="DU85" s="47"/>
      <c r="DV85" s="47"/>
      <c r="DW85" s="47"/>
      <c r="DX85" s="47"/>
      <c r="DY85" s="47"/>
      <c r="DZ85" s="47"/>
      <c r="EA85" s="47"/>
      <c r="EB85" s="47"/>
      <c r="EC85" s="47"/>
      <c r="ED85" s="47"/>
      <c r="EE85" s="47"/>
      <c r="EF85" s="47"/>
      <c r="EG85" s="47"/>
      <c r="EH85" s="47"/>
      <c r="EI85" s="47"/>
      <c r="EJ85" s="47"/>
      <c r="EK85" s="47"/>
      <c r="EL85" s="47"/>
      <c r="EM85" s="47"/>
      <c r="EN85" s="47"/>
      <c r="EO85" s="47"/>
      <c r="EP85" s="47"/>
      <c r="EQ85" s="47"/>
      <c r="ER85" s="47"/>
      <c r="ES85" s="57"/>
      <c r="ET85" s="57"/>
      <c r="EU85" s="57"/>
      <c r="EV85" s="57"/>
      <c r="EW85" s="57"/>
      <c r="EX85" s="57"/>
      <c r="EY85" s="57"/>
      <c r="EZ85" s="57"/>
      <c r="FA85" s="57"/>
      <c r="FB85" s="57"/>
      <c r="FC85" s="57"/>
      <c r="FD85" s="57"/>
      <c r="FE85" s="57"/>
      <c r="FF85" s="57"/>
      <c r="FG85" s="57"/>
      <c r="FH85" s="57"/>
      <c r="FI85" s="57"/>
      <c r="FJ85" s="57"/>
      <c r="FK85" s="57"/>
      <c r="FL85" s="57"/>
      <c r="FM85" s="57"/>
      <c r="FN85" s="57"/>
      <c r="FO85" s="57"/>
      <c r="FP85" s="57"/>
      <c r="FQ85" s="57"/>
      <c r="FR85" s="57"/>
      <c r="FS85" s="57"/>
      <c r="FT85" s="57"/>
      <c r="FU85" s="57"/>
      <c r="FV85" s="57"/>
      <c r="FW85" s="57"/>
      <c r="FX85" s="57"/>
      <c r="FY85" s="57"/>
      <c r="FZ85" s="57"/>
      <c r="GA85" s="57"/>
      <c r="GB85" s="57"/>
      <c r="GC85" s="57"/>
      <c r="GD85" s="57"/>
      <c r="GE85" s="57"/>
      <c r="GF85" s="57"/>
      <c r="GG85" s="57"/>
      <c r="GH85" s="57"/>
      <c r="GI85" s="57"/>
      <c r="GJ85" s="57"/>
      <c r="GK85" s="57"/>
      <c r="GL85" s="57"/>
      <c r="GM85" s="57"/>
      <c r="GN85" s="57"/>
      <c r="GO85" s="57"/>
      <c r="GP85" s="57"/>
      <c r="GQ85" s="57"/>
      <c r="GR85" s="57"/>
      <c r="GS85" s="57"/>
      <c r="GT85" s="57"/>
      <c r="GU85" s="57"/>
      <c r="GV85" s="57"/>
      <c r="GW85" s="57"/>
      <c r="GX85" s="57"/>
      <c r="GY85" s="57"/>
      <c r="GZ85" s="57"/>
      <c r="HA85" s="57"/>
      <c r="HB85" s="57"/>
      <c r="HC85" s="57"/>
      <c r="HD85" s="57"/>
      <c r="HE85" s="57"/>
      <c r="HF85" s="57"/>
      <c r="HG85" s="57"/>
      <c r="HH85" s="57"/>
      <c r="HI85" s="57"/>
      <c r="HJ85" s="57"/>
      <c r="HK85" s="57"/>
      <c r="HL85" s="57"/>
      <c r="HM85" s="57"/>
      <c r="HN85" s="57"/>
      <c r="HO85" s="57"/>
      <c r="HP85" s="57"/>
      <c r="HQ85" s="57"/>
      <c r="HR85" s="57"/>
      <c r="HS85" s="57"/>
      <c r="HT85" s="57"/>
      <c r="HU85" s="57"/>
      <c r="HV85" s="57"/>
      <c r="HW85" s="57"/>
      <c r="HX85" s="57"/>
      <c r="HY85" s="57"/>
      <c r="HZ85" s="57"/>
      <c r="IA85" s="57"/>
      <c r="IB85" s="57"/>
      <c r="IC85" s="57"/>
      <c r="ID85" s="57"/>
      <c r="IE85" s="57"/>
      <c r="IF85" s="57"/>
      <c r="IG85" s="57"/>
      <c r="IH85" s="57"/>
      <c r="II85" s="57"/>
      <c r="IJ85" s="57"/>
      <c r="IK85" s="57"/>
      <c r="IL85" s="57"/>
      <c r="IM85" s="57"/>
      <c r="IN85" s="57"/>
      <c r="IO85" s="57"/>
      <c r="IP85" s="57"/>
      <c r="IQ85" s="57"/>
      <c r="IR85" s="57"/>
      <c r="IS85" s="57"/>
      <c r="IT85" s="57"/>
      <c r="IU85" s="57"/>
      <c r="IV85" s="57"/>
    </row>
    <row r="86" spans="1:256" s="41" customFormat="1" ht="114.65" x14ac:dyDescent="0.25">
      <c r="A86" s="97">
        <v>105</v>
      </c>
      <c r="B86" s="100" t="s">
        <v>6916</v>
      </c>
      <c r="C86" s="98">
        <v>1</v>
      </c>
      <c r="D86" s="99"/>
      <c r="E86" s="100" t="s">
        <v>1427</v>
      </c>
      <c r="F86" s="98" t="s">
        <v>1428</v>
      </c>
      <c r="G86" s="100" t="s">
        <v>1429</v>
      </c>
      <c r="H86" s="98">
        <v>2011</v>
      </c>
      <c r="I86" s="100" t="s">
        <v>1430</v>
      </c>
      <c r="J86" s="101">
        <v>57864</v>
      </c>
      <c r="K86" s="100" t="s">
        <v>1431</v>
      </c>
      <c r="L86" s="100" t="s">
        <v>1412</v>
      </c>
      <c r="M86" s="100" t="s">
        <v>1413</v>
      </c>
      <c r="N86" s="100" t="s">
        <v>1432</v>
      </c>
      <c r="O86" s="100" t="s">
        <v>1433</v>
      </c>
      <c r="P86" s="100">
        <v>6317</v>
      </c>
      <c r="Q86" s="102">
        <v>8</v>
      </c>
      <c r="R86" s="98">
        <v>6.82</v>
      </c>
      <c r="S86" s="98">
        <v>1.18</v>
      </c>
      <c r="T86" s="98"/>
      <c r="U86" s="102">
        <v>8</v>
      </c>
      <c r="V86" s="98">
        <v>70</v>
      </c>
      <c r="W86" s="98">
        <v>62</v>
      </c>
      <c r="X86" s="103" t="s">
        <v>1424</v>
      </c>
      <c r="Y86" s="102">
        <v>3</v>
      </c>
      <c r="Z86" s="102">
        <v>11</v>
      </c>
      <c r="AA86" s="102">
        <v>5</v>
      </c>
      <c r="AB86" s="102">
        <v>4</v>
      </c>
      <c r="AC86" s="98"/>
      <c r="AD86" s="102"/>
      <c r="AE86" s="104">
        <v>5</v>
      </c>
      <c r="AF86" s="105">
        <v>10</v>
      </c>
      <c r="AG86" s="106" t="s">
        <v>1434</v>
      </c>
      <c r="AH86" s="100" t="s">
        <v>1427</v>
      </c>
      <c r="AI86" s="107">
        <v>10</v>
      </c>
      <c r="AJ86" s="106"/>
      <c r="AK86" s="98"/>
      <c r="AL86" s="107"/>
      <c r="AM86" s="106"/>
      <c r="AN86" s="98"/>
      <c r="AO86" s="107"/>
      <c r="AP86" s="106"/>
      <c r="AQ86" s="98"/>
      <c r="AR86" s="107"/>
      <c r="AS86" s="106"/>
      <c r="AT86" s="98"/>
      <c r="AU86" s="107"/>
      <c r="AV86" s="108"/>
      <c r="AW86" s="98"/>
      <c r="AX86" s="98"/>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c r="CH86" s="47"/>
      <c r="CI86" s="47"/>
      <c r="CJ86" s="47"/>
      <c r="CK86" s="47"/>
      <c r="CL86" s="47"/>
      <c r="CM86" s="47"/>
      <c r="CN86" s="47"/>
      <c r="CO86" s="47"/>
      <c r="CP86" s="47"/>
      <c r="CQ86" s="47"/>
      <c r="CR86" s="47"/>
      <c r="CS86" s="47"/>
      <c r="CT86" s="47"/>
      <c r="CU86" s="47"/>
      <c r="CV86" s="47"/>
      <c r="CW86" s="47"/>
      <c r="CX86" s="47"/>
      <c r="CY86" s="47"/>
      <c r="CZ86" s="47"/>
      <c r="DA86" s="47"/>
      <c r="DB86" s="47"/>
      <c r="DC86" s="47"/>
      <c r="DD86" s="47"/>
      <c r="DE86" s="47"/>
      <c r="DF86" s="47"/>
      <c r="DG86" s="47"/>
      <c r="DH86" s="47"/>
      <c r="DI86" s="47"/>
      <c r="DJ86" s="47"/>
      <c r="DK86" s="47"/>
      <c r="DL86" s="47"/>
      <c r="DM86" s="47"/>
      <c r="DN86" s="47"/>
      <c r="DO86" s="47"/>
      <c r="DP86" s="47"/>
      <c r="DQ86" s="47"/>
      <c r="DR86" s="47"/>
      <c r="DS86" s="47"/>
      <c r="DT86" s="47"/>
      <c r="DU86" s="47"/>
      <c r="DV86" s="47"/>
      <c r="DW86" s="47"/>
      <c r="DX86" s="47"/>
      <c r="DY86" s="47"/>
      <c r="DZ86" s="47"/>
      <c r="EA86" s="47"/>
      <c r="EB86" s="47"/>
      <c r="EC86" s="47"/>
      <c r="ED86" s="47"/>
      <c r="EE86" s="47"/>
      <c r="EF86" s="47"/>
      <c r="EG86" s="47"/>
      <c r="EH86" s="47"/>
      <c r="EI86" s="47"/>
      <c r="EJ86" s="47"/>
      <c r="EK86" s="47"/>
      <c r="EL86" s="47"/>
      <c r="EM86" s="47"/>
      <c r="EN86" s="47"/>
      <c r="EO86" s="47"/>
      <c r="EP86" s="47"/>
      <c r="EQ86" s="47"/>
      <c r="ER86" s="47"/>
      <c r="ES86" s="57"/>
      <c r="ET86" s="57"/>
      <c r="EU86" s="57"/>
      <c r="EV86" s="57"/>
      <c r="EW86" s="57"/>
      <c r="EX86" s="57"/>
      <c r="EY86" s="57"/>
      <c r="EZ86" s="57"/>
      <c r="FA86" s="57"/>
      <c r="FB86" s="57"/>
      <c r="FC86" s="57"/>
      <c r="FD86" s="57"/>
      <c r="FE86" s="57"/>
      <c r="FF86" s="57"/>
      <c r="FG86" s="57"/>
      <c r="FH86" s="57"/>
      <c r="FI86" s="57"/>
      <c r="FJ86" s="57"/>
      <c r="FK86" s="57"/>
      <c r="FL86" s="57"/>
      <c r="FM86" s="57"/>
      <c r="FN86" s="57"/>
      <c r="FO86" s="57"/>
      <c r="FP86" s="57"/>
      <c r="FQ86" s="57"/>
      <c r="FR86" s="57"/>
      <c r="FS86" s="57"/>
      <c r="FT86" s="57"/>
      <c r="FU86" s="57"/>
      <c r="FV86" s="57"/>
      <c r="FW86" s="57"/>
      <c r="FX86" s="57"/>
      <c r="FY86" s="57"/>
      <c r="FZ86" s="57"/>
      <c r="GA86" s="57"/>
      <c r="GB86" s="57"/>
      <c r="GC86" s="57"/>
      <c r="GD86" s="57"/>
      <c r="GE86" s="57"/>
      <c r="GF86" s="57"/>
      <c r="GG86" s="57"/>
      <c r="GH86" s="57"/>
      <c r="GI86" s="57"/>
      <c r="GJ86" s="57"/>
      <c r="GK86" s="57"/>
      <c r="GL86" s="57"/>
      <c r="GM86" s="57"/>
      <c r="GN86" s="57"/>
      <c r="GO86" s="57"/>
      <c r="GP86" s="57"/>
      <c r="GQ86" s="57"/>
      <c r="GR86" s="57"/>
      <c r="GS86" s="57"/>
      <c r="GT86" s="57"/>
      <c r="GU86" s="57"/>
      <c r="GV86" s="57"/>
      <c r="GW86" s="57"/>
      <c r="GX86" s="57"/>
      <c r="GY86" s="57"/>
      <c r="GZ86" s="57"/>
      <c r="HA86" s="57"/>
      <c r="HB86" s="57"/>
      <c r="HC86" s="57"/>
      <c r="HD86" s="57"/>
      <c r="HE86" s="57"/>
      <c r="HF86" s="57"/>
      <c r="HG86" s="57"/>
      <c r="HH86" s="57"/>
      <c r="HI86" s="57"/>
      <c r="HJ86" s="57"/>
      <c r="HK86" s="57"/>
      <c r="HL86" s="57"/>
      <c r="HM86" s="57"/>
      <c r="HN86" s="57"/>
      <c r="HO86" s="57"/>
      <c r="HP86" s="57"/>
      <c r="HQ86" s="57"/>
      <c r="HR86" s="57"/>
      <c r="HS86" s="57"/>
      <c r="HT86" s="57"/>
      <c r="HU86" s="57"/>
      <c r="HV86" s="57"/>
      <c r="HW86" s="57"/>
      <c r="HX86" s="57"/>
      <c r="HY86" s="57"/>
      <c r="HZ86" s="57"/>
      <c r="IA86" s="57"/>
      <c r="IB86" s="57"/>
      <c r="IC86" s="57"/>
      <c r="ID86" s="57"/>
      <c r="IE86" s="57"/>
      <c r="IF86" s="57"/>
      <c r="IG86" s="57"/>
      <c r="IH86" s="57"/>
      <c r="II86" s="57"/>
      <c r="IJ86" s="57"/>
      <c r="IK86" s="57"/>
      <c r="IL86" s="57"/>
      <c r="IM86" s="57"/>
      <c r="IN86" s="57"/>
      <c r="IO86" s="57"/>
      <c r="IP86" s="57"/>
      <c r="IQ86" s="57"/>
      <c r="IR86" s="57"/>
      <c r="IS86" s="57"/>
      <c r="IT86" s="57"/>
      <c r="IU86" s="57"/>
      <c r="IV86" s="57"/>
    </row>
    <row r="87" spans="1:256" s="41" customFormat="1" ht="101.95" x14ac:dyDescent="0.25">
      <c r="A87" s="97">
        <v>105</v>
      </c>
      <c r="B87" s="100" t="s">
        <v>6916</v>
      </c>
      <c r="C87" s="98">
        <v>1</v>
      </c>
      <c r="D87" s="99"/>
      <c r="E87" s="100" t="s">
        <v>1460</v>
      </c>
      <c r="F87" s="98" t="s">
        <v>1461</v>
      </c>
      <c r="G87" s="100" t="s">
        <v>1462</v>
      </c>
      <c r="H87" s="98">
        <v>2012</v>
      </c>
      <c r="I87" s="100" t="s">
        <v>1463</v>
      </c>
      <c r="J87" s="101">
        <v>62869</v>
      </c>
      <c r="K87" s="100" t="s">
        <v>1431</v>
      </c>
      <c r="L87" s="100" t="s">
        <v>1464</v>
      </c>
      <c r="M87" s="100" t="s">
        <v>1465</v>
      </c>
      <c r="N87" s="100" t="s">
        <v>1466</v>
      </c>
      <c r="O87" s="100" t="s">
        <v>1467</v>
      </c>
      <c r="P87" s="100">
        <v>6357</v>
      </c>
      <c r="Q87" s="102"/>
      <c r="R87" s="98"/>
      <c r="S87" s="98"/>
      <c r="T87" s="98"/>
      <c r="U87" s="102">
        <v>0</v>
      </c>
      <c r="V87" s="98">
        <v>70</v>
      </c>
      <c r="W87" s="98">
        <v>42</v>
      </c>
      <c r="X87" s="103" t="s">
        <v>1424</v>
      </c>
      <c r="Y87" s="102">
        <v>6</v>
      </c>
      <c r="Z87" s="102">
        <v>4</v>
      </c>
      <c r="AA87" s="102">
        <v>8</v>
      </c>
      <c r="AB87" s="102">
        <v>40</v>
      </c>
      <c r="AC87" s="98"/>
      <c r="AD87" s="102"/>
      <c r="AE87" s="104">
        <v>5</v>
      </c>
      <c r="AF87" s="105">
        <v>100</v>
      </c>
      <c r="AG87" s="106" t="s">
        <v>1468</v>
      </c>
      <c r="AH87" s="100" t="s">
        <v>1469</v>
      </c>
      <c r="AI87" s="107">
        <v>100</v>
      </c>
      <c r="AJ87" s="106"/>
      <c r="AK87" s="98"/>
      <c r="AL87" s="107"/>
      <c r="AM87" s="106"/>
      <c r="AN87" s="98"/>
      <c r="AO87" s="107"/>
      <c r="AP87" s="106"/>
      <c r="AQ87" s="98"/>
      <c r="AR87" s="107"/>
      <c r="AS87" s="106"/>
      <c r="AT87" s="98"/>
      <c r="AU87" s="107"/>
      <c r="AV87" s="108"/>
      <c r="AW87" s="98"/>
      <c r="AX87" s="98"/>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c r="CU87" s="42"/>
      <c r="CV87" s="42"/>
      <c r="CW87" s="42"/>
      <c r="CX87" s="42"/>
      <c r="CY87" s="42"/>
      <c r="CZ87" s="42"/>
      <c r="DA87" s="42"/>
      <c r="DB87" s="42"/>
      <c r="DC87" s="42"/>
      <c r="DD87" s="42"/>
      <c r="DE87" s="42"/>
      <c r="DF87" s="42"/>
      <c r="DG87" s="42"/>
      <c r="DH87" s="42"/>
      <c r="DI87" s="42"/>
      <c r="DJ87" s="42"/>
      <c r="DK87" s="42"/>
      <c r="DL87" s="42"/>
      <c r="DM87" s="42"/>
      <c r="DN87" s="42"/>
      <c r="DO87" s="42"/>
      <c r="DP87" s="42"/>
      <c r="DQ87" s="42"/>
      <c r="DR87" s="42"/>
      <c r="DS87" s="42"/>
      <c r="DT87" s="42"/>
      <c r="DU87" s="42"/>
      <c r="DV87" s="42"/>
      <c r="DW87" s="42"/>
      <c r="DX87" s="42"/>
      <c r="DY87" s="42"/>
      <c r="DZ87" s="42"/>
      <c r="EA87" s="42"/>
      <c r="EB87" s="42"/>
      <c r="EC87" s="42"/>
      <c r="ED87" s="42"/>
      <c r="EE87" s="42"/>
      <c r="EF87" s="42"/>
      <c r="EG87" s="42"/>
      <c r="EH87" s="42"/>
      <c r="EI87" s="42"/>
      <c r="EJ87" s="42"/>
      <c r="EK87" s="42"/>
      <c r="EL87" s="42"/>
      <c r="EM87" s="42"/>
      <c r="EN87" s="42"/>
      <c r="EO87" s="42"/>
      <c r="EP87" s="42"/>
      <c r="EQ87" s="42"/>
      <c r="ER87" s="42"/>
    </row>
    <row r="88" spans="1:256" s="41" customFormat="1" ht="165.6" x14ac:dyDescent="0.25">
      <c r="A88" s="97">
        <v>105</v>
      </c>
      <c r="B88" s="100" t="s">
        <v>6916</v>
      </c>
      <c r="C88" s="98">
        <v>3</v>
      </c>
      <c r="D88" s="99"/>
      <c r="E88" s="100" t="s">
        <v>1326</v>
      </c>
      <c r="F88" s="98">
        <v>18343</v>
      </c>
      <c r="G88" s="100" t="s">
        <v>1338</v>
      </c>
      <c r="H88" s="98">
        <v>2005</v>
      </c>
      <c r="I88" s="100" t="s">
        <v>1339</v>
      </c>
      <c r="J88" s="101">
        <v>137436.49</v>
      </c>
      <c r="K88" s="100" t="s">
        <v>733</v>
      </c>
      <c r="L88" s="100" t="s">
        <v>1329</v>
      </c>
      <c r="M88" s="100" t="s">
        <v>1330</v>
      </c>
      <c r="N88" s="100" t="s">
        <v>1340</v>
      </c>
      <c r="O88" s="100" t="s">
        <v>1341</v>
      </c>
      <c r="P88" s="100">
        <v>3549</v>
      </c>
      <c r="Q88" s="102">
        <v>5.0999999999999996</v>
      </c>
      <c r="R88" s="98">
        <v>4.0422470588235289</v>
      </c>
      <c r="S88" s="98">
        <v>8.7011989671544665</v>
      </c>
      <c r="T88" s="98">
        <v>8.0873365219091955</v>
      </c>
      <c r="U88" s="102">
        <f>SUM(R88:T88)</f>
        <v>20.830782547887189</v>
      </c>
      <c r="V88" s="98">
        <v>97</v>
      </c>
      <c r="W88" s="98">
        <v>49</v>
      </c>
      <c r="X88" s="103" t="s">
        <v>1269</v>
      </c>
      <c r="Y88" s="102">
        <v>2</v>
      </c>
      <c r="Z88" s="102">
        <v>1</v>
      </c>
      <c r="AA88" s="102" t="s">
        <v>1324</v>
      </c>
      <c r="AB88" s="102">
        <v>60</v>
      </c>
      <c r="AC88" s="98">
        <v>218</v>
      </c>
      <c r="AD88" s="102">
        <v>16.510000000000002</v>
      </c>
      <c r="AE88" s="104">
        <v>20</v>
      </c>
      <c r="AF88" s="105">
        <v>86</v>
      </c>
      <c r="AG88" s="106" t="s">
        <v>1278</v>
      </c>
      <c r="AH88" s="100" t="s">
        <v>1279</v>
      </c>
      <c r="AI88" s="107">
        <v>57</v>
      </c>
      <c r="AJ88" s="106" t="s">
        <v>1342</v>
      </c>
      <c r="AK88" s="98" t="s">
        <v>1343</v>
      </c>
      <c r="AL88" s="107">
        <v>29</v>
      </c>
      <c r="AM88" s="106"/>
      <c r="AN88" s="98"/>
      <c r="AO88" s="107"/>
      <c r="AP88" s="106"/>
      <c r="AQ88" s="98"/>
      <c r="AR88" s="107"/>
      <c r="AS88" s="106"/>
      <c r="AT88" s="98"/>
      <c r="AU88" s="107"/>
      <c r="AV88" s="108"/>
      <c r="AW88" s="98"/>
      <c r="AX88" s="98"/>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2"/>
      <c r="CI88" s="42"/>
      <c r="CJ88" s="42"/>
      <c r="CK88" s="42"/>
      <c r="CL88" s="42"/>
      <c r="CM88" s="42"/>
      <c r="CN88" s="42"/>
      <c r="CO88" s="42"/>
      <c r="CP88" s="42"/>
      <c r="CQ88" s="42"/>
      <c r="CR88" s="42"/>
      <c r="CS88" s="42"/>
      <c r="CT88" s="42"/>
      <c r="CU88" s="42"/>
      <c r="CV88" s="42"/>
      <c r="CW88" s="42"/>
      <c r="CX88" s="42"/>
      <c r="CY88" s="42"/>
      <c r="CZ88" s="42"/>
      <c r="DA88" s="42"/>
      <c r="DB88" s="42"/>
      <c r="DC88" s="42"/>
      <c r="DD88" s="42"/>
      <c r="DE88" s="42"/>
      <c r="DF88" s="42"/>
      <c r="DG88" s="42"/>
      <c r="DH88" s="42"/>
      <c r="DI88" s="42"/>
      <c r="DJ88" s="42"/>
      <c r="DK88" s="42"/>
      <c r="DL88" s="42"/>
      <c r="DM88" s="42"/>
      <c r="DN88" s="42"/>
      <c r="DO88" s="42"/>
      <c r="DP88" s="42"/>
      <c r="DQ88" s="42"/>
      <c r="DR88" s="42"/>
      <c r="DS88" s="42"/>
      <c r="DT88" s="42"/>
      <c r="DU88" s="42"/>
      <c r="DV88" s="42"/>
      <c r="DW88" s="42"/>
      <c r="DX88" s="42"/>
      <c r="DY88" s="42"/>
      <c r="DZ88" s="42"/>
      <c r="EA88" s="42"/>
      <c r="EB88" s="42"/>
      <c r="EC88" s="42"/>
      <c r="ED88" s="42"/>
      <c r="EE88" s="42"/>
      <c r="EF88" s="42"/>
      <c r="EG88" s="42"/>
      <c r="EH88" s="42"/>
      <c r="EI88" s="42"/>
      <c r="EJ88" s="42"/>
      <c r="EK88" s="42"/>
      <c r="EL88" s="42"/>
      <c r="EM88" s="42"/>
      <c r="EN88" s="42"/>
      <c r="EO88" s="42"/>
      <c r="EP88" s="42"/>
      <c r="EQ88" s="42"/>
      <c r="ER88" s="42"/>
    </row>
    <row r="89" spans="1:256" s="41" customFormat="1" ht="165.6" x14ac:dyDescent="0.25">
      <c r="A89" s="97">
        <v>105</v>
      </c>
      <c r="B89" s="100" t="s">
        <v>6916</v>
      </c>
      <c r="C89" s="98">
        <v>3</v>
      </c>
      <c r="D89" s="99" t="s">
        <v>1270</v>
      </c>
      <c r="E89" s="100" t="s">
        <v>1326</v>
      </c>
      <c r="F89" s="98">
        <v>18343</v>
      </c>
      <c r="G89" s="100" t="s">
        <v>1344</v>
      </c>
      <c r="H89" s="98">
        <v>2011</v>
      </c>
      <c r="I89" s="100" t="s">
        <v>1345</v>
      </c>
      <c r="J89" s="101">
        <v>310826.28999999998</v>
      </c>
      <c r="K89" s="100" t="s">
        <v>1346</v>
      </c>
      <c r="L89" s="100" t="s">
        <v>1329</v>
      </c>
      <c r="M89" s="100" t="s">
        <v>1330</v>
      </c>
      <c r="N89" s="100" t="s">
        <v>1347</v>
      </c>
      <c r="O89" s="100" t="s">
        <v>1348</v>
      </c>
      <c r="P89" s="100">
        <v>6269</v>
      </c>
      <c r="Q89" s="102">
        <v>10.25</v>
      </c>
      <c r="R89" s="98">
        <v>9.1919320588235287</v>
      </c>
      <c r="S89" s="98">
        <v>8.7011989671544665</v>
      </c>
      <c r="T89" s="98">
        <v>8.0873365219091955</v>
      </c>
      <c r="U89" s="102">
        <f>SUM(R89:T89)</f>
        <v>25.980467547887187</v>
      </c>
      <c r="V89" s="98">
        <v>94</v>
      </c>
      <c r="W89" s="98">
        <v>22</v>
      </c>
      <c r="X89" s="103" t="s">
        <v>1269</v>
      </c>
      <c r="Y89" s="102">
        <v>2</v>
      </c>
      <c r="Z89" s="102">
        <v>1</v>
      </c>
      <c r="AA89" s="102" t="s">
        <v>1324</v>
      </c>
      <c r="AB89" s="102">
        <v>60</v>
      </c>
      <c r="AC89" s="98">
        <v>13.2</v>
      </c>
      <c r="AD89" s="102">
        <v>16.510000000000002</v>
      </c>
      <c r="AE89" s="104">
        <v>20</v>
      </c>
      <c r="AF89" s="105">
        <v>100</v>
      </c>
      <c r="AG89" s="106" t="s">
        <v>1278</v>
      </c>
      <c r="AH89" s="100" t="s">
        <v>1279</v>
      </c>
      <c r="AI89" s="107">
        <v>50</v>
      </c>
      <c r="AJ89" s="106" t="s">
        <v>1270</v>
      </c>
      <c r="AK89" s="98" t="s">
        <v>1271</v>
      </c>
      <c r="AL89" s="107">
        <v>25</v>
      </c>
      <c r="AM89" s="106" t="s">
        <v>1274</v>
      </c>
      <c r="AN89" s="98" t="s">
        <v>1275</v>
      </c>
      <c r="AO89" s="107">
        <v>17</v>
      </c>
      <c r="AP89" s="106" t="s">
        <v>1349</v>
      </c>
      <c r="AQ89" s="98"/>
      <c r="AR89" s="107">
        <v>8</v>
      </c>
      <c r="AS89" s="106"/>
      <c r="AT89" s="98"/>
      <c r="AU89" s="107"/>
      <c r="AV89" s="108"/>
      <c r="AW89" s="98"/>
      <c r="AX89" s="98"/>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c r="CB89" s="42"/>
      <c r="CC89" s="42"/>
      <c r="CD89" s="42"/>
      <c r="CE89" s="42"/>
      <c r="CF89" s="42"/>
      <c r="CG89" s="42"/>
      <c r="CH89" s="42"/>
      <c r="CI89" s="42"/>
      <c r="CJ89" s="42"/>
      <c r="CK89" s="42"/>
      <c r="CL89" s="42"/>
      <c r="CM89" s="42"/>
      <c r="CN89" s="42"/>
      <c r="CO89" s="42"/>
      <c r="CP89" s="42"/>
      <c r="CQ89" s="42"/>
      <c r="CR89" s="42"/>
      <c r="CS89" s="42"/>
      <c r="CT89" s="42"/>
      <c r="CU89" s="42"/>
      <c r="CV89" s="42"/>
      <c r="CW89" s="42"/>
      <c r="CX89" s="42"/>
      <c r="CY89" s="42"/>
      <c r="CZ89" s="42"/>
      <c r="DA89" s="42"/>
      <c r="DB89" s="42"/>
      <c r="DC89" s="42"/>
      <c r="DD89" s="42"/>
      <c r="DE89" s="42"/>
      <c r="DF89" s="42"/>
      <c r="DG89" s="42"/>
      <c r="DH89" s="42"/>
      <c r="DI89" s="42"/>
      <c r="DJ89" s="42"/>
      <c r="DK89" s="42"/>
      <c r="DL89" s="42"/>
      <c r="DM89" s="42"/>
      <c r="DN89" s="42"/>
      <c r="DO89" s="42"/>
      <c r="DP89" s="42"/>
      <c r="DQ89" s="42"/>
      <c r="DR89" s="42"/>
      <c r="DS89" s="42"/>
      <c r="DT89" s="42"/>
      <c r="DU89" s="42"/>
      <c r="DV89" s="42"/>
      <c r="DW89" s="42"/>
      <c r="DX89" s="42"/>
      <c r="DY89" s="42"/>
      <c r="DZ89" s="42"/>
      <c r="EA89" s="42"/>
      <c r="EB89" s="42"/>
      <c r="EC89" s="42"/>
      <c r="ED89" s="42"/>
      <c r="EE89" s="42"/>
      <c r="EF89" s="42"/>
      <c r="EG89" s="42"/>
      <c r="EH89" s="42"/>
      <c r="EI89" s="42"/>
      <c r="EJ89" s="42"/>
      <c r="EK89" s="42"/>
      <c r="EL89" s="42"/>
      <c r="EM89" s="42"/>
      <c r="EN89" s="42"/>
      <c r="EO89" s="42"/>
      <c r="EP89" s="42"/>
      <c r="EQ89" s="42"/>
      <c r="ER89" s="42"/>
    </row>
    <row r="90" spans="1:256" ht="165.6" x14ac:dyDescent="0.25">
      <c r="A90" s="97">
        <v>105</v>
      </c>
      <c r="B90" s="100" t="s">
        <v>6916</v>
      </c>
      <c r="C90" s="98">
        <v>3</v>
      </c>
      <c r="D90" s="99"/>
      <c r="E90" s="100" t="s">
        <v>1326</v>
      </c>
      <c r="F90" s="98">
        <v>18343</v>
      </c>
      <c r="G90" s="100" t="s">
        <v>1327</v>
      </c>
      <c r="H90" s="98">
        <v>2001</v>
      </c>
      <c r="I90" s="100" t="s">
        <v>1328</v>
      </c>
      <c r="J90" s="101">
        <v>144422.72</v>
      </c>
      <c r="K90" s="100" t="s">
        <v>1169</v>
      </c>
      <c r="L90" s="100" t="s">
        <v>1329</v>
      </c>
      <c r="M90" s="100" t="s">
        <v>1330</v>
      </c>
      <c r="N90" s="100" t="s">
        <v>1331</v>
      </c>
      <c r="O90" s="100" t="s">
        <v>1332</v>
      </c>
      <c r="P90" s="100">
        <v>5064</v>
      </c>
      <c r="Q90" s="102">
        <v>18.04</v>
      </c>
      <c r="R90" s="98">
        <v>16.929550588235294</v>
      </c>
      <c r="S90" s="98">
        <v>9.1104829495304287</v>
      </c>
      <c r="T90" s="98">
        <v>8.4677458552661626</v>
      </c>
      <c r="U90" s="102">
        <f>SUM(R90:T90)</f>
        <v>34.507779393031882</v>
      </c>
      <c r="V90" s="98">
        <v>96</v>
      </c>
      <c r="W90" s="98">
        <v>100</v>
      </c>
      <c r="X90" s="103" t="s">
        <v>1269</v>
      </c>
      <c r="Y90" s="102">
        <v>2</v>
      </c>
      <c r="Z90" s="102">
        <v>1</v>
      </c>
      <c r="AA90" s="102" t="s">
        <v>1324</v>
      </c>
      <c r="AB90" s="102">
        <v>60</v>
      </c>
      <c r="AC90" s="98"/>
      <c r="AD90" s="102">
        <v>16.510000000000002</v>
      </c>
      <c r="AE90" s="104">
        <v>5</v>
      </c>
      <c r="AF90" s="105">
        <v>100</v>
      </c>
      <c r="AG90" s="106" t="s">
        <v>1270</v>
      </c>
      <c r="AH90" s="100" t="s">
        <v>1271</v>
      </c>
      <c r="AI90" s="107">
        <v>41</v>
      </c>
      <c r="AJ90" s="106" t="s">
        <v>1278</v>
      </c>
      <c r="AK90" s="98" t="s">
        <v>1279</v>
      </c>
      <c r="AL90" s="107">
        <v>25</v>
      </c>
      <c r="AM90" s="106" t="s">
        <v>1287</v>
      </c>
      <c r="AN90" s="98" t="s">
        <v>1288</v>
      </c>
      <c r="AO90" s="107">
        <v>23</v>
      </c>
      <c r="AP90" s="106" t="s">
        <v>1289</v>
      </c>
      <c r="AQ90" s="98"/>
      <c r="AR90" s="107">
        <v>5</v>
      </c>
      <c r="AS90" s="106" t="s">
        <v>1303</v>
      </c>
      <c r="AT90" s="98" t="s">
        <v>1304</v>
      </c>
      <c r="AU90" s="107">
        <v>2</v>
      </c>
      <c r="AV90" s="108" t="s">
        <v>694</v>
      </c>
      <c r="AW90" s="98"/>
      <c r="AX90" s="98">
        <v>4</v>
      </c>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c r="CB90" s="42"/>
      <c r="CC90" s="42"/>
      <c r="CD90" s="42"/>
      <c r="CE90" s="42"/>
      <c r="CF90" s="42"/>
      <c r="CG90" s="42"/>
      <c r="CH90" s="42"/>
      <c r="CI90" s="42"/>
      <c r="CJ90" s="42"/>
      <c r="CK90" s="42"/>
      <c r="CL90" s="42"/>
      <c r="CM90" s="42"/>
      <c r="CN90" s="42"/>
      <c r="CO90" s="42"/>
      <c r="CP90" s="42"/>
      <c r="CQ90" s="42"/>
      <c r="CR90" s="42"/>
      <c r="CS90" s="42"/>
      <c r="CT90" s="42"/>
      <c r="CU90" s="42"/>
      <c r="CV90" s="42"/>
      <c r="CW90" s="42"/>
      <c r="CX90" s="42"/>
      <c r="CY90" s="42"/>
      <c r="CZ90" s="42"/>
      <c r="DA90" s="42"/>
      <c r="DB90" s="42"/>
      <c r="DC90" s="42"/>
      <c r="DD90" s="42"/>
      <c r="DE90" s="42"/>
      <c r="DF90" s="42"/>
      <c r="DG90" s="42"/>
      <c r="DH90" s="42"/>
      <c r="DI90" s="42"/>
      <c r="DJ90" s="42"/>
      <c r="DK90" s="42"/>
      <c r="DL90" s="42"/>
      <c r="DM90" s="42"/>
      <c r="DN90" s="42"/>
      <c r="DO90" s="42"/>
      <c r="DP90" s="42"/>
      <c r="DQ90" s="42"/>
      <c r="DR90" s="42"/>
      <c r="DS90" s="42"/>
      <c r="DT90" s="42"/>
      <c r="DU90" s="42"/>
      <c r="DV90" s="42"/>
      <c r="DW90" s="42"/>
      <c r="DX90" s="42"/>
      <c r="DY90" s="42"/>
      <c r="DZ90" s="42"/>
      <c r="EA90" s="42"/>
      <c r="EB90" s="42"/>
      <c r="EC90" s="42"/>
      <c r="ED90" s="42"/>
      <c r="EE90" s="42"/>
      <c r="EF90" s="42"/>
      <c r="EG90" s="42"/>
      <c r="EH90" s="42"/>
      <c r="EI90" s="42"/>
      <c r="EJ90" s="42"/>
      <c r="EK90" s="42"/>
      <c r="EL90" s="42"/>
      <c r="EM90" s="42"/>
      <c r="EN90" s="42"/>
      <c r="EO90" s="42"/>
      <c r="EP90" s="42"/>
      <c r="EQ90" s="42"/>
      <c r="ER90" s="42"/>
      <c r="ES90" s="41"/>
      <c r="ET90" s="41"/>
      <c r="EU90" s="41"/>
      <c r="EV90" s="41"/>
      <c r="EW90" s="41"/>
      <c r="EX90" s="41"/>
      <c r="EY90" s="41"/>
      <c r="EZ90" s="41"/>
      <c r="FA90" s="41"/>
      <c r="FB90" s="41"/>
      <c r="FC90" s="41"/>
      <c r="FD90" s="41"/>
      <c r="FE90" s="41"/>
      <c r="FF90" s="41"/>
      <c r="FG90" s="41"/>
      <c r="FH90" s="41"/>
      <c r="FI90" s="41"/>
      <c r="FJ90" s="41"/>
      <c r="FK90" s="41"/>
      <c r="FL90" s="41"/>
      <c r="FM90" s="41"/>
      <c r="FN90" s="41"/>
      <c r="FO90" s="41"/>
      <c r="FP90" s="41"/>
      <c r="FQ90" s="41"/>
      <c r="FR90" s="41"/>
      <c r="FS90" s="41"/>
      <c r="FT90" s="41"/>
      <c r="FU90" s="41"/>
      <c r="FV90" s="41"/>
      <c r="FW90" s="41"/>
      <c r="FX90" s="41"/>
      <c r="FY90" s="41"/>
      <c r="FZ90" s="41"/>
      <c r="GA90" s="41"/>
      <c r="GB90" s="41"/>
      <c r="GC90" s="41"/>
      <c r="GD90" s="41"/>
      <c r="GE90" s="41"/>
      <c r="GF90" s="41"/>
      <c r="GG90" s="41"/>
      <c r="GH90" s="41"/>
      <c r="GI90" s="41"/>
      <c r="GJ90" s="41"/>
      <c r="GK90" s="41"/>
      <c r="GL90" s="41"/>
      <c r="GM90" s="41"/>
      <c r="GN90" s="41"/>
      <c r="GO90" s="41"/>
      <c r="GP90" s="41"/>
      <c r="GQ90" s="41"/>
      <c r="GR90" s="41"/>
      <c r="GS90" s="41"/>
      <c r="GT90" s="41"/>
      <c r="GU90" s="41"/>
      <c r="GV90" s="41"/>
      <c r="GW90" s="41"/>
      <c r="GX90" s="41"/>
      <c r="GY90" s="41"/>
      <c r="GZ90" s="41"/>
      <c r="HA90" s="41"/>
      <c r="HB90" s="41"/>
      <c r="HC90" s="41"/>
      <c r="HD90" s="41"/>
      <c r="HE90" s="41"/>
      <c r="HF90" s="41"/>
      <c r="HG90" s="41"/>
      <c r="HH90" s="41"/>
      <c r="HI90" s="41"/>
      <c r="HJ90" s="41"/>
      <c r="HK90" s="41"/>
      <c r="HL90" s="41"/>
      <c r="HM90" s="41"/>
      <c r="HN90" s="41"/>
      <c r="HO90" s="41"/>
      <c r="HP90" s="41"/>
      <c r="HQ90" s="41"/>
      <c r="HR90" s="41"/>
      <c r="HS90" s="41"/>
      <c r="HT90" s="41"/>
      <c r="HU90" s="41"/>
      <c r="HV90" s="41"/>
      <c r="HW90" s="41"/>
      <c r="HX90" s="41"/>
      <c r="HY90" s="41"/>
      <c r="HZ90" s="41"/>
      <c r="IA90" s="41"/>
      <c r="IB90" s="41"/>
      <c r="IC90" s="41"/>
      <c r="ID90" s="41"/>
      <c r="IE90" s="41"/>
      <c r="IF90" s="41"/>
      <c r="IG90" s="41"/>
      <c r="IH90" s="41"/>
      <c r="II90" s="41"/>
      <c r="IJ90" s="41"/>
      <c r="IK90" s="41"/>
      <c r="IL90" s="41"/>
      <c r="IM90" s="41"/>
      <c r="IN90" s="41"/>
      <c r="IO90" s="41"/>
      <c r="IP90" s="41"/>
      <c r="IQ90" s="41"/>
      <c r="IR90" s="41"/>
      <c r="IS90" s="41"/>
      <c r="IT90" s="41"/>
      <c r="IU90" s="41"/>
      <c r="IV90" s="41"/>
    </row>
    <row r="91" spans="1:256" ht="165.6" x14ac:dyDescent="0.25">
      <c r="A91" s="97">
        <v>105</v>
      </c>
      <c r="B91" s="100" t="s">
        <v>6916</v>
      </c>
      <c r="C91" s="98">
        <v>3</v>
      </c>
      <c r="D91" s="99"/>
      <c r="E91" s="100" t="s">
        <v>1326</v>
      </c>
      <c r="F91" s="98">
        <v>18343</v>
      </c>
      <c r="G91" s="100" t="s">
        <v>1333</v>
      </c>
      <c r="H91" s="98">
        <v>2012</v>
      </c>
      <c r="I91" s="100" t="s">
        <v>1334</v>
      </c>
      <c r="J91" s="101">
        <v>90222.43</v>
      </c>
      <c r="K91" s="100" t="s">
        <v>1284</v>
      </c>
      <c r="L91" s="100" t="s">
        <v>1329</v>
      </c>
      <c r="M91" s="100" t="s">
        <v>1330</v>
      </c>
      <c r="N91" s="100" t="s">
        <v>1335</v>
      </c>
      <c r="O91" s="100" t="s">
        <v>1336</v>
      </c>
      <c r="P91" s="100" t="s">
        <v>1337</v>
      </c>
      <c r="Q91" s="102">
        <v>8.5500000000000007</v>
      </c>
      <c r="R91" s="98">
        <v>8.0301600000000004</v>
      </c>
      <c r="S91" s="98">
        <v>4.3213572256809201</v>
      </c>
      <c r="T91" s="98">
        <v>4.0164890203510151</v>
      </c>
      <c r="U91" s="102">
        <f>SUM(R91:T91)</f>
        <v>16.368006246031936</v>
      </c>
      <c r="V91" s="98">
        <v>92</v>
      </c>
      <c r="W91" s="98">
        <v>98</v>
      </c>
      <c r="X91" s="103" t="s">
        <v>1269</v>
      </c>
      <c r="Y91" s="102">
        <v>2</v>
      </c>
      <c r="Z91" s="102">
        <v>1</v>
      </c>
      <c r="AA91" s="102" t="s">
        <v>1324</v>
      </c>
      <c r="AB91" s="102">
        <v>60</v>
      </c>
      <c r="AC91" s="98"/>
      <c r="AD91" s="102">
        <v>16.510000000000002</v>
      </c>
      <c r="AE91" s="104">
        <v>5</v>
      </c>
      <c r="AF91" s="105">
        <v>100</v>
      </c>
      <c r="AG91" s="106" t="s">
        <v>1287</v>
      </c>
      <c r="AH91" s="100" t="s">
        <v>1288</v>
      </c>
      <c r="AI91" s="107">
        <v>33</v>
      </c>
      <c r="AJ91" s="106" t="s">
        <v>1289</v>
      </c>
      <c r="AK91" s="98"/>
      <c r="AL91" s="107">
        <v>33</v>
      </c>
      <c r="AM91" s="106" t="s">
        <v>1278</v>
      </c>
      <c r="AN91" s="98" t="s">
        <v>1279</v>
      </c>
      <c r="AO91" s="107">
        <v>33</v>
      </c>
      <c r="AP91" s="106"/>
      <c r="AQ91" s="98"/>
      <c r="AR91" s="107"/>
      <c r="AS91" s="106"/>
      <c r="AT91" s="98"/>
      <c r="AU91" s="107"/>
      <c r="AV91" s="108"/>
      <c r="AW91" s="98"/>
      <c r="AX91" s="98"/>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c r="CU91" s="42"/>
      <c r="CV91" s="42"/>
      <c r="CW91" s="42"/>
      <c r="CX91" s="42"/>
      <c r="CY91" s="42"/>
      <c r="CZ91" s="42"/>
      <c r="DA91" s="42"/>
      <c r="DB91" s="42"/>
      <c r="DC91" s="42"/>
      <c r="DD91" s="42"/>
      <c r="DE91" s="42"/>
      <c r="DF91" s="42"/>
      <c r="DG91" s="42"/>
      <c r="DH91" s="42"/>
      <c r="DI91" s="42"/>
      <c r="DJ91" s="42"/>
      <c r="DK91" s="42"/>
      <c r="DL91" s="42"/>
      <c r="DM91" s="42"/>
      <c r="DN91" s="42"/>
      <c r="DO91" s="42"/>
      <c r="DP91" s="42"/>
      <c r="DQ91" s="42"/>
      <c r="DR91" s="42"/>
      <c r="DS91" s="42"/>
      <c r="DT91" s="42"/>
      <c r="DU91" s="42"/>
      <c r="DV91" s="42"/>
      <c r="DW91" s="42"/>
      <c r="DX91" s="42"/>
      <c r="DY91" s="42"/>
      <c r="DZ91" s="42"/>
      <c r="EA91" s="42"/>
      <c r="EB91" s="42"/>
      <c r="EC91" s="42"/>
      <c r="ED91" s="42"/>
      <c r="EE91" s="42"/>
      <c r="EF91" s="42"/>
      <c r="EG91" s="42"/>
      <c r="EH91" s="42"/>
      <c r="EI91" s="42"/>
      <c r="EJ91" s="42"/>
      <c r="EK91" s="42"/>
      <c r="EL91" s="42"/>
      <c r="EM91" s="42"/>
      <c r="EN91" s="42"/>
      <c r="EO91" s="42"/>
      <c r="EP91" s="42"/>
      <c r="EQ91" s="42"/>
      <c r="ER91" s="42"/>
      <c r="ES91" s="41"/>
      <c r="ET91" s="41"/>
      <c r="EU91" s="41"/>
      <c r="EV91" s="41"/>
      <c r="EW91" s="41"/>
      <c r="EX91" s="41"/>
      <c r="EY91" s="41"/>
      <c r="EZ91" s="41"/>
      <c r="FA91" s="41"/>
      <c r="FB91" s="41"/>
      <c r="FC91" s="41"/>
      <c r="FD91" s="41"/>
      <c r="FE91" s="41"/>
      <c r="FF91" s="41"/>
      <c r="FG91" s="41"/>
      <c r="FH91" s="41"/>
      <c r="FI91" s="41"/>
      <c r="FJ91" s="41"/>
      <c r="FK91" s="41"/>
      <c r="FL91" s="41"/>
      <c r="FM91" s="41"/>
      <c r="FN91" s="41"/>
      <c r="FO91" s="41"/>
      <c r="FP91" s="41"/>
      <c r="FQ91" s="41"/>
      <c r="FR91" s="41"/>
      <c r="FS91" s="41"/>
      <c r="FT91" s="41"/>
      <c r="FU91" s="41"/>
      <c r="FV91" s="41"/>
      <c r="FW91" s="41"/>
      <c r="FX91" s="41"/>
      <c r="FY91" s="41"/>
      <c r="FZ91" s="41"/>
      <c r="GA91" s="41"/>
      <c r="GB91" s="41"/>
      <c r="GC91" s="41"/>
      <c r="GD91" s="41"/>
      <c r="GE91" s="41"/>
      <c r="GF91" s="41"/>
      <c r="GG91" s="41"/>
      <c r="GH91" s="41"/>
      <c r="GI91" s="41"/>
      <c r="GJ91" s="41"/>
      <c r="GK91" s="41"/>
      <c r="GL91" s="41"/>
      <c r="GM91" s="41"/>
      <c r="GN91" s="41"/>
      <c r="GO91" s="41"/>
      <c r="GP91" s="41"/>
      <c r="GQ91" s="41"/>
      <c r="GR91" s="41"/>
      <c r="GS91" s="41"/>
      <c r="GT91" s="41"/>
      <c r="GU91" s="41"/>
      <c r="GV91" s="41"/>
      <c r="GW91" s="41"/>
      <c r="GX91" s="41"/>
      <c r="GY91" s="41"/>
      <c r="GZ91" s="41"/>
      <c r="HA91" s="41"/>
      <c r="HB91" s="41"/>
      <c r="HC91" s="41"/>
      <c r="HD91" s="41"/>
      <c r="HE91" s="41"/>
      <c r="HF91" s="41"/>
      <c r="HG91" s="41"/>
      <c r="HH91" s="41"/>
      <c r="HI91" s="41"/>
      <c r="HJ91" s="41"/>
      <c r="HK91" s="41"/>
      <c r="HL91" s="41"/>
      <c r="HM91" s="41"/>
      <c r="HN91" s="41"/>
      <c r="HO91" s="41"/>
      <c r="HP91" s="41"/>
      <c r="HQ91" s="41"/>
      <c r="HR91" s="41"/>
      <c r="HS91" s="41"/>
      <c r="HT91" s="41"/>
      <c r="HU91" s="41"/>
      <c r="HV91" s="41"/>
      <c r="HW91" s="41"/>
      <c r="HX91" s="41"/>
      <c r="HY91" s="41"/>
      <c r="HZ91" s="41"/>
      <c r="IA91" s="41"/>
      <c r="IB91" s="41"/>
      <c r="IC91" s="41"/>
      <c r="ID91" s="41"/>
      <c r="IE91" s="41"/>
      <c r="IF91" s="41"/>
      <c r="IG91" s="41"/>
      <c r="IH91" s="41"/>
      <c r="II91" s="41"/>
      <c r="IJ91" s="41"/>
      <c r="IK91" s="41"/>
      <c r="IL91" s="41"/>
      <c r="IM91" s="41"/>
      <c r="IN91" s="41"/>
      <c r="IO91" s="41"/>
      <c r="IP91" s="41"/>
      <c r="IQ91" s="41"/>
      <c r="IR91" s="41"/>
      <c r="IS91" s="41"/>
      <c r="IT91" s="41"/>
      <c r="IU91" s="41"/>
      <c r="IV91" s="41"/>
    </row>
    <row r="92" spans="1:256" ht="254.8" x14ac:dyDescent="0.25">
      <c r="A92" s="97">
        <v>105</v>
      </c>
      <c r="B92" s="100" t="s">
        <v>6916</v>
      </c>
      <c r="C92" s="98">
        <v>3</v>
      </c>
      <c r="D92" s="99"/>
      <c r="E92" s="100" t="s">
        <v>1281</v>
      </c>
      <c r="F92" s="98">
        <v>29616</v>
      </c>
      <c r="G92" s="100" t="s">
        <v>1282</v>
      </c>
      <c r="H92" s="98">
        <v>2014</v>
      </c>
      <c r="I92" s="100" t="s">
        <v>1283</v>
      </c>
      <c r="J92" s="101">
        <v>202352.64000000001</v>
      </c>
      <c r="K92" s="100" t="s">
        <v>1284</v>
      </c>
      <c r="L92" s="100" t="s">
        <v>1265</v>
      </c>
      <c r="M92" s="100" t="s">
        <v>1266</v>
      </c>
      <c r="N92" s="100" t="s">
        <v>1285</v>
      </c>
      <c r="O92" s="100" t="s">
        <v>1286</v>
      </c>
      <c r="P92" s="100">
        <v>6751</v>
      </c>
      <c r="Q92" s="102">
        <v>43.89</v>
      </c>
      <c r="R92" s="98">
        <v>23.81</v>
      </c>
      <c r="S92" s="98">
        <v>12.81</v>
      </c>
      <c r="T92" s="98">
        <v>11.91</v>
      </c>
      <c r="U92" s="102">
        <v>48.52</v>
      </c>
      <c r="V92" s="98">
        <v>82</v>
      </c>
      <c r="W92" s="98">
        <v>25</v>
      </c>
      <c r="X92" s="103" t="s">
        <v>1269</v>
      </c>
      <c r="Y92" s="102">
        <v>3</v>
      </c>
      <c r="Z92" s="102">
        <v>4</v>
      </c>
      <c r="AA92" s="102">
        <v>1</v>
      </c>
      <c r="AB92" s="102">
        <v>66</v>
      </c>
      <c r="AC92" s="98"/>
      <c r="AD92" s="102">
        <v>27.22</v>
      </c>
      <c r="AE92" s="104">
        <v>5</v>
      </c>
      <c r="AF92" s="105">
        <v>42</v>
      </c>
      <c r="AG92" s="106" t="s">
        <v>1287</v>
      </c>
      <c r="AH92" s="100" t="s">
        <v>1288</v>
      </c>
      <c r="AI92" s="107">
        <v>28</v>
      </c>
      <c r="AJ92" s="106" t="s">
        <v>1289</v>
      </c>
      <c r="AK92" s="98"/>
      <c r="AL92" s="107">
        <v>14</v>
      </c>
      <c r="AM92" s="106"/>
      <c r="AN92" s="98"/>
      <c r="AO92" s="107"/>
      <c r="AP92" s="106"/>
      <c r="AQ92" s="98"/>
      <c r="AR92" s="107"/>
      <c r="AS92" s="106"/>
      <c r="AT92" s="98"/>
      <c r="AU92" s="107"/>
      <c r="AV92" s="108"/>
      <c r="AW92" s="98"/>
      <c r="AX92" s="98"/>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c r="CU92" s="42"/>
      <c r="CV92" s="42"/>
      <c r="CW92" s="42"/>
      <c r="CX92" s="42"/>
      <c r="CY92" s="42"/>
      <c r="CZ92" s="42"/>
      <c r="DA92" s="42"/>
      <c r="DB92" s="42"/>
      <c r="DC92" s="42"/>
      <c r="DD92" s="42"/>
      <c r="DE92" s="42"/>
      <c r="DF92" s="42"/>
      <c r="DG92" s="42"/>
      <c r="DH92" s="42"/>
      <c r="DI92" s="42"/>
      <c r="DJ92" s="42"/>
      <c r="DK92" s="42"/>
      <c r="DL92" s="42"/>
      <c r="DM92" s="42"/>
      <c r="DN92" s="42"/>
      <c r="DO92" s="42"/>
      <c r="DP92" s="42"/>
      <c r="DQ92" s="42"/>
      <c r="DR92" s="42"/>
      <c r="DS92" s="42"/>
      <c r="DT92" s="42"/>
      <c r="DU92" s="42"/>
      <c r="DV92" s="42"/>
      <c r="DW92" s="42"/>
      <c r="DX92" s="42"/>
      <c r="DY92" s="42"/>
      <c r="DZ92" s="42"/>
      <c r="EA92" s="42"/>
      <c r="EB92" s="42"/>
      <c r="EC92" s="42"/>
      <c r="ED92" s="42"/>
      <c r="EE92" s="42"/>
      <c r="EF92" s="42"/>
      <c r="EG92" s="42"/>
      <c r="EH92" s="42"/>
      <c r="EI92" s="42"/>
      <c r="EJ92" s="42"/>
      <c r="EK92" s="42"/>
      <c r="EL92" s="42"/>
      <c r="EM92" s="42"/>
      <c r="EN92" s="42"/>
      <c r="EO92" s="42"/>
      <c r="EP92" s="42"/>
      <c r="EQ92" s="42"/>
      <c r="ER92" s="42"/>
      <c r="ES92" s="41"/>
      <c r="ET92" s="41"/>
      <c r="EU92" s="41"/>
      <c r="EV92" s="41"/>
      <c r="EW92" s="41"/>
      <c r="EX92" s="41"/>
      <c r="EY92" s="41"/>
      <c r="EZ92" s="41"/>
      <c r="FA92" s="41"/>
      <c r="FB92" s="41"/>
      <c r="FC92" s="41"/>
      <c r="FD92" s="41"/>
      <c r="FE92" s="41"/>
      <c r="FF92" s="41"/>
      <c r="FG92" s="41"/>
      <c r="FH92" s="41"/>
      <c r="FI92" s="41"/>
      <c r="FJ92" s="41"/>
      <c r="FK92" s="41"/>
      <c r="FL92" s="41"/>
      <c r="FM92" s="41"/>
      <c r="FN92" s="41"/>
      <c r="FO92" s="41"/>
      <c r="FP92" s="41"/>
      <c r="FQ92" s="41"/>
      <c r="FR92" s="41"/>
      <c r="FS92" s="41"/>
      <c r="FT92" s="41"/>
      <c r="FU92" s="41"/>
      <c r="FV92" s="41"/>
      <c r="FW92" s="41"/>
      <c r="FX92" s="41"/>
      <c r="FY92" s="41"/>
      <c r="FZ92" s="41"/>
      <c r="GA92" s="41"/>
      <c r="GB92" s="41"/>
      <c r="GC92" s="41"/>
      <c r="GD92" s="41"/>
      <c r="GE92" s="41"/>
      <c r="GF92" s="41"/>
      <c r="GG92" s="41"/>
      <c r="GH92" s="41"/>
      <c r="GI92" s="41"/>
      <c r="GJ92" s="41"/>
      <c r="GK92" s="41"/>
      <c r="GL92" s="41"/>
      <c r="GM92" s="41"/>
      <c r="GN92" s="41"/>
      <c r="GO92" s="41"/>
      <c r="GP92" s="41"/>
      <c r="GQ92" s="41"/>
      <c r="GR92" s="41"/>
      <c r="GS92" s="41"/>
      <c r="GT92" s="41"/>
      <c r="GU92" s="41"/>
      <c r="GV92" s="41"/>
      <c r="GW92" s="41"/>
      <c r="GX92" s="41"/>
      <c r="GY92" s="41"/>
      <c r="GZ92" s="41"/>
      <c r="HA92" s="41"/>
      <c r="HB92" s="41"/>
      <c r="HC92" s="41"/>
      <c r="HD92" s="41"/>
      <c r="HE92" s="41"/>
      <c r="HF92" s="41"/>
      <c r="HG92" s="41"/>
      <c r="HH92" s="41"/>
      <c r="HI92" s="41"/>
      <c r="HJ92" s="41"/>
      <c r="HK92" s="41"/>
      <c r="HL92" s="41"/>
      <c r="HM92" s="41"/>
      <c r="HN92" s="41"/>
      <c r="HO92" s="41"/>
      <c r="HP92" s="41"/>
      <c r="HQ92" s="41"/>
      <c r="HR92" s="41"/>
      <c r="HS92" s="41"/>
      <c r="HT92" s="41"/>
      <c r="HU92" s="41"/>
      <c r="HV92" s="41"/>
      <c r="HW92" s="41"/>
      <c r="HX92" s="41"/>
      <c r="HY92" s="41"/>
      <c r="HZ92" s="41"/>
      <c r="IA92" s="41"/>
      <c r="IB92" s="41"/>
      <c r="IC92" s="41"/>
      <c r="ID92" s="41"/>
      <c r="IE92" s="41"/>
      <c r="IF92" s="41"/>
      <c r="IG92" s="41"/>
      <c r="IH92" s="41"/>
      <c r="II92" s="41"/>
      <c r="IJ92" s="41"/>
      <c r="IK92" s="41"/>
      <c r="IL92" s="41"/>
      <c r="IM92" s="41"/>
      <c r="IN92" s="41"/>
      <c r="IO92" s="41"/>
      <c r="IP92" s="41"/>
      <c r="IQ92" s="41"/>
      <c r="IR92" s="41"/>
      <c r="IS92" s="41"/>
      <c r="IT92" s="41"/>
      <c r="IU92" s="41"/>
      <c r="IV92" s="41"/>
    </row>
    <row r="93" spans="1:256" ht="152.9" x14ac:dyDescent="0.25">
      <c r="A93" s="97">
        <v>105</v>
      </c>
      <c r="B93" s="100" t="s">
        <v>6916</v>
      </c>
      <c r="C93" s="98">
        <v>4</v>
      </c>
      <c r="D93" s="99"/>
      <c r="E93" s="100" t="s">
        <v>1367</v>
      </c>
      <c r="F93" s="98">
        <v>691</v>
      </c>
      <c r="G93" s="100" t="s">
        <v>1368</v>
      </c>
      <c r="H93" s="98">
        <v>2003</v>
      </c>
      <c r="I93" s="100" t="s">
        <v>1369</v>
      </c>
      <c r="J93" s="101">
        <v>69393.31</v>
      </c>
      <c r="K93" s="100" t="s">
        <v>733</v>
      </c>
      <c r="L93" s="100" t="s">
        <v>1370</v>
      </c>
      <c r="M93" s="100" t="s">
        <v>1371</v>
      </c>
      <c r="N93" s="100" t="s">
        <v>1372</v>
      </c>
      <c r="O93" s="100" t="s">
        <v>1373</v>
      </c>
      <c r="P93" s="100">
        <v>2785</v>
      </c>
      <c r="Q93" s="102">
        <v>10.516858823529411</v>
      </c>
      <c r="R93" s="98">
        <v>8.1639176470588239</v>
      </c>
      <c r="S93" s="98">
        <v>1.1764705882352942</v>
      </c>
      <c r="T93" s="98">
        <v>1.1764705882352942</v>
      </c>
      <c r="U93" s="102">
        <f>SUM(R93:T93)</f>
        <v>10.516858823529411</v>
      </c>
      <c r="V93" s="98">
        <v>80</v>
      </c>
      <c r="W93" s="98">
        <v>100</v>
      </c>
      <c r="X93" s="103" t="s">
        <v>1364</v>
      </c>
      <c r="Y93" s="102">
        <v>6</v>
      </c>
      <c r="Z93" s="102">
        <v>4</v>
      </c>
      <c r="AA93" s="102">
        <v>8</v>
      </c>
      <c r="AB93" s="102">
        <v>4.66</v>
      </c>
      <c r="AC93" s="98"/>
      <c r="AD93" s="102">
        <v>22.21</v>
      </c>
      <c r="AE93" s="104">
        <v>5</v>
      </c>
      <c r="AF93" s="105">
        <v>80</v>
      </c>
      <c r="AG93" s="106" t="s">
        <v>1365</v>
      </c>
      <c r="AH93" s="100" t="s">
        <v>1366</v>
      </c>
      <c r="AI93" s="107">
        <v>80</v>
      </c>
      <c r="AJ93" s="106"/>
      <c r="AK93" s="98"/>
      <c r="AL93" s="107"/>
      <c r="AM93" s="106"/>
      <c r="AN93" s="98"/>
      <c r="AO93" s="107"/>
      <c r="AP93" s="106"/>
      <c r="AQ93" s="98"/>
      <c r="AR93" s="107"/>
      <c r="AS93" s="106"/>
      <c r="AT93" s="98"/>
      <c r="AU93" s="107"/>
      <c r="AV93" s="108"/>
      <c r="AW93" s="98"/>
      <c r="AX93" s="98"/>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c r="CU93" s="42"/>
      <c r="CV93" s="42"/>
      <c r="CW93" s="42"/>
      <c r="CX93" s="42"/>
      <c r="CY93" s="42"/>
      <c r="CZ93" s="42"/>
      <c r="DA93" s="42"/>
      <c r="DB93" s="42"/>
      <c r="DC93" s="42"/>
      <c r="DD93" s="42"/>
      <c r="DE93" s="42"/>
      <c r="DF93" s="42"/>
      <c r="DG93" s="42"/>
      <c r="DH93" s="42"/>
      <c r="DI93" s="42"/>
      <c r="DJ93" s="42"/>
      <c r="DK93" s="42"/>
      <c r="DL93" s="42"/>
      <c r="DM93" s="42"/>
      <c r="DN93" s="42"/>
      <c r="DO93" s="42"/>
      <c r="DP93" s="42"/>
      <c r="DQ93" s="42"/>
      <c r="DR93" s="42"/>
      <c r="DS93" s="42"/>
      <c r="DT93" s="42"/>
      <c r="DU93" s="42"/>
      <c r="DV93" s="42"/>
      <c r="DW93" s="42"/>
      <c r="DX93" s="42"/>
      <c r="DY93" s="42"/>
      <c r="DZ93" s="42"/>
      <c r="EA93" s="42"/>
      <c r="EB93" s="42"/>
      <c r="EC93" s="42"/>
      <c r="ED93" s="42"/>
      <c r="EE93" s="42"/>
      <c r="EF93" s="42"/>
      <c r="EG93" s="42"/>
      <c r="EH93" s="42"/>
      <c r="EI93" s="42"/>
      <c r="EJ93" s="42"/>
      <c r="EK93" s="42"/>
      <c r="EL93" s="42"/>
      <c r="EM93" s="42"/>
      <c r="EN93" s="42"/>
      <c r="EO93" s="42"/>
      <c r="EP93" s="42"/>
      <c r="EQ93" s="42"/>
      <c r="ER93" s="42"/>
      <c r="ES93" s="41"/>
      <c r="ET93" s="41"/>
      <c r="EU93" s="41"/>
      <c r="EV93" s="41"/>
      <c r="EW93" s="41"/>
      <c r="EX93" s="41"/>
      <c r="EY93" s="41"/>
      <c r="EZ93" s="41"/>
      <c r="FA93" s="41"/>
      <c r="FB93" s="41"/>
      <c r="FC93" s="41"/>
      <c r="FD93" s="41"/>
      <c r="FE93" s="41"/>
      <c r="FF93" s="41"/>
      <c r="FG93" s="41"/>
      <c r="FH93" s="41"/>
      <c r="FI93" s="41"/>
      <c r="FJ93" s="41"/>
      <c r="FK93" s="41"/>
      <c r="FL93" s="41"/>
      <c r="FM93" s="41"/>
      <c r="FN93" s="41"/>
      <c r="FO93" s="41"/>
      <c r="FP93" s="41"/>
      <c r="FQ93" s="41"/>
      <c r="FR93" s="41"/>
      <c r="FS93" s="41"/>
      <c r="FT93" s="41"/>
      <c r="FU93" s="41"/>
      <c r="FV93" s="41"/>
      <c r="FW93" s="41"/>
      <c r="FX93" s="41"/>
      <c r="FY93" s="41"/>
      <c r="FZ93" s="41"/>
      <c r="GA93" s="41"/>
      <c r="GB93" s="41"/>
      <c r="GC93" s="41"/>
      <c r="GD93" s="41"/>
      <c r="GE93" s="41"/>
      <c r="GF93" s="41"/>
      <c r="GG93" s="41"/>
      <c r="GH93" s="41"/>
      <c r="GI93" s="41"/>
      <c r="GJ93" s="41"/>
      <c r="GK93" s="41"/>
      <c r="GL93" s="41"/>
      <c r="GM93" s="41"/>
      <c r="GN93" s="41"/>
      <c r="GO93" s="41"/>
      <c r="GP93" s="41"/>
      <c r="GQ93" s="41"/>
      <c r="GR93" s="41"/>
      <c r="GS93" s="41"/>
      <c r="GT93" s="41"/>
      <c r="GU93" s="41"/>
      <c r="GV93" s="41"/>
      <c r="GW93" s="41"/>
      <c r="GX93" s="41"/>
      <c r="GY93" s="41"/>
      <c r="GZ93" s="41"/>
      <c r="HA93" s="41"/>
      <c r="HB93" s="41"/>
      <c r="HC93" s="41"/>
      <c r="HD93" s="41"/>
      <c r="HE93" s="41"/>
      <c r="HF93" s="41"/>
      <c r="HG93" s="41"/>
      <c r="HH93" s="41"/>
      <c r="HI93" s="41"/>
      <c r="HJ93" s="41"/>
      <c r="HK93" s="41"/>
      <c r="HL93" s="41"/>
      <c r="HM93" s="41"/>
      <c r="HN93" s="41"/>
      <c r="HO93" s="41"/>
      <c r="HP93" s="41"/>
      <c r="HQ93" s="41"/>
      <c r="HR93" s="41"/>
      <c r="HS93" s="41"/>
      <c r="HT93" s="41"/>
      <c r="HU93" s="41"/>
      <c r="HV93" s="41"/>
      <c r="HW93" s="41"/>
      <c r="HX93" s="41"/>
      <c r="HY93" s="41"/>
      <c r="HZ93" s="41"/>
      <c r="IA93" s="41"/>
      <c r="IB93" s="41"/>
      <c r="IC93" s="41"/>
      <c r="ID93" s="41"/>
      <c r="IE93" s="41"/>
      <c r="IF93" s="41"/>
      <c r="IG93" s="41"/>
      <c r="IH93" s="41"/>
      <c r="II93" s="41"/>
      <c r="IJ93" s="41"/>
      <c r="IK93" s="41"/>
      <c r="IL93" s="41"/>
      <c r="IM93" s="41"/>
      <c r="IN93" s="41"/>
      <c r="IO93" s="41"/>
      <c r="IP93" s="41"/>
      <c r="IQ93" s="41"/>
      <c r="IR93" s="41"/>
      <c r="IS93" s="41"/>
      <c r="IT93" s="41"/>
      <c r="IU93" s="41"/>
      <c r="IV93" s="41"/>
    </row>
    <row r="94" spans="1:256" ht="203.85" x14ac:dyDescent="0.25">
      <c r="A94" s="97">
        <v>105</v>
      </c>
      <c r="B94" s="100" t="s">
        <v>6916</v>
      </c>
      <c r="C94" s="98">
        <v>10</v>
      </c>
      <c r="D94" s="99"/>
      <c r="E94" s="100" t="s">
        <v>1383</v>
      </c>
      <c r="F94" s="98">
        <v>9892</v>
      </c>
      <c r="G94" s="100" t="s">
        <v>1410</v>
      </c>
      <c r="H94" s="98">
        <v>2000</v>
      </c>
      <c r="I94" s="100" t="s">
        <v>1411</v>
      </c>
      <c r="J94" s="101">
        <v>56612</v>
      </c>
      <c r="K94" s="100" t="s">
        <v>636</v>
      </c>
      <c r="L94" s="100" t="s">
        <v>1412</v>
      </c>
      <c r="M94" s="100" t="s">
        <v>1413</v>
      </c>
      <c r="N94" s="100" t="s">
        <v>1414</v>
      </c>
      <c r="O94" s="100" t="s">
        <v>1415</v>
      </c>
      <c r="P94" s="100">
        <v>2467</v>
      </c>
      <c r="Q94" s="102">
        <v>10.714916470588236</v>
      </c>
      <c r="R94" s="98">
        <v>6.6602105882352944</v>
      </c>
      <c r="S94" s="98">
        <v>1.7647058823529411</v>
      </c>
      <c r="T94" s="98">
        <v>2.29</v>
      </c>
      <c r="U94" s="102">
        <f>SUM(R94:T94)</f>
        <v>10.714916470588236</v>
      </c>
      <c r="V94" s="98">
        <v>90</v>
      </c>
      <c r="W94" s="98">
        <v>100</v>
      </c>
      <c r="X94" s="103" t="s">
        <v>1391</v>
      </c>
      <c r="Y94" s="102">
        <v>3</v>
      </c>
      <c r="Z94" s="102">
        <v>4</v>
      </c>
      <c r="AA94" s="102">
        <v>7</v>
      </c>
      <c r="AB94" s="102" t="s">
        <v>1392</v>
      </c>
      <c r="AC94" s="98">
        <v>143</v>
      </c>
      <c r="AD94" s="102">
        <v>19.128</v>
      </c>
      <c r="AE94" s="104">
        <v>5</v>
      </c>
      <c r="AF94" s="105">
        <v>90</v>
      </c>
      <c r="AG94" s="106" t="s">
        <v>1408</v>
      </c>
      <c r="AH94" s="100" t="s">
        <v>1409</v>
      </c>
      <c r="AI94" s="107">
        <v>10</v>
      </c>
      <c r="AJ94" s="106" t="s">
        <v>1395</v>
      </c>
      <c r="AK94" s="98" t="s">
        <v>1396</v>
      </c>
      <c r="AL94" s="107">
        <v>10</v>
      </c>
      <c r="AM94" s="106" t="s">
        <v>1408</v>
      </c>
      <c r="AN94" s="98" t="s">
        <v>1416</v>
      </c>
      <c r="AO94" s="107">
        <v>30</v>
      </c>
      <c r="AP94" s="106" t="s">
        <v>1393</v>
      </c>
      <c r="AQ94" s="98" t="s">
        <v>1394</v>
      </c>
      <c r="AR94" s="107">
        <v>10</v>
      </c>
      <c r="AS94" s="106" t="s">
        <v>1408</v>
      </c>
      <c r="AT94" s="98" t="s">
        <v>1417</v>
      </c>
      <c r="AU94" s="107">
        <v>10</v>
      </c>
      <c r="AV94" s="108"/>
      <c r="AW94" s="98" t="s">
        <v>1401</v>
      </c>
      <c r="AX94" s="98">
        <v>20</v>
      </c>
    </row>
    <row r="95" spans="1:256" ht="114.65" x14ac:dyDescent="0.25">
      <c r="A95" s="97">
        <v>105</v>
      </c>
      <c r="B95" s="100" t="s">
        <v>6916</v>
      </c>
      <c r="C95" s="98">
        <v>1</v>
      </c>
      <c r="D95" s="99"/>
      <c r="E95" s="100" t="s">
        <v>1470</v>
      </c>
      <c r="F95" s="98" t="s">
        <v>1471</v>
      </c>
      <c r="G95" s="100" t="s">
        <v>1472</v>
      </c>
      <c r="H95" s="98">
        <v>2011</v>
      </c>
      <c r="I95" s="100" t="s">
        <v>1473</v>
      </c>
      <c r="J95" s="101">
        <v>55541</v>
      </c>
      <c r="K95" s="100" t="s">
        <v>1431</v>
      </c>
      <c r="L95" s="100" t="s">
        <v>1412</v>
      </c>
      <c r="M95" s="100" t="s">
        <v>1413</v>
      </c>
      <c r="N95" s="100" t="s">
        <v>1474</v>
      </c>
      <c r="O95" s="100" t="s">
        <v>1475</v>
      </c>
      <c r="P95" s="100">
        <v>6189</v>
      </c>
      <c r="Q95" s="102">
        <v>7.73</v>
      </c>
      <c r="R95" s="98">
        <v>6.55</v>
      </c>
      <c r="S95" s="98">
        <v>1.18</v>
      </c>
      <c r="T95" s="98"/>
      <c r="U95" s="102">
        <v>7.7299999999999995</v>
      </c>
      <c r="V95" s="98">
        <v>70</v>
      </c>
      <c r="W95" s="98">
        <v>74</v>
      </c>
      <c r="X95" s="103" t="s">
        <v>1424</v>
      </c>
      <c r="Y95" s="102">
        <v>3</v>
      </c>
      <c r="Z95" s="102">
        <v>4</v>
      </c>
      <c r="AA95" s="102">
        <v>4</v>
      </c>
      <c r="AB95" s="102">
        <v>30</v>
      </c>
      <c r="AC95" s="98"/>
      <c r="AD95" s="102"/>
      <c r="AE95" s="104">
        <v>5</v>
      </c>
      <c r="AF95" s="105">
        <v>17</v>
      </c>
      <c r="AG95" s="106" t="s">
        <v>1476</v>
      </c>
      <c r="AH95" s="100" t="s">
        <v>1477</v>
      </c>
      <c r="AI95" s="107">
        <v>10</v>
      </c>
      <c r="AJ95" s="106" t="s">
        <v>1478</v>
      </c>
      <c r="AK95" s="98" t="s">
        <v>1477</v>
      </c>
      <c r="AL95" s="107">
        <v>10</v>
      </c>
      <c r="AM95" s="106"/>
      <c r="AN95" s="98"/>
      <c r="AO95" s="107"/>
      <c r="AP95" s="106"/>
      <c r="AQ95" s="98"/>
      <c r="AR95" s="107"/>
      <c r="AS95" s="106"/>
      <c r="AT95" s="98"/>
      <c r="AU95" s="107"/>
      <c r="AV95" s="108"/>
      <c r="AW95" s="98"/>
      <c r="AX95" s="98"/>
    </row>
    <row r="96" spans="1:256" ht="280.25" x14ac:dyDescent="0.25">
      <c r="A96" s="97">
        <v>105</v>
      </c>
      <c r="B96" s="100" t="s">
        <v>6916</v>
      </c>
      <c r="C96" s="98">
        <v>10</v>
      </c>
      <c r="D96" s="99"/>
      <c r="E96" s="100" t="s">
        <v>1383</v>
      </c>
      <c r="F96" s="98">
        <v>9892</v>
      </c>
      <c r="G96" s="100" t="s">
        <v>1384</v>
      </c>
      <c r="H96" s="98">
        <v>2014</v>
      </c>
      <c r="I96" s="100" t="s">
        <v>1385</v>
      </c>
      <c r="J96" s="101">
        <v>182301</v>
      </c>
      <c r="K96" s="100" t="s">
        <v>1169</v>
      </c>
      <c r="L96" s="100" t="s">
        <v>1386</v>
      </c>
      <c r="M96" s="100" t="s">
        <v>1387</v>
      </c>
      <c r="N96" s="100" t="s">
        <v>1388</v>
      </c>
      <c r="O96" s="100" t="s">
        <v>1389</v>
      </c>
      <c r="P96" s="100" t="s">
        <v>1390</v>
      </c>
      <c r="Q96" s="102">
        <v>21.559729908864956</v>
      </c>
      <c r="R96" s="98">
        <v>11.556788732394367</v>
      </c>
      <c r="S96" s="98">
        <v>2.3529411764705883</v>
      </c>
      <c r="T96" s="98">
        <v>7.65</v>
      </c>
      <c r="U96" s="102">
        <f>SUM(R96:T96)</f>
        <v>21.559729908864956</v>
      </c>
      <c r="V96" s="98">
        <v>100</v>
      </c>
      <c r="W96" s="98">
        <v>32</v>
      </c>
      <c r="X96" s="103" t="s">
        <v>1391</v>
      </c>
      <c r="Y96" s="102">
        <v>3</v>
      </c>
      <c r="Z96" s="102">
        <v>4</v>
      </c>
      <c r="AA96" s="102">
        <v>7</v>
      </c>
      <c r="AB96" s="102" t="s">
        <v>1392</v>
      </c>
      <c r="AC96" s="98"/>
      <c r="AD96" s="102">
        <v>19.128</v>
      </c>
      <c r="AE96" s="104">
        <v>5</v>
      </c>
      <c r="AF96" s="105">
        <v>100</v>
      </c>
      <c r="AG96" s="106" t="s">
        <v>1393</v>
      </c>
      <c r="AH96" s="100" t="s">
        <v>1394</v>
      </c>
      <c r="AI96" s="107">
        <v>20</v>
      </c>
      <c r="AJ96" s="106" t="s">
        <v>1395</v>
      </c>
      <c r="AK96" s="98" t="s">
        <v>1396</v>
      </c>
      <c r="AL96" s="107">
        <v>10</v>
      </c>
      <c r="AM96" s="106" t="s">
        <v>1397</v>
      </c>
      <c r="AN96" s="98" t="s">
        <v>1398</v>
      </c>
      <c r="AO96" s="107">
        <v>10</v>
      </c>
      <c r="AP96" s="106" t="s">
        <v>1399</v>
      </c>
      <c r="AQ96" s="98" t="s">
        <v>1400</v>
      </c>
      <c r="AR96" s="107">
        <v>30</v>
      </c>
      <c r="AS96" s="106"/>
      <c r="AT96" s="98"/>
      <c r="AU96" s="107"/>
      <c r="AV96" s="108"/>
      <c r="AW96" s="98" t="s">
        <v>1401</v>
      </c>
      <c r="AX96" s="98">
        <v>30</v>
      </c>
    </row>
    <row r="97" spans="1:148" ht="127.4" x14ac:dyDescent="0.25">
      <c r="A97" s="97">
        <v>105</v>
      </c>
      <c r="B97" s="100" t="s">
        <v>6916</v>
      </c>
      <c r="C97" s="98">
        <v>2</v>
      </c>
      <c r="D97" s="99"/>
      <c r="E97" s="100" t="s">
        <v>1357</v>
      </c>
      <c r="F97" s="98">
        <v>5221</v>
      </c>
      <c r="G97" s="100" t="s">
        <v>1358</v>
      </c>
      <c r="H97" s="98">
        <v>2005</v>
      </c>
      <c r="I97" s="100" t="s">
        <v>1359</v>
      </c>
      <c r="J97" s="101">
        <v>55570.3</v>
      </c>
      <c r="K97" s="100" t="s">
        <v>726</v>
      </c>
      <c r="L97" s="100" t="s">
        <v>1360</v>
      </c>
      <c r="M97" s="100" t="s">
        <v>1361</v>
      </c>
      <c r="N97" s="100" t="s">
        <v>1362</v>
      </c>
      <c r="O97" s="100" t="s">
        <v>1363</v>
      </c>
      <c r="P97" s="100">
        <v>3282</v>
      </c>
      <c r="Q97" s="102">
        <v>22.996035294117643</v>
      </c>
      <c r="R97" s="98">
        <v>6.5376823529411761</v>
      </c>
      <c r="S97" s="98">
        <v>3.1983529411764704</v>
      </c>
      <c r="T97" s="98">
        <v>13.26</v>
      </c>
      <c r="U97" s="102">
        <f>SUM(R97:T97)</f>
        <v>22.996035294117647</v>
      </c>
      <c r="V97" s="98">
        <v>100</v>
      </c>
      <c r="W97" s="98">
        <v>100</v>
      </c>
      <c r="X97" s="103" t="s">
        <v>1364</v>
      </c>
      <c r="Y97" s="102">
        <v>3</v>
      </c>
      <c r="Z97" s="102">
        <v>11</v>
      </c>
      <c r="AA97" s="102">
        <v>5</v>
      </c>
      <c r="AB97" s="102">
        <v>60</v>
      </c>
      <c r="AC97" s="98">
        <v>189</v>
      </c>
      <c r="AD97" s="102">
        <v>23</v>
      </c>
      <c r="AE97" s="104">
        <v>5</v>
      </c>
      <c r="AF97" s="105">
        <v>100</v>
      </c>
      <c r="AG97" s="106" t="s">
        <v>1365</v>
      </c>
      <c r="AH97" s="100" t="s">
        <v>1366</v>
      </c>
      <c r="AI97" s="107">
        <v>100</v>
      </c>
      <c r="AJ97" s="106"/>
      <c r="AK97" s="98"/>
      <c r="AL97" s="107"/>
      <c r="AM97" s="106"/>
      <c r="AN97" s="98"/>
      <c r="AO97" s="107"/>
      <c r="AP97" s="106"/>
      <c r="AQ97" s="98"/>
      <c r="AR97" s="107"/>
      <c r="AS97" s="106"/>
      <c r="AT97" s="98"/>
      <c r="AU97" s="107"/>
      <c r="AV97" s="108"/>
      <c r="AW97" s="98"/>
      <c r="AX97" s="98"/>
    </row>
    <row r="98" spans="1:148" ht="114.65" x14ac:dyDescent="0.25">
      <c r="A98" s="97">
        <v>105</v>
      </c>
      <c r="B98" s="100" t="s">
        <v>6916</v>
      </c>
      <c r="C98" s="98">
        <v>1</v>
      </c>
      <c r="D98" s="99"/>
      <c r="E98" s="100" t="s">
        <v>1418</v>
      </c>
      <c r="F98" s="98">
        <v>4650</v>
      </c>
      <c r="G98" s="100" t="s">
        <v>1419</v>
      </c>
      <c r="H98" s="98">
        <v>2001</v>
      </c>
      <c r="I98" s="100" t="s">
        <v>1420</v>
      </c>
      <c r="J98" s="101">
        <v>66453</v>
      </c>
      <c r="K98" s="100" t="s">
        <v>636</v>
      </c>
      <c r="L98" s="100" t="s">
        <v>1386</v>
      </c>
      <c r="M98" s="100" t="s">
        <v>1421</v>
      </c>
      <c r="N98" s="100" t="s">
        <v>1422</v>
      </c>
      <c r="O98" s="100" t="s">
        <v>1423</v>
      </c>
      <c r="P98" s="100">
        <v>2529</v>
      </c>
      <c r="Q98" s="102">
        <v>10</v>
      </c>
      <c r="R98" s="98">
        <v>8</v>
      </c>
      <c r="S98" s="98">
        <v>2</v>
      </c>
      <c r="T98" s="98"/>
      <c r="U98" s="102">
        <v>10</v>
      </c>
      <c r="V98" s="98">
        <v>70</v>
      </c>
      <c r="W98" s="98">
        <v>100</v>
      </c>
      <c r="X98" s="103" t="s">
        <v>1424</v>
      </c>
      <c r="Y98" s="102">
        <v>3</v>
      </c>
      <c r="Z98" s="102">
        <v>11</v>
      </c>
      <c r="AA98" s="102">
        <v>5</v>
      </c>
      <c r="AB98" s="102">
        <v>4</v>
      </c>
      <c r="AC98" s="98"/>
      <c r="AD98" s="102"/>
      <c r="AE98" s="104">
        <v>5</v>
      </c>
      <c r="AF98" s="105">
        <v>40</v>
      </c>
      <c r="AG98" s="106" t="s">
        <v>1425</v>
      </c>
      <c r="AH98" s="100" t="s">
        <v>1426</v>
      </c>
      <c r="AI98" s="107">
        <v>40</v>
      </c>
      <c r="AJ98" s="106"/>
      <c r="AK98" s="98"/>
      <c r="AL98" s="107"/>
      <c r="AM98" s="106"/>
      <c r="AN98" s="98"/>
      <c r="AO98" s="107"/>
      <c r="AP98" s="106"/>
      <c r="AQ98" s="98"/>
      <c r="AR98" s="107"/>
      <c r="AS98" s="106"/>
      <c r="AT98" s="98"/>
      <c r="AU98" s="107"/>
      <c r="AV98" s="108"/>
      <c r="AW98" s="98"/>
      <c r="AX98" s="98"/>
    </row>
    <row r="99" spans="1:148" ht="114.65" x14ac:dyDescent="0.25">
      <c r="A99" s="97">
        <v>105</v>
      </c>
      <c r="B99" s="100" t="s">
        <v>6916</v>
      </c>
      <c r="C99" s="98">
        <v>1</v>
      </c>
      <c r="D99" s="99"/>
      <c r="E99" s="100" t="s">
        <v>1479</v>
      </c>
      <c r="F99" s="98" t="s">
        <v>1480</v>
      </c>
      <c r="G99" s="100" t="s">
        <v>1481</v>
      </c>
      <c r="H99" s="98">
        <v>2010</v>
      </c>
      <c r="I99" s="100" t="s">
        <v>1482</v>
      </c>
      <c r="J99" s="101">
        <v>40105</v>
      </c>
      <c r="K99" s="100" t="s">
        <v>1431</v>
      </c>
      <c r="L99" s="100" t="s">
        <v>1483</v>
      </c>
      <c r="M99" s="100" t="s">
        <v>1484</v>
      </c>
      <c r="N99" s="100" t="s">
        <v>1485</v>
      </c>
      <c r="O99" s="100" t="s">
        <v>1486</v>
      </c>
      <c r="P99" s="100">
        <v>5985</v>
      </c>
      <c r="Q99" s="102">
        <v>404.04</v>
      </c>
      <c r="R99" s="98">
        <v>3179.67</v>
      </c>
      <c r="S99" s="98">
        <v>8311.4500000000007</v>
      </c>
      <c r="T99" s="98">
        <v>4670.57</v>
      </c>
      <c r="U99" s="102">
        <v>404.04</v>
      </c>
      <c r="V99" s="98">
        <v>87</v>
      </c>
      <c r="W99" s="98">
        <v>35</v>
      </c>
      <c r="X99" s="103" t="s">
        <v>1424</v>
      </c>
      <c r="Y99" s="102">
        <v>6</v>
      </c>
      <c r="Z99" s="102">
        <v>6</v>
      </c>
      <c r="AA99" s="102">
        <v>2</v>
      </c>
      <c r="AB99" s="102">
        <v>43</v>
      </c>
      <c r="AC99" s="98"/>
      <c r="AD99" s="102"/>
      <c r="AE99" s="104">
        <v>14.2</v>
      </c>
      <c r="AF99" s="105">
        <v>66</v>
      </c>
      <c r="AG99" s="106" t="s">
        <v>1425</v>
      </c>
      <c r="AH99" s="100" t="s">
        <v>1426</v>
      </c>
      <c r="AI99" s="107">
        <v>50</v>
      </c>
      <c r="AJ99" s="106"/>
      <c r="AK99" s="98"/>
      <c r="AL99" s="107"/>
      <c r="AM99" s="106"/>
      <c r="AN99" s="98"/>
      <c r="AO99" s="107"/>
      <c r="AP99" s="106"/>
      <c r="AQ99" s="98"/>
      <c r="AR99" s="107"/>
      <c r="AS99" s="106" t="s">
        <v>1444</v>
      </c>
      <c r="AT99" s="98" t="s">
        <v>1445</v>
      </c>
      <c r="AU99" s="107">
        <v>16</v>
      </c>
      <c r="AV99" s="108"/>
      <c r="AW99" s="98"/>
      <c r="AX99" s="98"/>
    </row>
    <row r="100" spans="1:148" ht="76.45" x14ac:dyDescent="0.25">
      <c r="A100" s="97">
        <v>105</v>
      </c>
      <c r="B100" s="100" t="s">
        <v>6916</v>
      </c>
      <c r="C100" s="98">
        <v>1</v>
      </c>
      <c r="D100" s="99"/>
      <c r="E100" s="100" t="s">
        <v>1435</v>
      </c>
      <c r="F100" s="98" t="s">
        <v>1436</v>
      </c>
      <c r="G100" s="100" t="s">
        <v>1437</v>
      </c>
      <c r="H100" s="98">
        <v>2000</v>
      </c>
      <c r="I100" s="100" t="s">
        <v>1438</v>
      </c>
      <c r="J100" s="101">
        <v>612342</v>
      </c>
      <c r="K100" s="100" t="s">
        <v>1439</v>
      </c>
      <c r="L100" s="100" t="s">
        <v>1440</v>
      </c>
      <c r="M100" s="100" t="s">
        <v>1441</v>
      </c>
      <c r="N100" s="100" t="s">
        <v>1442</v>
      </c>
      <c r="O100" s="100" t="s">
        <v>1443</v>
      </c>
      <c r="P100" s="100">
        <v>2413</v>
      </c>
      <c r="Q100" s="102">
        <v>1452.27</v>
      </c>
      <c r="R100" s="98">
        <v>11199.7</v>
      </c>
      <c r="S100" s="98">
        <v>67970.53</v>
      </c>
      <c r="T100" s="98">
        <v>37011.46</v>
      </c>
      <c r="U100" s="102">
        <v>1563.17</v>
      </c>
      <c r="V100" s="98">
        <v>93</v>
      </c>
      <c r="W100" s="98">
        <v>100</v>
      </c>
      <c r="X100" s="103" t="s">
        <v>1424</v>
      </c>
      <c r="Y100" s="102">
        <v>6</v>
      </c>
      <c r="Z100" s="102">
        <v>6</v>
      </c>
      <c r="AA100" s="102">
        <v>2</v>
      </c>
      <c r="AB100" s="102">
        <v>43</v>
      </c>
      <c r="AC100" s="98"/>
      <c r="AD100" s="102"/>
      <c r="AE100" s="104">
        <v>14.2</v>
      </c>
      <c r="AF100" s="105">
        <v>100</v>
      </c>
      <c r="AG100" s="106" t="s">
        <v>1425</v>
      </c>
      <c r="AH100" s="100" t="s">
        <v>1426</v>
      </c>
      <c r="AI100" s="107">
        <v>43</v>
      </c>
      <c r="AJ100" s="106"/>
      <c r="AK100" s="98"/>
      <c r="AL100" s="107"/>
      <c r="AM100" s="106"/>
      <c r="AN100" s="98"/>
      <c r="AO100" s="107"/>
      <c r="AP100" s="106"/>
      <c r="AQ100" s="98"/>
      <c r="AR100" s="107"/>
      <c r="AS100" s="106" t="s">
        <v>1444</v>
      </c>
      <c r="AT100" s="98" t="s">
        <v>1445</v>
      </c>
      <c r="AU100" s="107">
        <v>57</v>
      </c>
      <c r="AV100" s="108"/>
      <c r="AW100" s="98"/>
      <c r="AX100" s="98"/>
    </row>
    <row r="101" spans="1:148" ht="267.55" x14ac:dyDescent="0.25">
      <c r="A101" s="97">
        <v>105</v>
      </c>
      <c r="B101" s="100" t="s">
        <v>6916</v>
      </c>
      <c r="C101" s="98">
        <v>3</v>
      </c>
      <c r="D101" s="99"/>
      <c r="E101" s="100" t="s">
        <v>1261</v>
      </c>
      <c r="F101" s="98">
        <v>9864</v>
      </c>
      <c r="G101" s="100" t="s">
        <v>1262</v>
      </c>
      <c r="H101" s="98">
        <v>2000</v>
      </c>
      <c r="I101" s="100" t="s">
        <v>1263</v>
      </c>
      <c r="J101" s="101">
        <v>101689.84</v>
      </c>
      <c r="K101" s="100" t="s">
        <v>1169</v>
      </c>
      <c r="L101" s="100" t="s">
        <v>1265</v>
      </c>
      <c r="M101" s="100" t="s">
        <v>1266</v>
      </c>
      <c r="N101" s="100" t="s">
        <v>1267</v>
      </c>
      <c r="O101" s="100" t="s">
        <v>1268</v>
      </c>
      <c r="P101" s="100">
        <v>2381</v>
      </c>
      <c r="Q101" s="102">
        <v>6.39</v>
      </c>
      <c r="R101" s="98">
        <v>0</v>
      </c>
      <c r="S101" s="98">
        <v>12.876107804821018</v>
      </c>
      <c r="T101" s="98">
        <v>11.967708967816371</v>
      </c>
      <c r="U101" s="102">
        <f>SUM(R101:T101)</f>
        <v>24.843816772637389</v>
      </c>
      <c r="V101" s="98">
        <v>98</v>
      </c>
      <c r="W101" s="98">
        <v>100</v>
      </c>
      <c r="X101" s="103" t="s">
        <v>1269</v>
      </c>
      <c r="Y101" s="102">
        <v>3</v>
      </c>
      <c r="Z101" s="102">
        <v>5</v>
      </c>
      <c r="AA101" s="102">
        <v>3</v>
      </c>
      <c r="AB101" s="102">
        <v>66</v>
      </c>
      <c r="AC101" s="98"/>
      <c r="AD101" s="102">
        <v>27.22</v>
      </c>
      <c r="AE101" s="104">
        <v>5</v>
      </c>
      <c r="AF101" s="105">
        <v>100</v>
      </c>
      <c r="AG101" s="106" t="s">
        <v>1270</v>
      </c>
      <c r="AH101" s="100" t="s">
        <v>1271</v>
      </c>
      <c r="AI101" s="107">
        <v>5</v>
      </c>
      <c r="AJ101" s="106" t="s">
        <v>1272</v>
      </c>
      <c r="AK101" s="98" t="s">
        <v>1273</v>
      </c>
      <c r="AL101" s="107">
        <v>16</v>
      </c>
      <c r="AM101" s="106" t="s">
        <v>1274</v>
      </c>
      <c r="AN101" s="98" t="s">
        <v>1275</v>
      </c>
      <c r="AO101" s="107">
        <v>16</v>
      </c>
      <c r="AP101" s="106" t="s">
        <v>1276</v>
      </c>
      <c r="AQ101" s="98" t="s">
        <v>1277</v>
      </c>
      <c r="AR101" s="107">
        <v>11</v>
      </c>
      <c r="AS101" s="106" t="s">
        <v>1278</v>
      </c>
      <c r="AT101" s="98" t="s">
        <v>1279</v>
      </c>
      <c r="AU101" s="107">
        <v>16</v>
      </c>
      <c r="AV101" s="108" t="s">
        <v>1280</v>
      </c>
      <c r="AW101" s="98"/>
      <c r="AX101" s="98">
        <v>37</v>
      </c>
    </row>
    <row r="102" spans="1:148" ht="165.6" x14ac:dyDescent="0.25">
      <c r="A102" s="97">
        <v>105</v>
      </c>
      <c r="B102" s="100" t="s">
        <v>6916</v>
      </c>
      <c r="C102" s="98">
        <v>3</v>
      </c>
      <c r="D102" s="99"/>
      <c r="E102" s="100" t="s">
        <v>1290</v>
      </c>
      <c r="F102" s="98">
        <v>24281</v>
      </c>
      <c r="G102" s="100" t="s">
        <v>1320</v>
      </c>
      <c r="H102" s="98">
        <v>2005</v>
      </c>
      <c r="I102" s="100" t="s">
        <v>1321</v>
      </c>
      <c r="J102" s="101">
        <v>84206.29</v>
      </c>
      <c r="K102" s="100" t="s">
        <v>726</v>
      </c>
      <c r="L102" s="100" t="s">
        <v>1265</v>
      </c>
      <c r="M102" s="100" t="s">
        <v>1266</v>
      </c>
      <c r="N102" s="100" t="s">
        <v>1322</v>
      </c>
      <c r="O102" s="100" t="s">
        <v>1323</v>
      </c>
      <c r="P102" s="100">
        <v>4545</v>
      </c>
      <c r="Q102" s="102">
        <v>12.89</v>
      </c>
      <c r="R102" s="98">
        <v>9.5685941176470592</v>
      </c>
      <c r="S102" s="98">
        <v>5.1492514881275184</v>
      </c>
      <c r="T102" s="98">
        <v>4.7859760221122265</v>
      </c>
      <c r="U102" s="102">
        <f>SUM(R102:T102)</f>
        <v>19.503821627886804</v>
      </c>
      <c r="V102" s="98">
        <v>89</v>
      </c>
      <c r="W102" s="98">
        <v>10</v>
      </c>
      <c r="X102" s="103" t="s">
        <v>1269</v>
      </c>
      <c r="Y102" s="102" t="s">
        <v>1324</v>
      </c>
      <c r="Z102" s="102" t="s">
        <v>1324</v>
      </c>
      <c r="AA102" s="102" t="s">
        <v>1324</v>
      </c>
      <c r="AB102" s="102" t="s">
        <v>1296</v>
      </c>
      <c r="AC102" s="98">
        <v>188</v>
      </c>
      <c r="AD102" s="102">
        <v>19.2</v>
      </c>
      <c r="AE102" s="104">
        <v>5</v>
      </c>
      <c r="AF102" s="105">
        <v>100</v>
      </c>
      <c r="AG102" s="106" t="s">
        <v>1325</v>
      </c>
      <c r="AH102" s="100"/>
      <c r="AI102" s="107">
        <v>100</v>
      </c>
      <c r="AJ102" s="106"/>
      <c r="AK102" s="98"/>
      <c r="AL102" s="107"/>
      <c r="AM102" s="106"/>
      <c r="AN102" s="98"/>
      <c r="AO102" s="107"/>
      <c r="AP102" s="106"/>
      <c r="AQ102" s="98"/>
      <c r="AR102" s="107"/>
      <c r="AS102" s="106"/>
      <c r="AT102" s="98"/>
      <c r="AU102" s="107"/>
      <c r="AV102" s="108"/>
      <c r="AW102" s="98"/>
      <c r="AX102" s="98"/>
    </row>
    <row r="103" spans="1:148" ht="140.15" x14ac:dyDescent="0.25">
      <c r="A103" s="97">
        <v>105</v>
      </c>
      <c r="B103" s="100" t="s">
        <v>6916</v>
      </c>
      <c r="C103" s="98">
        <v>4</v>
      </c>
      <c r="D103" s="99"/>
      <c r="E103" s="100" t="s">
        <v>1367</v>
      </c>
      <c r="F103" s="98">
        <v>691</v>
      </c>
      <c r="G103" s="100" t="s">
        <v>1374</v>
      </c>
      <c r="H103" s="98">
        <v>2007</v>
      </c>
      <c r="I103" s="100" t="s">
        <v>1375</v>
      </c>
      <c r="J103" s="101">
        <v>93709</v>
      </c>
      <c r="K103" s="100" t="s">
        <v>675</v>
      </c>
      <c r="L103" s="100" t="s">
        <v>1376</v>
      </c>
      <c r="M103" s="100" t="s">
        <v>1377</v>
      </c>
      <c r="N103" s="100" t="s">
        <v>1378</v>
      </c>
      <c r="O103" s="100" t="s">
        <v>1379</v>
      </c>
      <c r="P103" s="100">
        <v>4814</v>
      </c>
      <c r="Q103" s="102">
        <v>13.083411764705883</v>
      </c>
      <c r="R103" s="98">
        <v>11.024588235294118</v>
      </c>
      <c r="S103" s="98">
        <v>0.88235294117647056</v>
      </c>
      <c r="T103" s="98">
        <v>1.1764705882352942</v>
      </c>
      <c r="U103" s="102">
        <f>SUM(R103:T103)</f>
        <v>13.083411764705883</v>
      </c>
      <c r="V103" s="98">
        <v>100</v>
      </c>
      <c r="W103" s="98">
        <v>100</v>
      </c>
      <c r="X103" s="103" t="s">
        <v>1364</v>
      </c>
      <c r="Y103" s="102">
        <v>3</v>
      </c>
      <c r="Z103" s="102">
        <v>10</v>
      </c>
      <c r="AA103" s="102">
        <v>6</v>
      </c>
      <c r="AB103" s="102" t="s">
        <v>1380</v>
      </c>
      <c r="AC103" s="98"/>
      <c r="AD103" s="102">
        <v>13.27</v>
      </c>
      <c r="AE103" s="104">
        <v>5</v>
      </c>
      <c r="AF103" s="105">
        <v>100</v>
      </c>
      <c r="AG103" s="106" t="s">
        <v>1365</v>
      </c>
      <c r="AH103" s="100" t="s">
        <v>1366</v>
      </c>
      <c r="AI103" s="107">
        <v>60</v>
      </c>
      <c r="AJ103" s="106" t="s">
        <v>1381</v>
      </c>
      <c r="AK103" s="98" t="s">
        <v>1382</v>
      </c>
      <c r="AL103" s="107">
        <v>40</v>
      </c>
      <c r="AM103" s="106"/>
      <c r="AN103" s="98"/>
      <c r="AO103" s="107"/>
      <c r="AP103" s="106"/>
      <c r="AQ103" s="98"/>
      <c r="AR103" s="107"/>
      <c r="AS103" s="106"/>
      <c r="AT103" s="98"/>
      <c r="AU103" s="107"/>
      <c r="AV103" s="108"/>
      <c r="AW103" s="98"/>
      <c r="AX103" s="98"/>
    </row>
    <row r="104" spans="1:148" ht="114.65" x14ac:dyDescent="0.25">
      <c r="A104" s="97">
        <v>105</v>
      </c>
      <c r="B104" s="100" t="s">
        <v>6916</v>
      </c>
      <c r="C104" s="98">
        <v>3</v>
      </c>
      <c r="D104" s="99" t="s">
        <v>1270</v>
      </c>
      <c r="E104" s="100" t="s">
        <v>1350</v>
      </c>
      <c r="F104" s="98">
        <v>23611</v>
      </c>
      <c r="G104" s="100" t="s">
        <v>1351</v>
      </c>
      <c r="H104" s="98">
        <v>2009</v>
      </c>
      <c r="I104" s="100" t="s">
        <v>1352</v>
      </c>
      <c r="J104" s="101">
        <v>82742.559999999998</v>
      </c>
      <c r="K104" s="100" t="s">
        <v>655</v>
      </c>
      <c r="L104" s="100" t="s">
        <v>1353</v>
      </c>
      <c r="M104" s="100" t="s">
        <v>1354</v>
      </c>
      <c r="N104" s="100" t="s">
        <v>1355</v>
      </c>
      <c r="O104" s="100" t="s">
        <v>1356</v>
      </c>
      <c r="P104" s="100">
        <v>5980</v>
      </c>
      <c r="Q104" s="102">
        <v>1.65</v>
      </c>
      <c r="R104" s="98">
        <v>9.7344188235294116</v>
      </c>
      <c r="S104" s="98">
        <v>5.2384885383184372</v>
      </c>
      <c r="T104" s="98">
        <v>4.8689174716573671</v>
      </c>
      <c r="U104" s="102">
        <f>SUM(R104:T104)</f>
        <v>19.841824833505214</v>
      </c>
      <c r="V104" s="98" t="s">
        <v>1295</v>
      </c>
      <c r="W104" s="98">
        <v>100</v>
      </c>
      <c r="X104" s="103" t="s">
        <v>1269</v>
      </c>
      <c r="Y104" s="102">
        <v>2</v>
      </c>
      <c r="Z104" s="102">
        <v>5</v>
      </c>
      <c r="AA104" s="102">
        <v>6</v>
      </c>
      <c r="AB104" s="102">
        <v>4</v>
      </c>
      <c r="AC104" s="98">
        <v>13.1</v>
      </c>
      <c r="AD104" s="102">
        <v>22.94</v>
      </c>
      <c r="AE104" s="104">
        <v>5</v>
      </c>
      <c r="AF104" s="105">
        <v>100</v>
      </c>
      <c r="AG104" s="106" t="s">
        <v>1325</v>
      </c>
      <c r="AH104" s="100"/>
      <c r="AI104" s="107">
        <v>100</v>
      </c>
      <c r="AJ104" s="106"/>
      <c r="AK104" s="98"/>
      <c r="AL104" s="107"/>
      <c r="AM104" s="106"/>
      <c r="AN104" s="98"/>
      <c r="AO104" s="107"/>
      <c r="AP104" s="106"/>
      <c r="AQ104" s="98"/>
      <c r="AR104" s="107"/>
      <c r="AS104" s="106"/>
      <c r="AT104" s="98"/>
      <c r="AU104" s="107"/>
      <c r="AV104" s="108"/>
      <c r="AW104" s="98"/>
      <c r="AX104" s="98"/>
    </row>
    <row r="105" spans="1:148" ht="140.15" x14ac:dyDescent="0.25">
      <c r="A105" s="97">
        <v>105</v>
      </c>
      <c r="B105" s="100" t="s">
        <v>6916</v>
      </c>
      <c r="C105" s="98">
        <v>1</v>
      </c>
      <c r="D105" s="99"/>
      <c r="E105" s="100" t="s">
        <v>1446</v>
      </c>
      <c r="F105" s="98" t="s">
        <v>1447</v>
      </c>
      <c r="G105" s="100" t="s">
        <v>1448</v>
      </c>
      <c r="H105" s="98">
        <v>2007</v>
      </c>
      <c r="I105" s="100" t="s">
        <v>1449</v>
      </c>
      <c r="J105" s="101">
        <v>78803</v>
      </c>
      <c r="K105" s="100" t="s">
        <v>1431</v>
      </c>
      <c r="L105" s="100" t="s">
        <v>1450</v>
      </c>
      <c r="M105" s="100" t="s">
        <v>1451</v>
      </c>
      <c r="N105" s="100" t="s">
        <v>1452</v>
      </c>
      <c r="O105" s="100" t="s">
        <v>1453</v>
      </c>
      <c r="P105" s="100">
        <v>4821</v>
      </c>
      <c r="Q105" s="102">
        <v>87.34</v>
      </c>
      <c r="R105" s="98">
        <v>10.37</v>
      </c>
      <c r="S105" s="98">
        <v>1.97</v>
      </c>
      <c r="T105" s="98">
        <v>75</v>
      </c>
      <c r="U105" s="102">
        <v>87.34</v>
      </c>
      <c r="V105" s="98">
        <v>80</v>
      </c>
      <c r="W105" s="98">
        <v>100</v>
      </c>
      <c r="X105" s="103" t="s">
        <v>1424</v>
      </c>
      <c r="Y105" s="102">
        <v>4</v>
      </c>
      <c r="Z105" s="102">
        <v>9</v>
      </c>
      <c r="AA105" s="102">
        <v>2</v>
      </c>
      <c r="AB105" s="102">
        <v>40</v>
      </c>
      <c r="AC105" s="98"/>
      <c r="AD105" s="102"/>
      <c r="AE105" s="104">
        <v>5</v>
      </c>
      <c r="AF105" s="105">
        <v>100</v>
      </c>
      <c r="AG105" s="106" t="s">
        <v>1425</v>
      </c>
      <c r="AH105" s="100" t="s">
        <v>1426</v>
      </c>
      <c r="AI105" s="107">
        <v>43</v>
      </c>
      <c r="AJ105" s="106"/>
      <c r="AK105" s="98"/>
      <c r="AL105" s="107"/>
      <c r="AM105" s="106"/>
      <c r="AN105" s="98"/>
      <c r="AO105" s="107"/>
      <c r="AP105" s="106"/>
      <c r="AQ105" s="98"/>
      <c r="AR105" s="107"/>
      <c r="AS105" s="106" t="s">
        <v>1444</v>
      </c>
      <c r="AT105" s="98" t="s">
        <v>1445</v>
      </c>
      <c r="AU105" s="107">
        <v>57</v>
      </c>
      <c r="AV105" s="108"/>
      <c r="AW105" s="98"/>
      <c r="AX105" s="98"/>
    </row>
    <row r="106" spans="1:148" ht="216.55" x14ac:dyDescent="0.25">
      <c r="A106" s="97">
        <v>105</v>
      </c>
      <c r="B106" s="100" t="s">
        <v>6916</v>
      </c>
      <c r="C106" s="98">
        <v>1</v>
      </c>
      <c r="D106" s="99"/>
      <c r="E106" s="100" t="s">
        <v>1435</v>
      </c>
      <c r="F106" s="98" t="s">
        <v>1436</v>
      </c>
      <c r="G106" s="100" t="s">
        <v>1487</v>
      </c>
      <c r="H106" s="98">
        <v>2014</v>
      </c>
      <c r="I106" s="100" t="s">
        <v>1488</v>
      </c>
      <c r="J106" s="101">
        <v>145851</v>
      </c>
      <c r="K106" s="100" t="s">
        <v>1169</v>
      </c>
      <c r="L106" s="100" t="s">
        <v>1489</v>
      </c>
      <c r="M106" s="100" t="s">
        <v>1490</v>
      </c>
      <c r="N106" s="100" t="s">
        <v>1491</v>
      </c>
      <c r="O106" s="100" t="s">
        <v>1492</v>
      </c>
      <c r="P106" s="100">
        <v>6756</v>
      </c>
      <c r="Q106" s="102"/>
      <c r="R106" s="98"/>
      <c r="S106" s="98"/>
      <c r="T106" s="98"/>
      <c r="U106" s="102"/>
      <c r="V106" s="98"/>
      <c r="W106" s="98"/>
      <c r="X106" s="103"/>
      <c r="Y106" s="102">
        <v>6</v>
      </c>
      <c r="Z106" s="102">
        <v>6</v>
      </c>
      <c r="AA106" s="102">
        <v>2</v>
      </c>
      <c r="AB106" s="102">
        <v>43</v>
      </c>
      <c r="AC106" s="98"/>
      <c r="AD106" s="102"/>
      <c r="AE106" s="104">
        <v>5</v>
      </c>
      <c r="AF106" s="105">
        <v>100</v>
      </c>
      <c r="AG106" s="106" t="s">
        <v>1425</v>
      </c>
      <c r="AH106" s="100" t="s">
        <v>1426</v>
      </c>
      <c r="AI106" s="107">
        <v>50</v>
      </c>
      <c r="AJ106" s="106"/>
      <c r="AK106" s="98"/>
      <c r="AL106" s="107"/>
      <c r="AM106" s="106"/>
      <c r="AN106" s="98"/>
      <c r="AO106" s="107"/>
      <c r="AP106" s="106"/>
      <c r="AQ106" s="98"/>
      <c r="AR106" s="107"/>
      <c r="AS106" s="106"/>
      <c r="AT106" s="98" t="s">
        <v>1445</v>
      </c>
      <c r="AU106" s="107">
        <v>50</v>
      </c>
      <c r="AV106" s="108"/>
      <c r="AW106" s="98"/>
      <c r="AX106" s="98"/>
    </row>
    <row r="107" spans="1:148" ht="229.3" x14ac:dyDescent="0.25">
      <c r="A107" s="97">
        <v>106</v>
      </c>
      <c r="B107" s="100" t="s">
        <v>6883</v>
      </c>
      <c r="C107" s="98"/>
      <c r="D107" s="99" t="s">
        <v>1516</v>
      </c>
      <c r="E107" s="100" t="s">
        <v>1517</v>
      </c>
      <c r="F107" s="98">
        <v>7561</v>
      </c>
      <c r="G107" s="100" t="s">
        <v>2276</v>
      </c>
      <c r="H107" s="98">
        <v>2005</v>
      </c>
      <c r="I107" s="100" t="s">
        <v>2277</v>
      </c>
      <c r="J107" s="101">
        <v>163744.12</v>
      </c>
      <c r="K107" s="100" t="s">
        <v>726</v>
      </c>
      <c r="L107" s="100" t="s">
        <v>2278</v>
      </c>
      <c r="M107" s="100" t="s">
        <v>2279</v>
      </c>
      <c r="N107" s="100" t="s">
        <v>2280</v>
      </c>
      <c r="O107" s="100"/>
      <c r="P107" s="100">
        <v>44952</v>
      </c>
      <c r="Q107" s="102">
        <v>49.52</v>
      </c>
      <c r="R107" s="98">
        <v>19.260000000000002</v>
      </c>
      <c r="S107" s="98">
        <v>17.88</v>
      </c>
      <c r="T107" s="98">
        <v>12.38</v>
      </c>
      <c r="U107" s="102">
        <v>49.52</v>
      </c>
      <c r="V107" s="98">
        <v>100</v>
      </c>
      <c r="W107" s="98">
        <v>100</v>
      </c>
      <c r="X107" s="103" t="s">
        <v>1501</v>
      </c>
      <c r="Y107" s="102">
        <v>2</v>
      </c>
      <c r="Z107" s="102">
        <v>5</v>
      </c>
      <c r="AA107" s="102">
        <v>1</v>
      </c>
      <c r="AB107" s="102">
        <v>67</v>
      </c>
      <c r="AC107" s="98" t="s">
        <v>2281</v>
      </c>
      <c r="AD107" s="102">
        <v>0</v>
      </c>
      <c r="AE107" s="104">
        <v>5</v>
      </c>
      <c r="AF107" s="105">
        <v>100</v>
      </c>
      <c r="AG107" s="106" t="s">
        <v>1516</v>
      </c>
      <c r="AH107" s="100" t="s">
        <v>1517</v>
      </c>
      <c r="AI107" s="107">
        <v>25</v>
      </c>
      <c r="AJ107" s="106" t="s">
        <v>1524</v>
      </c>
      <c r="AK107" s="98" t="s">
        <v>1525</v>
      </c>
      <c r="AL107" s="107">
        <v>25</v>
      </c>
      <c r="AM107" s="106" t="s">
        <v>806</v>
      </c>
      <c r="AN107" s="98" t="s">
        <v>1526</v>
      </c>
      <c r="AO107" s="107">
        <v>25</v>
      </c>
      <c r="AP107" s="106" t="s">
        <v>1527</v>
      </c>
      <c r="AQ107" s="98" t="s">
        <v>1528</v>
      </c>
      <c r="AR107" s="107">
        <v>25</v>
      </c>
      <c r="AS107" s="106"/>
      <c r="AT107" s="98"/>
      <c r="AU107" s="107"/>
      <c r="AV107" s="108"/>
      <c r="AW107" s="98"/>
      <c r="AX107" s="98"/>
      <c r="AY107" s="45"/>
      <c r="AZ107" s="45"/>
      <c r="BA107" s="45"/>
      <c r="BB107" s="45"/>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c r="BZ107" s="45"/>
      <c r="CA107" s="45"/>
      <c r="CB107" s="45"/>
      <c r="CC107" s="45"/>
      <c r="CD107" s="45"/>
      <c r="CE107" s="45"/>
      <c r="CF107" s="45"/>
      <c r="CG107" s="45"/>
      <c r="CH107" s="45"/>
      <c r="CI107" s="45"/>
      <c r="CJ107" s="45"/>
      <c r="CK107" s="45"/>
      <c r="CL107" s="45"/>
      <c r="CM107" s="45"/>
      <c r="CN107" s="45"/>
      <c r="CO107" s="45"/>
      <c r="CP107" s="45"/>
      <c r="CQ107" s="45"/>
      <c r="CR107" s="45"/>
      <c r="CS107" s="45"/>
      <c r="CT107" s="45"/>
      <c r="CU107" s="45"/>
      <c r="CV107" s="45"/>
      <c r="CW107" s="45"/>
      <c r="CX107" s="45"/>
      <c r="CY107" s="45"/>
      <c r="CZ107" s="45"/>
      <c r="DA107" s="45"/>
      <c r="DB107" s="45"/>
      <c r="DC107" s="45"/>
      <c r="DD107" s="45"/>
      <c r="DE107" s="45"/>
      <c r="DF107" s="45"/>
      <c r="DG107" s="45"/>
      <c r="DH107" s="45"/>
      <c r="DI107" s="45"/>
      <c r="DJ107" s="45"/>
      <c r="DK107" s="45"/>
      <c r="DL107" s="45"/>
      <c r="DM107" s="45"/>
      <c r="DN107" s="45"/>
      <c r="DO107" s="45"/>
      <c r="DP107" s="45"/>
      <c r="DQ107" s="45"/>
      <c r="DR107" s="45"/>
      <c r="DS107" s="45"/>
      <c r="DT107" s="45"/>
      <c r="DU107" s="45"/>
      <c r="DV107" s="45"/>
      <c r="DW107" s="45"/>
      <c r="DX107" s="45"/>
      <c r="DY107" s="45"/>
      <c r="DZ107" s="45"/>
      <c r="EA107" s="45"/>
      <c r="EB107" s="45"/>
      <c r="EC107" s="45"/>
      <c r="ED107" s="45"/>
      <c r="EE107" s="45"/>
      <c r="EF107" s="45"/>
      <c r="EG107" s="45"/>
      <c r="EH107" s="45"/>
      <c r="EI107" s="45"/>
      <c r="EJ107" s="45"/>
      <c r="EK107" s="45"/>
      <c r="EL107" s="45"/>
      <c r="EM107" s="45"/>
      <c r="EN107" s="45"/>
      <c r="EO107" s="45"/>
      <c r="EP107" s="45"/>
      <c r="EQ107" s="45"/>
      <c r="ER107" s="45"/>
    </row>
    <row r="108" spans="1:148" ht="63.7" x14ac:dyDescent="0.25">
      <c r="A108" s="97">
        <v>106</v>
      </c>
      <c r="B108" s="100" t="s">
        <v>6883</v>
      </c>
      <c r="C108" s="98"/>
      <c r="D108" s="99" t="s">
        <v>1516</v>
      </c>
      <c r="E108" s="100" t="s">
        <v>1517</v>
      </c>
      <c r="F108" s="98">
        <v>7561</v>
      </c>
      <c r="G108" s="100" t="s">
        <v>2054</v>
      </c>
      <c r="H108" s="98">
        <v>2002</v>
      </c>
      <c r="I108" s="100" t="s">
        <v>2055</v>
      </c>
      <c r="J108" s="101">
        <v>39944.910866299448</v>
      </c>
      <c r="K108" s="100" t="s">
        <v>733</v>
      </c>
      <c r="L108" s="100" t="s">
        <v>2056</v>
      </c>
      <c r="M108" s="100" t="s">
        <v>2057</v>
      </c>
      <c r="N108" s="100" t="s">
        <v>2058</v>
      </c>
      <c r="O108" s="100"/>
      <c r="P108" s="100">
        <v>39167</v>
      </c>
      <c r="Q108" s="102">
        <v>34.96</v>
      </c>
      <c r="R108" s="98">
        <v>4.7</v>
      </c>
      <c r="S108" s="98">
        <v>17.88</v>
      </c>
      <c r="T108" s="98">
        <v>12.38</v>
      </c>
      <c r="U108" s="102">
        <v>34.96</v>
      </c>
      <c r="V108" s="98">
        <v>100</v>
      </c>
      <c r="W108" s="98">
        <v>100</v>
      </c>
      <c r="X108" s="103" t="s">
        <v>1501</v>
      </c>
      <c r="Y108" s="102">
        <v>2</v>
      </c>
      <c r="Z108" s="102">
        <v>2</v>
      </c>
      <c r="AA108" s="102">
        <v>2</v>
      </c>
      <c r="AB108" s="102">
        <v>4</v>
      </c>
      <c r="AC108" s="98" t="s">
        <v>2059</v>
      </c>
      <c r="AD108" s="102">
        <v>0</v>
      </c>
      <c r="AE108" s="104">
        <v>5</v>
      </c>
      <c r="AF108" s="105">
        <v>100</v>
      </c>
      <c r="AG108" s="106" t="s">
        <v>1516</v>
      </c>
      <c r="AH108" s="100" t="s">
        <v>1517</v>
      </c>
      <c r="AI108" s="107">
        <v>25</v>
      </c>
      <c r="AJ108" s="106" t="s">
        <v>1524</v>
      </c>
      <c r="AK108" s="98" t="s">
        <v>1525</v>
      </c>
      <c r="AL108" s="107">
        <v>25</v>
      </c>
      <c r="AM108" s="106" t="s">
        <v>2060</v>
      </c>
      <c r="AN108" s="98" t="s">
        <v>1517</v>
      </c>
      <c r="AO108" s="107">
        <v>25</v>
      </c>
      <c r="AP108" s="106" t="s">
        <v>2061</v>
      </c>
      <c r="AQ108" s="98" t="s">
        <v>1790</v>
      </c>
      <c r="AR108" s="107">
        <v>25</v>
      </c>
      <c r="AS108" s="106"/>
      <c r="AT108" s="98"/>
      <c r="AU108" s="107"/>
      <c r="AV108" s="108"/>
      <c r="AW108" s="98"/>
      <c r="AX108" s="98"/>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45"/>
      <c r="CI108" s="45"/>
      <c r="CJ108" s="45"/>
      <c r="CK108" s="45"/>
      <c r="CL108" s="45"/>
      <c r="CM108" s="45"/>
      <c r="CN108" s="45"/>
      <c r="CO108" s="45"/>
      <c r="CP108" s="45"/>
      <c r="CQ108" s="45"/>
      <c r="CR108" s="45"/>
      <c r="CS108" s="45"/>
      <c r="CT108" s="45"/>
      <c r="CU108" s="45"/>
      <c r="CV108" s="45"/>
      <c r="CW108" s="45"/>
      <c r="CX108" s="45"/>
      <c r="CY108" s="45"/>
      <c r="CZ108" s="45"/>
      <c r="DA108" s="45"/>
      <c r="DB108" s="45"/>
      <c r="DC108" s="45"/>
      <c r="DD108" s="45"/>
      <c r="DE108" s="45"/>
      <c r="DF108" s="45"/>
      <c r="DG108" s="45"/>
      <c r="DH108" s="45"/>
      <c r="DI108" s="45"/>
      <c r="DJ108" s="45"/>
      <c r="DK108" s="45"/>
      <c r="DL108" s="45"/>
      <c r="DM108" s="45"/>
      <c r="DN108" s="45"/>
      <c r="DO108" s="45"/>
      <c r="DP108" s="45"/>
      <c r="DQ108" s="45"/>
      <c r="DR108" s="45"/>
      <c r="DS108" s="45"/>
      <c r="DT108" s="45"/>
      <c r="DU108" s="45"/>
      <c r="DV108" s="45"/>
      <c r="DW108" s="45"/>
      <c r="DX108" s="45"/>
      <c r="DY108" s="45"/>
      <c r="DZ108" s="45"/>
      <c r="EA108" s="45"/>
      <c r="EB108" s="45"/>
      <c r="EC108" s="45"/>
      <c r="ED108" s="45"/>
      <c r="EE108" s="45"/>
      <c r="EF108" s="45"/>
      <c r="EG108" s="45"/>
      <c r="EH108" s="45"/>
      <c r="EI108" s="45"/>
      <c r="EJ108" s="45"/>
      <c r="EK108" s="45"/>
      <c r="EL108" s="45"/>
      <c r="EM108" s="45"/>
      <c r="EN108" s="45"/>
      <c r="EO108" s="45"/>
      <c r="EP108" s="45"/>
      <c r="EQ108" s="45"/>
      <c r="ER108" s="45"/>
    </row>
    <row r="109" spans="1:148" ht="101.95" x14ac:dyDescent="0.25">
      <c r="A109" s="97">
        <v>106</v>
      </c>
      <c r="B109" s="100" t="s">
        <v>6883</v>
      </c>
      <c r="C109" s="98"/>
      <c r="D109" s="99" t="s">
        <v>1516</v>
      </c>
      <c r="E109" s="100" t="s">
        <v>1517</v>
      </c>
      <c r="F109" s="98">
        <v>7561</v>
      </c>
      <c r="G109" s="100" t="s">
        <v>1905</v>
      </c>
      <c r="H109" s="98">
        <v>2006</v>
      </c>
      <c r="I109" s="100" t="s">
        <v>1905</v>
      </c>
      <c r="J109" s="101">
        <v>93769.75463194793</v>
      </c>
      <c r="K109" s="100" t="s">
        <v>726</v>
      </c>
      <c r="L109" s="100" t="s">
        <v>1520</v>
      </c>
      <c r="M109" s="100" t="s">
        <v>1906</v>
      </c>
      <c r="N109" s="100" t="s">
        <v>1907</v>
      </c>
      <c r="O109" s="100"/>
      <c r="P109" s="100">
        <v>40973</v>
      </c>
      <c r="Q109" s="102">
        <v>41.29</v>
      </c>
      <c r="R109" s="98">
        <v>11.03</v>
      </c>
      <c r="S109" s="98">
        <v>17.88</v>
      </c>
      <c r="T109" s="98">
        <v>12.38</v>
      </c>
      <c r="U109" s="102">
        <v>41.29</v>
      </c>
      <c r="V109" s="98">
        <v>100</v>
      </c>
      <c r="W109" s="98">
        <v>100</v>
      </c>
      <c r="X109" s="103" t="s">
        <v>1501</v>
      </c>
      <c r="Y109" s="102">
        <v>4</v>
      </c>
      <c r="Z109" s="102">
        <v>6</v>
      </c>
      <c r="AA109" s="102">
        <v>3</v>
      </c>
      <c r="AB109" s="102">
        <v>66</v>
      </c>
      <c r="AC109" s="98" t="s">
        <v>1908</v>
      </c>
      <c r="AD109" s="102">
        <v>0</v>
      </c>
      <c r="AE109" s="104">
        <v>5</v>
      </c>
      <c r="AF109" s="105">
        <v>100</v>
      </c>
      <c r="AG109" s="106" t="s">
        <v>1516</v>
      </c>
      <c r="AH109" s="100" t="s">
        <v>1517</v>
      </c>
      <c r="AI109" s="107">
        <v>25</v>
      </c>
      <c r="AJ109" s="106" t="s">
        <v>1524</v>
      </c>
      <c r="AK109" s="98" t="s">
        <v>1525</v>
      </c>
      <c r="AL109" s="107">
        <v>25</v>
      </c>
      <c r="AM109" s="106" t="s">
        <v>806</v>
      </c>
      <c r="AN109" s="98" t="s">
        <v>1526</v>
      </c>
      <c r="AO109" s="107">
        <v>25</v>
      </c>
      <c r="AP109" s="106" t="s">
        <v>1527</v>
      </c>
      <c r="AQ109" s="98" t="s">
        <v>1528</v>
      </c>
      <c r="AR109" s="107">
        <v>25</v>
      </c>
      <c r="AS109" s="106"/>
      <c r="AT109" s="98"/>
      <c r="AU109" s="107"/>
      <c r="AV109" s="108"/>
      <c r="AW109" s="98"/>
      <c r="AX109" s="98"/>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c r="DS109" s="45"/>
      <c r="DT109" s="45"/>
      <c r="DU109" s="45"/>
      <c r="DV109" s="45"/>
      <c r="DW109" s="45"/>
      <c r="DX109" s="45"/>
      <c r="DY109" s="45"/>
      <c r="DZ109" s="45"/>
      <c r="EA109" s="45"/>
      <c r="EB109" s="45"/>
      <c r="EC109" s="45"/>
      <c r="ED109" s="45"/>
      <c r="EE109" s="45"/>
      <c r="EF109" s="45"/>
      <c r="EG109" s="45"/>
      <c r="EH109" s="45"/>
      <c r="EI109" s="45"/>
      <c r="EJ109" s="45"/>
      <c r="EK109" s="45"/>
      <c r="EL109" s="45"/>
      <c r="EM109" s="45"/>
      <c r="EN109" s="45"/>
      <c r="EO109" s="45"/>
      <c r="EP109" s="45"/>
      <c r="EQ109" s="45"/>
      <c r="ER109" s="45"/>
    </row>
    <row r="110" spans="1:148" ht="63.7" x14ac:dyDescent="0.25">
      <c r="A110" s="97">
        <v>106</v>
      </c>
      <c r="B110" s="100" t="s">
        <v>6883</v>
      </c>
      <c r="C110" s="98"/>
      <c r="D110" s="99" t="s">
        <v>1516</v>
      </c>
      <c r="E110" s="100" t="s">
        <v>1517</v>
      </c>
      <c r="F110" s="98">
        <v>7561</v>
      </c>
      <c r="G110" s="100" t="s">
        <v>1711</v>
      </c>
      <c r="H110" s="98">
        <v>2003</v>
      </c>
      <c r="I110" s="100" t="s">
        <v>1712</v>
      </c>
      <c r="J110" s="101">
        <v>62522.8</v>
      </c>
      <c r="K110" s="100" t="s">
        <v>733</v>
      </c>
      <c r="L110" s="100" t="s">
        <v>1713</v>
      </c>
      <c r="M110" s="100" t="s">
        <v>1714</v>
      </c>
      <c r="N110" s="100" t="s">
        <v>1715</v>
      </c>
      <c r="O110" s="100"/>
      <c r="P110" s="100" t="s">
        <v>1716</v>
      </c>
      <c r="Q110" s="102">
        <v>37.619999999999997</v>
      </c>
      <c r="R110" s="98">
        <v>7.36</v>
      </c>
      <c r="S110" s="98">
        <v>17.88</v>
      </c>
      <c r="T110" s="98">
        <v>12.38</v>
      </c>
      <c r="U110" s="102">
        <v>37.619999999999997</v>
      </c>
      <c r="V110" s="98">
        <v>100</v>
      </c>
      <c r="W110" s="98">
        <v>100</v>
      </c>
      <c r="X110" s="103" t="s">
        <v>1501</v>
      </c>
      <c r="Y110" s="102">
        <v>3</v>
      </c>
      <c r="Z110" s="102">
        <v>8</v>
      </c>
      <c r="AA110" s="102">
        <v>1</v>
      </c>
      <c r="AB110" s="102">
        <v>67</v>
      </c>
      <c r="AC110" s="98" t="s">
        <v>1717</v>
      </c>
      <c r="AD110" s="102">
        <v>0</v>
      </c>
      <c r="AE110" s="104">
        <v>5</v>
      </c>
      <c r="AF110" s="105">
        <v>100</v>
      </c>
      <c r="AG110" s="106" t="s">
        <v>1524</v>
      </c>
      <c r="AH110" s="100" t="s">
        <v>1525</v>
      </c>
      <c r="AI110" s="107">
        <v>25</v>
      </c>
      <c r="AJ110" s="106" t="s">
        <v>1516</v>
      </c>
      <c r="AK110" s="98" t="s">
        <v>1517</v>
      </c>
      <c r="AL110" s="107">
        <v>25</v>
      </c>
      <c r="AM110" s="106" t="s">
        <v>1718</v>
      </c>
      <c r="AN110" s="98" t="s">
        <v>1525</v>
      </c>
      <c r="AO110" s="107">
        <v>25</v>
      </c>
      <c r="AP110" s="106" t="s">
        <v>1719</v>
      </c>
      <c r="AQ110" s="98" t="s">
        <v>1517</v>
      </c>
      <c r="AR110" s="107">
        <v>25</v>
      </c>
      <c r="AS110" s="106"/>
      <c r="AT110" s="98"/>
      <c r="AU110" s="107"/>
      <c r="AV110" s="108"/>
      <c r="AW110" s="98"/>
      <c r="AX110" s="98"/>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45"/>
      <c r="CI110" s="45"/>
      <c r="CJ110" s="45"/>
      <c r="CK110" s="45"/>
      <c r="CL110" s="45"/>
      <c r="CM110" s="45"/>
      <c r="CN110" s="45"/>
      <c r="CO110" s="45"/>
      <c r="CP110" s="45"/>
      <c r="CQ110" s="45"/>
      <c r="CR110" s="45"/>
      <c r="CS110" s="45"/>
      <c r="CT110" s="45"/>
      <c r="CU110" s="45"/>
      <c r="CV110" s="45"/>
      <c r="CW110" s="45"/>
      <c r="CX110" s="45"/>
      <c r="CY110" s="45"/>
      <c r="CZ110" s="45"/>
      <c r="DA110" s="45"/>
      <c r="DB110" s="45"/>
      <c r="DC110" s="45"/>
      <c r="DD110" s="45"/>
      <c r="DE110" s="45"/>
      <c r="DF110" s="45"/>
      <c r="DG110" s="45"/>
      <c r="DH110" s="45"/>
      <c r="DI110" s="45"/>
      <c r="DJ110" s="45"/>
      <c r="DK110" s="45"/>
      <c r="DL110" s="45"/>
      <c r="DM110" s="45"/>
      <c r="DN110" s="45"/>
      <c r="DO110" s="45"/>
      <c r="DP110" s="45"/>
      <c r="DQ110" s="45"/>
      <c r="DR110" s="45"/>
      <c r="DS110" s="45"/>
      <c r="DT110" s="45"/>
      <c r="DU110" s="45"/>
      <c r="DV110" s="45"/>
      <c r="DW110" s="45"/>
      <c r="DX110" s="45"/>
      <c r="DY110" s="45"/>
      <c r="DZ110" s="45"/>
      <c r="EA110" s="45"/>
      <c r="EB110" s="45"/>
      <c r="EC110" s="45"/>
      <c r="ED110" s="45"/>
      <c r="EE110" s="45"/>
      <c r="EF110" s="45"/>
      <c r="EG110" s="45"/>
      <c r="EH110" s="45"/>
      <c r="EI110" s="45"/>
      <c r="EJ110" s="45"/>
      <c r="EK110" s="45"/>
      <c r="EL110" s="45"/>
      <c r="EM110" s="45"/>
      <c r="EN110" s="45"/>
      <c r="EO110" s="45"/>
      <c r="EP110" s="45"/>
      <c r="EQ110" s="45"/>
      <c r="ER110" s="45"/>
    </row>
    <row r="111" spans="1:148" ht="63.7" x14ac:dyDescent="0.25">
      <c r="A111" s="97">
        <v>106</v>
      </c>
      <c r="B111" s="100" t="s">
        <v>6883</v>
      </c>
      <c r="C111" s="98"/>
      <c r="D111" s="99" t="s">
        <v>1516</v>
      </c>
      <c r="E111" s="100" t="s">
        <v>1517</v>
      </c>
      <c r="F111" s="98">
        <v>7561</v>
      </c>
      <c r="G111" s="100" t="s">
        <v>1518</v>
      </c>
      <c r="H111" s="98">
        <v>2006</v>
      </c>
      <c r="I111" s="100" t="s">
        <v>1519</v>
      </c>
      <c r="J111" s="101">
        <v>127191.87</v>
      </c>
      <c r="K111" s="100" t="s">
        <v>726</v>
      </c>
      <c r="L111" s="100" t="s">
        <v>1520</v>
      </c>
      <c r="M111" s="100" t="s">
        <v>1521</v>
      </c>
      <c r="N111" s="100" t="s">
        <v>1522</v>
      </c>
      <c r="O111" s="100"/>
      <c r="P111" s="100">
        <v>43218</v>
      </c>
      <c r="Q111" s="102">
        <v>45.22</v>
      </c>
      <c r="R111" s="98">
        <v>14.96</v>
      </c>
      <c r="S111" s="98">
        <v>17.88</v>
      </c>
      <c r="T111" s="98">
        <v>12.38</v>
      </c>
      <c r="U111" s="102">
        <v>45.22</v>
      </c>
      <c r="V111" s="98">
        <v>100</v>
      </c>
      <c r="W111" s="98">
        <v>100</v>
      </c>
      <c r="X111" s="103" t="s">
        <v>1501</v>
      </c>
      <c r="Y111" s="102">
        <v>4</v>
      </c>
      <c r="Z111" s="102">
        <v>6</v>
      </c>
      <c r="AA111" s="102">
        <v>3</v>
      </c>
      <c r="AB111" s="102">
        <v>66</v>
      </c>
      <c r="AC111" s="98" t="s">
        <v>1523</v>
      </c>
      <c r="AD111" s="102">
        <v>0</v>
      </c>
      <c r="AE111" s="104">
        <v>5</v>
      </c>
      <c r="AF111" s="105">
        <v>100</v>
      </c>
      <c r="AG111" s="106" t="s">
        <v>1516</v>
      </c>
      <c r="AH111" s="100" t="s">
        <v>1517</v>
      </c>
      <c r="AI111" s="107">
        <v>25</v>
      </c>
      <c r="AJ111" s="106" t="s">
        <v>1524</v>
      </c>
      <c r="AK111" s="98" t="s">
        <v>1525</v>
      </c>
      <c r="AL111" s="107">
        <v>25</v>
      </c>
      <c r="AM111" s="106" t="s">
        <v>806</v>
      </c>
      <c r="AN111" s="98" t="s">
        <v>1526</v>
      </c>
      <c r="AO111" s="107">
        <v>25</v>
      </c>
      <c r="AP111" s="106" t="s">
        <v>1527</v>
      </c>
      <c r="AQ111" s="98" t="s">
        <v>1528</v>
      </c>
      <c r="AR111" s="107">
        <v>25</v>
      </c>
      <c r="AS111" s="106"/>
      <c r="AT111" s="98"/>
      <c r="AU111" s="107"/>
      <c r="AV111" s="108"/>
      <c r="AW111" s="98"/>
      <c r="AX111" s="98"/>
      <c r="AY111" s="45"/>
      <c r="AZ111" s="45"/>
      <c r="BA111" s="45"/>
      <c r="BB111" s="45"/>
      <c r="BC111" s="45"/>
      <c r="BD111" s="45"/>
      <c r="BE111" s="45"/>
      <c r="BF111" s="45"/>
      <c r="BG111" s="45"/>
      <c r="BH111" s="45"/>
      <c r="BI111" s="45"/>
      <c r="BJ111" s="45"/>
      <c r="BK111" s="45"/>
      <c r="BL111" s="45"/>
      <c r="BM111" s="45"/>
      <c r="BN111" s="45"/>
      <c r="BO111" s="45"/>
      <c r="BP111" s="45"/>
      <c r="BQ111" s="45"/>
      <c r="BR111" s="45"/>
      <c r="BS111" s="45"/>
      <c r="BT111" s="45"/>
      <c r="BU111" s="45"/>
      <c r="BV111" s="45"/>
      <c r="BW111" s="45"/>
      <c r="BX111" s="45"/>
      <c r="BY111" s="45"/>
      <c r="BZ111" s="45"/>
      <c r="CA111" s="45"/>
      <c r="CB111" s="45"/>
      <c r="CC111" s="45"/>
      <c r="CD111" s="45"/>
      <c r="CE111" s="45"/>
      <c r="CF111" s="45"/>
      <c r="CG111" s="45"/>
      <c r="CH111" s="45"/>
      <c r="CI111" s="45"/>
      <c r="CJ111" s="45"/>
      <c r="CK111" s="45"/>
      <c r="CL111" s="45"/>
      <c r="CM111" s="45"/>
      <c r="CN111" s="45"/>
      <c r="CO111" s="45"/>
      <c r="CP111" s="45"/>
      <c r="CQ111" s="45"/>
      <c r="CR111" s="45"/>
      <c r="CS111" s="45"/>
      <c r="CT111" s="45"/>
      <c r="CU111" s="45"/>
      <c r="CV111" s="45"/>
      <c r="CW111" s="45"/>
      <c r="CX111" s="45"/>
      <c r="CY111" s="45"/>
      <c r="CZ111" s="45"/>
      <c r="DA111" s="45"/>
      <c r="DB111" s="45"/>
      <c r="DC111" s="45"/>
      <c r="DD111" s="45"/>
      <c r="DE111" s="45"/>
      <c r="DF111" s="45"/>
      <c r="DG111" s="45"/>
      <c r="DH111" s="45"/>
      <c r="DI111" s="45"/>
      <c r="DJ111" s="45"/>
      <c r="DK111" s="45"/>
      <c r="DL111" s="45"/>
      <c r="DM111" s="45"/>
      <c r="DN111" s="45"/>
      <c r="DO111" s="45"/>
      <c r="DP111" s="45"/>
      <c r="DQ111" s="45"/>
      <c r="DR111" s="45"/>
      <c r="DS111" s="45"/>
      <c r="DT111" s="45"/>
      <c r="DU111" s="45"/>
      <c r="DV111" s="45"/>
      <c r="DW111" s="45"/>
      <c r="DX111" s="45"/>
      <c r="DY111" s="45"/>
      <c r="DZ111" s="45"/>
      <c r="EA111" s="45"/>
      <c r="EB111" s="45"/>
      <c r="EC111" s="45"/>
      <c r="ED111" s="45"/>
      <c r="EE111" s="45"/>
      <c r="EF111" s="45"/>
      <c r="EG111" s="45"/>
      <c r="EH111" s="45"/>
      <c r="EI111" s="45"/>
      <c r="EJ111" s="45"/>
      <c r="EK111" s="45"/>
      <c r="EL111" s="45"/>
      <c r="EM111" s="45"/>
      <c r="EN111" s="45"/>
      <c r="EO111" s="45"/>
      <c r="EP111" s="45"/>
      <c r="EQ111" s="45"/>
      <c r="ER111" s="45"/>
    </row>
    <row r="112" spans="1:148" ht="38.25" x14ac:dyDescent="0.25">
      <c r="A112" s="97">
        <v>106</v>
      </c>
      <c r="B112" s="100" t="s">
        <v>6883</v>
      </c>
      <c r="C112" s="98"/>
      <c r="D112" s="99" t="s">
        <v>644</v>
      </c>
      <c r="E112" s="100" t="s">
        <v>1493</v>
      </c>
      <c r="F112" s="98" t="s">
        <v>1494</v>
      </c>
      <c r="G112" s="100" t="s">
        <v>1495</v>
      </c>
      <c r="H112" s="98">
        <v>2002</v>
      </c>
      <c r="I112" s="100" t="s">
        <v>1496</v>
      </c>
      <c r="J112" s="101">
        <v>53056</v>
      </c>
      <c r="K112" s="100" t="s">
        <v>733</v>
      </c>
      <c r="L112" s="100" t="s">
        <v>1497</v>
      </c>
      <c r="M112" s="100" t="s">
        <v>1498</v>
      </c>
      <c r="N112" s="100" t="s">
        <v>1499</v>
      </c>
      <c r="O112" s="100" t="s">
        <v>1500</v>
      </c>
      <c r="P112" s="100">
        <v>39555</v>
      </c>
      <c r="Q112" s="102">
        <v>36.5</v>
      </c>
      <c r="R112" s="98">
        <v>6.24</v>
      </c>
      <c r="S112" s="98">
        <v>17.88</v>
      </c>
      <c r="T112" s="98">
        <v>12.38</v>
      </c>
      <c r="U112" s="102">
        <v>36.5</v>
      </c>
      <c r="V112" s="98">
        <v>100</v>
      </c>
      <c r="W112" s="98">
        <v>100</v>
      </c>
      <c r="X112" s="103" t="s">
        <v>1501</v>
      </c>
      <c r="Y112" s="102">
        <v>4</v>
      </c>
      <c r="Z112" s="102">
        <v>5</v>
      </c>
      <c r="AA112" s="102">
        <v>3</v>
      </c>
      <c r="AB112" s="102">
        <v>44</v>
      </c>
      <c r="AC112" s="98" t="s">
        <v>1502</v>
      </c>
      <c r="AD112" s="102"/>
      <c r="AE112" s="104">
        <v>5</v>
      </c>
      <c r="AF112" s="105">
        <v>100</v>
      </c>
      <c r="AG112" s="106" t="s">
        <v>1503</v>
      </c>
      <c r="AH112" s="100" t="s">
        <v>1504</v>
      </c>
      <c r="AI112" s="107">
        <v>100</v>
      </c>
      <c r="AJ112" s="106"/>
      <c r="AK112" s="98"/>
      <c r="AL112" s="107" t="s">
        <v>1505</v>
      </c>
      <c r="AM112" s="106"/>
      <c r="AN112" s="98"/>
      <c r="AO112" s="107" t="s">
        <v>1505</v>
      </c>
      <c r="AP112" s="106"/>
      <c r="AQ112" s="98"/>
      <c r="AR112" s="107" t="s">
        <v>1505</v>
      </c>
      <c r="AS112" s="106"/>
      <c r="AT112" s="98"/>
      <c r="AU112" s="107"/>
      <c r="AV112" s="108"/>
      <c r="AW112" s="98"/>
      <c r="AX112" s="98"/>
    </row>
    <row r="113" spans="1:50" ht="89.2" x14ac:dyDescent="0.25">
      <c r="A113" s="97">
        <v>106</v>
      </c>
      <c r="B113" s="100" t="s">
        <v>6883</v>
      </c>
      <c r="C113" s="98"/>
      <c r="D113" s="99" t="s">
        <v>644</v>
      </c>
      <c r="E113" s="100" t="s">
        <v>1506</v>
      </c>
      <c r="F113" s="98">
        <v>18274</v>
      </c>
      <c r="G113" s="100" t="s">
        <v>1507</v>
      </c>
      <c r="H113" s="98">
        <v>2009</v>
      </c>
      <c r="I113" s="100" t="s">
        <v>1508</v>
      </c>
      <c r="J113" s="101">
        <v>118035</v>
      </c>
      <c r="K113" s="100" t="s">
        <v>655</v>
      </c>
      <c r="L113" s="100" t="s">
        <v>1509</v>
      </c>
      <c r="M113" s="100" t="s">
        <v>1510</v>
      </c>
      <c r="N113" s="100" t="s">
        <v>1511</v>
      </c>
      <c r="O113" s="100" t="s">
        <v>1512</v>
      </c>
      <c r="P113" s="100" t="s">
        <v>1513</v>
      </c>
      <c r="Q113" s="102">
        <v>44.15</v>
      </c>
      <c r="R113" s="98">
        <v>13.89</v>
      </c>
      <c r="S113" s="98">
        <v>17.88</v>
      </c>
      <c r="T113" s="98">
        <v>12.38</v>
      </c>
      <c r="U113" s="102">
        <v>44.15</v>
      </c>
      <c r="V113" s="98">
        <v>100</v>
      </c>
      <c r="W113" s="98" t="s">
        <v>755</v>
      </c>
      <c r="X113" s="103" t="s">
        <v>1501</v>
      </c>
      <c r="Y113" s="102">
        <v>3</v>
      </c>
      <c r="Z113" s="102">
        <v>1</v>
      </c>
      <c r="AA113" s="102">
        <v>2</v>
      </c>
      <c r="AB113" s="102">
        <v>47</v>
      </c>
      <c r="AC113" s="98" t="s">
        <v>1514</v>
      </c>
      <c r="AD113" s="102"/>
      <c r="AE113" s="104">
        <v>5</v>
      </c>
      <c r="AF113" s="105">
        <v>100</v>
      </c>
      <c r="AG113" s="106"/>
      <c r="AH113" s="100" t="s">
        <v>1515</v>
      </c>
      <c r="AI113" s="107" t="s">
        <v>1505</v>
      </c>
      <c r="AJ113" s="106"/>
      <c r="AK113" s="98"/>
      <c r="AL113" s="107"/>
      <c r="AM113" s="106"/>
      <c r="AN113" s="98"/>
      <c r="AO113" s="107"/>
      <c r="AP113" s="106"/>
      <c r="AQ113" s="98"/>
      <c r="AR113" s="107"/>
      <c r="AS113" s="106"/>
      <c r="AT113" s="98"/>
      <c r="AU113" s="107"/>
      <c r="AV113" s="108"/>
      <c r="AW113" s="98"/>
      <c r="AX113" s="98"/>
    </row>
    <row r="114" spans="1:50" ht="50.95" x14ac:dyDescent="0.25">
      <c r="A114" s="97">
        <v>106</v>
      </c>
      <c r="B114" s="100" t="s">
        <v>6883</v>
      </c>
      <c r="C114" s="98"/>
      <c r="D114" s="99" t="s">
        <v>1529</v>
      </c>
      <c r="E114" s="100" t="s">
        <v>1530</v>
      </c>
      <c r="F114" s="98">
        <v>9081</v>
      </c>
      <c r="G114" s="100" t="s">
        <v>1531</v>
      </c>
      <c r="H114" s="98">
        <v>2010</v>
      </c>
      <c r="I114" s="100" t="s">
        <v>1532</v>
      </c>
      <c r="J114" s="101">
        <v>113760</v>
      </c>
      <c r="K114" s="100" t="s">
        <v>655</v>
      </c>
      <c r="L114" s="100" t="s">
        <v>1533</v>
      </c>
      <c r="M114" s="100" t="s">
        <v>1534</v>
      </c>
      <c r="N114" s="100" t="s">
        <v>1535</v>
      </c>
      <c r="O114" s="100" t="s">
        <v>1536</v>
      </c>
      <c r="P114" s="100" t="s">
        <v>1537</v>
      </c>
      <c r="Q114" s="102">
        <v>43.64</v>
      </c>
      <c r="R114" s="98">
        <v>13.38</v>
      </c>
      <c r="S114" s="98">
        <v>17.88</v>
      </c>
      <c r="T114" s="98">
        <v>12.38</v>
      </c>
      <c r="U114" s="102">
        <v>43.64</v>
      </c>
      <c r="V114" s="98">
        <v>100</v>
      </c>
      <c r="W114" s="98" t="s">
        <v>755</v>
      </c>
      <c r="X114" s="103" t="s">
        <v>1501</v>
      </c>
      <c r="Y114" s="102">
        <v>1</v>
      </c>
      <c r="Z114" s="102">
        <v>5</v>
      </c>
      <c r="AA114" s="102">
        <v>1</v>
      </c>
      <c r="AB114" s="102">
        <v>46</v>
      </c>
      <c r="AC114" s="98" t="s">
        <v>1538</v>
      </c>
      <c r="AD114" s="102"/>
      <c r="AE114" s="104">
        <v>5</v>
      </c>
      <c r="AF114" s="105">
        <v>100</v>
      </c>
      <c r="AG114" s="106"/>
      <c r="AH114" s="100" t="s">
        <v>1515</v>
      </c>
      <c r="AI114" s="107" t="s">
        <v>1505</v>
      </c>
      <c r="AJ114" s="106"/>
      <c r="AK114" s="98"/>
      <c r="AL114" s="107"/>
      <c r="AM114" s="106"/>
      <c r="AN114" s="98"/>
      <c r="AO114" s="107"/>
      <c r="AP114" s="106"/>
      <c r="AQ114" s="98"/>
      <c r="AR114" s="107"/>
      <c r="AS114" s="106"/>
      <c r="AT114" s="98"/>
      <c r="AU114" s="107"/>
      <c r="AV114" s="108"/>
      <c r="AW114" s="98"/>
      <c r="AX114" s="98"/>
    </row>
    <row r="115" spans="1:50" ht="101.95" x14ac:dyDescent="0.25">
      <c r="A115" s="97">
        <v>106</v>
      </c>
      <c r="B115" s="100" t="s">
        <v>6883</v>
      </c>
      <c r="C115" s="98"/>
      <c r="D115" s="99" t="s">
        <v>1539</v>
      </c>
      <c r="E115" s="100" t="s">
        <v>1540</v>
      </c>
      <c r="F115" s="98">
        <v>1489</v>
      </c>
      <c r="G115" s="100" t="s">
        <v>1541</v>
      </c>
      <c r="H115" s="98">
        <v>2005</v>
      </c>
      <c r="I115" s="100" t="s">
        <v>1542</v>
      </c>
      <c r="J115" s="101">
        <v>89284.57269237189</v>
      </c>
      <c r="K115" s="100" t="s">
        <v>726</v>
      </c>
      <c r="L115" s="100" t="s">
        <v>1543</v>
      </c>
      <c r="M115" s="100" t="s">
        <v>1544</v>
      </c>
      <c r="N115" s="100" t="s">
        <v>1545</v>
      </c>
      <c r="O115" s="100" t="s">
        <v>1546</v>
      </c>
      <c r="P115" s="100">
        <v>36659</v>
      </c>
      <c r="Q115" s="102">
        <v>40.76</v>
      </c>
      <c r="R115" s="98">
        <v>10.5</v>
      </c>
      <c r="S115" s="98">
        <v>17.88</v>
      </c>
      <c r="T115" s="98">
        <v>12.38</v>
      </c>
      <c r="U115" s="102">
        <v>40.76</v>
      </c>
      <c r="V115" s="98">
        <v>100</v>
      </c>
      <c r="W115" s="98">
        <v>100</v>
      </c>
      <c r="X115" s="103" t="s">
        <v>1501</v>
      </c>
      <c r="Y115" s="102">
        <v>6</v>
      </c>
      <c r="Z115" s="102">
        <v>4</v>
      </c>
      <c r="AA115" s="102">
        <v>7</v>
      </c>
      <c r="AB115" s="102">
        <v>42</v>
      </c>
      <c r="AC115" s="98" t="s">
        <v>1547</v>
      </c>
      <c r="AD115" s="102"/>
      <c r="AE115" s="104">
        <v>5</v>
      </c>
      <c r="AF115" s="105">
        <v>100</v>
      </c>
      <c r="AG115" s="106" t="s">
        <v>1539</v>
      </c>
      <c r="AH115" s="100" t="s">
        <v>1548</v>
      </c>
      <c r="AI115" s="107">
        <v>33</v>
      </c>
      <c r="AJ115" s="106" t="s">
        <v>1549</v>
      </c>
      <c r="AK115" s="98" t="s">
        <v>1550</v>
      </c>
      <c r="AL115" s="107">
        <v>33</v>
      </c>
      <c r="AM115" s="106" t="s">
        <v>1551</v>
      </c>
      <c r="AN115" s="98" t="s">
        <v>1552</v>
      </c>
      <c r="AO115" s="107">
        <v>33</v>
      </c>
      <c r="AP115" s="106"/>
      <c r="AQ115" s="98"/>
      <c r="AR115" s="107" t="s">
        <v>1505</v>
      </c>
      <c r="AS115" s="106"/>
      <c r="AT115" s="98"/>
      <c r="AU115" s="107"/>
      <c r="AV115" s="108"/>
      <c r="AW115" s="98"/>
      <c r="AX115" s="98"/>
    </row>
    <row r="116" spans="1:50" ht="114.65" x14ac:dyDescent="0.25">
      <c r="A116" s="97">
        <v>106</v>
      </c>
      <c r="B116" s="100" t="s">
        <v>6883</v>
      </c>
      <c r="C116" s="98"/>
      <c r="D116" s="99" t="s">
        <v>1539</v>
      </c>
      <c r="E116" s="100" t="s">
        <v>1553</v>
      </c>
      <c r="F116" s="98">
        <v>12314</v>
      </c>
      <c r="G116" s="100" t="s">
        <v>1554</v>
      </c>
      <c r="H116" s="98">
        <v>2001</v>
      </c>
      <c r="I116" s="100" t="s">
        <v>1555</v>
      </c>
      <c r="J116" s="101">
        <v>65391.41</v>
      </c>
      <c r="K116" s="100" t="s">
        <v>636</v>
      </c>
      <c r="L116" s="100" t="s">
        <v>1543</v>
      </c>
      <c r="M116" s="100" t="s">
        <v>1544</v>
      </c>
      <c r="N116" s="100" t="s">
        <v>1556</v>
      </c>
      <c r="O116" s="100" t="s">
        <v>1557</v>
      </c>
      <c r="P116" s="100">
        <v>38155</v>
      </c>
      <c r="Q116" s="102">
        <v>37.950000000000003</v>
      </c>
      <c r="R116" s="98">
        <v>7.69</v>
      </c>
      <c r="S116" s="98">
        <v>17.88</v>
      </c>
      <c r="T116" s="98">
        <v>12.38</v>
      </c>
      <c r="U116" s="102">
        <v>37.950000000000003</v>
      </c>
      <c r="V116" s="98">
        <v>100</v>
      </c>
      <c r="W116" s="98">
        <v>100</v>
      </c>
      <c r="X116" s="103" t="s">
        <v>1501</v>
      </c>
      <c r="Y116" s="102">
        <v>3</v>
      </c>
      <c r="Z116" s="102">
        <v>1</v>
      </c>
      <c r="AA116" s="102">
        <v>6</v>
      </c>
      <c r="AB116" s="102">
        <v>41</v>
      </c>
      <c r="AC116" s="98" t="s">
        <v>1558</v>
      </c>
      <c r="AD116" s="102"/>
      <c r="AE116" s="104">
        <v>5</v>
      </c>
      <c r="AF116" s="105">
        <v>100</v>
      </c>
      <c r="AG116" s="106" t="s">
        <v>1539</v>
      </c>
      <c r="AH116" s="100" t="s">
        <v>1548</v>
      </c>
      <c r="AI116" s="107">
        <v>33</v>
      </c>
      <c r="AJ116" s="106" t="s">
        <v>1549</v>
      </c>
      <c r="AK116" s="98" t="s">
        <v>1550</v>
      </c>
      <c r="AL116" s="107">
        <v>33</v>
      </c>
      <c r="AM116" s="106" t="s">
        <v>1551</v>
      </c>
      <c r="AN116" s="98" t="s">
        <v>1552</v>
      </c>
      <c r="AO116" s="107">
        <v>33</v>
      </c>
      <c r="AP116" s="106"/>
      <c r="AQ116" s="98"/>
      <c r="AR116" s="107" t="s">
        <v>1505</v>
      </c>
      <c r="AS116" s="106"/>
      <c r="AT116" s="98"/>
      <c r="AU116" s="107"/>
      <c r="AV116" s="108"/>
      <c r="AW116" s="98"/>
      <c r="AX116" s="98"/>
    </row>
    <row r="117" spans="1:50" ht="267.55" x14ac:dyDescent="0.25">
      <c r="A117" s="97">
        <v>106</v>
      </c>
      <c r="B117" s="100" t="s">
        <v>6883</v>
      </c>
      <c r="C117" s="98"/>
      <c r="D117" s="99" t="s">
        <v>1559</v>
      </c>
      <c r="E117" s="100" t="s">
        <v>1560</v>
      </c>
      <c r="F117" s="98">
        <v>4587</v>
      </c>
      <c r="G117" s="100" t="s">
        <v>1561</v>
      </c>
      <c r="H117" s="98">
        <v>2008</v>
      </c>
      <c r="I117" s="100" t="s">
        <v>1562</v>
      </c>
      <c r="J117" s="101">
        <v>61000</v>
      </c>
      <c r="K117" s="100" t="s">
        <v>675</v>
      </c>
      <c r="L117" s="100" t="s">
        <v>1563</v>
      </c>
      <c r="M117" s="100" t="s">
        <v>1564</v>
      </c>
      <c r="N117" s="100" t="s">
        <v>1565</v>
      </c>
      <c r="O117" s="100" t="s">
        <v>1566</v>
      </c>
      <c r="P117" s="100" t="s">
        <v>1567</v>
      </c>
      <c r="Q117" s="102">
        <v>37.44</v>
      </c>
      <c r="R117" s="98">
        <v>7.18</v>
      </c>
      <c r="S117" s="98">
        <v>17.88</v>
      </c>
      <c r="T117" s="98">
        <v>12.38</v>
      </c>
      <c r="U117" s="102">
        <v>37.44</v>
      </c>
      <c r="V117" s="98">
        <v>100</v>
      </c>
      <c r="W117" s="98" t="s">
        <v>755</v>
      </c>
      <c r="X117" s="103" t="s">
        <v>1501</v>
      </c>
      <c r="Y117" s="102">
        <v>3</v>
      </c>
      <c r="Z117" s="102">
        <v>12</v>
      </c>
      <c r="AA117" s="102">
        <v>3</v>
      </c>
      <c r="AB117" s="102">
        <v>44</v>
      </c>
      <c r="AC117" s="98" t="s">
        <v>1568</v>
      </c>
      <c r="AD117" s="102"/>
      <c r="AE117" s="104">
        <v>5</v>
      </c>
      <c r="AF117" s="105">
        <v>100</v>
      </c>
      <c r="AG117" s="106" t="s">
        <v>1559</v>
      </c>
      <c r="AH117" s="100" t="s">
        <v>1569</v>
      </c>
      <c r="AI117" s="107">
        <v>33</v>
      </c>
      <c r="AJ117" s="106" t="s">
        <v>1570</v>
      </c>
      <c r="AK117" s="98" t="s">
        <v>1560</v>
      </c>
      <c r="AL117" s="107">
        <v>33</v>
      </c>
      <c r="AM117" s="106" t="s">
        <v>1571</v>
      </c>
      <c r="AN117" s="98" t="s">
        <v>1572</v>
      </c>
      <c r="AO117" s="107">
        <v>33</v>
      </c>
      <c r="AP117" s="106"/>
      <c r="AQ117" s="98"/>
      <c r="AR117" s="107" t="s">
        <v>1505</v>
      </c>
      <c r="AS117" s="106"/>
      <c r="AT117" s="98"/>
      <c r="AU117" s="107"/>
      <c r="AV117" s="108"/>
      <c r="AW117" s="98"/>
      <c r="AX117" s="98"/>
    </row>
    <row r="118" spans="1:50" ht="114.65" x14ac:dyDescent="0.25">
      <c r="A118" s="97">
        <v>106</v>
      </c>
      <c r="B118" s="100" t="s">
        <v>6883</v>
      </c>
      <c r="C118" s="98"/>
      <c r="D118" s="99" t="s">
        <v>1765</v>
      </c>
      <c r="E118" s="100" t="s">
        <v>2412</v>
      </c>
      <c r="F118" s="98">
        <v>18271</v>
      </c>
      <c r="G118" s="100" t="s">
        <v>2425</v>
      </c>
      <c r="H118" s="98">
        <v>2016</v>
      </c>
      <c r="I118" s="100" t="s">
        <v>2426</v>
      </c>
      <c r="J118" s="101">
        <v>57560.88</v>
      </c>
      <c r="K118" s="100" t="s">
        <v>2415</v>
      </c>
      <c r="L118" s="100" t="s">
        <v>2427</v>
      </c>
      <c r="M118" s="100" t="s">
        <v>2428</v>
      </c>
      <c r="N118" s="100" t="s">
        <v>2429</v>
      </c>
      <c r="O118" s="100" t="s">
        <v>2430</v>
      </c>
      <c r="P118" s="100" t="s">
        <v>2431</v>
      </c>
      <c r="Q118" s="102"/>
      <c r="R118" s="98"/>
      <c r="S118" s="98"/>
      <c r="T118" s="98"/>
      <c r="U118" s="102"/>
      <c r="V118" s="98"/>
      <c r="W118" s="98"/>
      <c r="X118" s="103"/>
      <c r="Y118" s="102">
        <v>3</v>
      </c>
      <c r="Z118" s="102">
        <v>4</v>
      </c>
      <c r="AA118" s="102">
        <v>4</v>
      </c>
      <c r="AB118" s="102">
        <v>44</v>
      </c>
      <c r="AC118" s="98">
        <v>106</v>
      </c>
      <c r="AD118" s="102"/>
      <c r="AE118" s="104"/>
      <c r="AF118" s="105">
        <v>100</v>
      </c>
      <c r="AG118" s="106" t="s">
        <v>2421</v>
      </c>
      <c r="AH118" s="100" t="s">
        <v>2422</v>
      </c>
      <c r="AI118" s="107">
        <v>50</v>
      </c>
      <c r="AJ118" s="106" t="s">
        <v>2432</v>
      </c>
      <c r="AK118" s="98" t="s">
        <v>1766</v>
      </c>
      <c r="AL118" s="107">
        <v>25</v>
      </c>
      <c r="AM118" s="106" t="s">
        <v>2433</v>
      </c>
      <c r="AN118" s="98" t="s">
        <v>2422</v>
      </c>
      <c r="AO118" s="107">
        <v>25</v>
      </c>
      <c r="AP118" s="106"/>
      <c r="AQ118" s="98"/>
      <c r="AR118" s="107"/>
      <c r="AS118" s="106"/>
      <c r="AT118" s="98"/>
      <c r="AU118" s="107"/>
      <c r="AV118" s="108"/>
      <c r="AW118" s="98"/>
      <c r="AX118" s="98"/>
    </row>
    <row r="119" spans="1:50" ht="63.7" x14ac:dyDescent="0.25">
      <c r="A119" s="97">
        <v>106</v>
      </c>
      <c r="B119" s="100" t="s">
        <v>6883</v>
      </c>
      <c r="C119" s="98"/>
      <c r="D119" s="99" t="s">
        <v>644</v>
      </c>
      <c r="E119" s="100" t="s">
        <v>1573</v>
      </c>
      <c r="F119" s="98" t="s">
        <v>1574</v>
      </c>
      <c r="G119" s="100" t="s">
        <v>1575</v>
      </c>
      <c r="H119" s="98">
        <v>2002</v>
      </c>
      <c r="I119" s="100" t="s">
        <v>1576</v>
      </c>
      <c r="J119" s="101">
        <v>41105.300000000003</v>
      </c>
      <c r="K119" s="100" t="s">
        <v>733</v>
      </c>
      <c r="L119" s="100" t="s">
        <v>1497</v>
      </c>
      <c r="M119" s="100" t="s">
        <v>1498</v>
      </c>
      <c r="N119" s="100" t="s">
        <v>1577</v>
      </c>
      <c r="O119" s="100" t="s">
        <v>1578</v>
      </c>
      <c r="P119" s="100">
        <v>39055</v>
      </c>
      <c r="Q119" s="102">
        <v>35.1</v>
      </c>
      <c r="R119" s="98">
        <v>4.84</v>
      </c>
      <c r="S119" s="98">
        <v>17.88</v>
      </c>
      <c r="T119" s="98">
        <v>12.38</v>
      </c>
      <c r="U119" s="102">
        <v>35.1</v>
      </c>
      <c r="V119" s="98">
        <v>100</v>
      </c>
      <c r="W119" s="98">
        <v>100</v>
      </c>
      <c r="X119" s="103" t="s">
        <v>1501</v>
      </c>
      <c r="Y119" s="102">
        <v>3</v>
      </c>
      <c r="Z119" s="102">
        <v>1</v>
      </c>
      <c r="AA119" s="102">
        <v>5</v>
      </c>
      <c r="AB119" s="102">
        <v>44</v>
      </c>
      <c r="AC119" s="98" t="s">
        <v>1579</v>
      </c>
      <c r="AD119" s="102"/>
      <c r="AE119" s="104">
        <v>5</v>
      </c>
      <c r="AF119" s="105">
        <v>100</v>
      </c>
      <c r="AG119" s="106" t="s">
        <v>644</v>
      </c>
      <c r="AH119" s="100" t="s">
        <v>1580</v>
      </c>
      <c r="AI119" s="107">
        <v>100</v>
      </c>
      <c r="AJ119" s="106"/>
      <c r="AK119" s="98"/>
      <c r="AL119" s="107" t="s">
        <v>1505</v>
      </c>
      <c r="AM119" s="106"/>
      <c r="AN119" s="98"/>
      <c r="AO119" s="107" t="s">
        <v>1505</v>
      </c>
      <c r="AP119" s="106"/>
      <c r="AQ119" s="98"/>
      <c r="AR119" s="107" t="s">
        <v>1505</v>
      </c>
      <c r="AS119" s="106"/>
      <c r="AT119" s="98"/>
      <c r="AU119" s="107"/>
      <c r="AV119" s="108"/>
      <c r="AW119" s="98"/>
      <c r="AX119" s="98"/>
    </row>
    <row r="120" spans="1:50" ht="165.6" x14ac:dyDescent="0.25">
      <c r="A120" s="97">
        <v>106</v>
      </c>
      <c r="B120" s="100" t="s">
        <v>6883</v>
      </c>
      <c r="C120" s="98"/>
      <c r="D120" s="99" t="s">
        <v>1581</v>
      </c>
      <c r="E120" s="100" t="s">
        <v>1582</v>
      </c>
      <c r="F120" s="98">
        <v>2830</v>
      </c>
      <c r="G120" s="100" t="s">
        <v>1583</v>
      </c>
      <c r="H120" s="98">
        <v>2007</v>
      </c>
      <c r="I120" s="100" t="s">
        <v>1584</v>
      </c>
      <c r="J120" s="101">
        <v>148000</v>
      </c>
      <c r="K120" s="100" t="s">
        <v>675</v>
      </c>
      <c r="L120" s="100" t="s">
        <v>1585</v>
      </c>
      <c r="M120" s="100" t="s">
        <v>1586</v>
      </c>
      <c r="N120" s="100" t="s">
        <v>1587</v>
      </c>
      <c r="O120" s="100" t="s">
        <v>1588</v>
      </c>
      <c r="P120" s="100" t="s">
        <v>1589</v>
      </c>
      <c r="Q120" s="102">
        <v>47.67</v>
      </c>
      <c r="R120" s="98">
        <v>17.41</v>
      </c>
      <c r="S120" s="98">
        <v>17.88</v>
      </c>
      <c r="T120" s="98">
        <v>12.38</v>
      </c>
      <c r="U120" s="102">
        <v>47.67</v>
      </c>
      <c r="V120" s="98">
        <v>100</v>
      </c>
      <c r="W120" s="98" t="s">
        <v>755</v>
      </c>
      <c r="X120" s="103" t="s">
        <v>1501</v>
      </c>
      <c r="Y120" s="102">
        <v>6</v>
      </c>
      <c r="Z120" s="102">
        <v>4</v>
      </c>
      <c r="AA120" s="102"/>
      <c r="AB120" s="102">
        <v>46</v>
      </c>
      <c r="AC120" s="98" t="s">
        <v>1590</v>
      </c>
      <c r="AD120" s="102"/>
      <c r="AE120" s="104">
        <v>5</v>
      </c>
      <c r="AF120" s="105">
        <v>100</v>
      </c>
      <c r="AG120" s="106" t="s">
        <v>1591</v>
      </c>
      <c r="AH120" s="100" t="s">
        <v>1592</v>
      </c>
      <c r="AI120" s="107">
        <v>33</v>
      </c>
      <c r="AJ120" s="106" t="s">
        <v>1593</v>
      </c>
      <c r="AK120" s="98" t="s">
        <v>1515</v>
      </c>
      <c r="AL120" s="107">
        <v>33</v>
      </c>
      <c r="AM120" s="106" t="s">
        <v>1594</v>
      </c>
      <c r="AN120" s="98" t="s">
        <v>1515</v>
      </c>
      <c r="AO120" s="107">
        <v>33</v>
      </c>
      <c r="AP120" s="106"/>
      <c r="AQ120" s="98"/>
      <c r="AR120" s="107" t="s">
        <v>1505</v>
      </c>
      <c r="AS120" s="106"/>
      <c r="AT120" s="98"/>
      <c r="AU120" s="107"/>
      <c r="AV120" s="108"/>
      <c r="AW120" s="98"/>
      <c r="AX120" s="98"/>
    </row>
    <row r="121" spans="1:50" ht="38.25" x14ac:dyDescent="0.25">
      <c r="A121" s="97">
        <v>106</v>
      </c>
      <c r="B121" s="100" t="s">
        <v>6883</v>
      </c>
      <c r="C121" s="98"/>
      <c r="D121" s="99" t="s">
        <v>1595</v>
      </c>
      <c r="E121" s="100" t="s">
        <v>1596</v>
      </c>
      <c r="F121" s="98">
        <v>4540</v>
      </c>
      <c r="G121" s="100" t="s">
        <v>1597</v>
      </c>
      <c r="H121" s="98">
        <v>2002</v>
      </c>
      <c r="I121" s="100" t="s">
        <v>1598</v>
      </c>
      <c r="J121" s="101">
        <v>141575.19</v>
      </c>
      <c r="K121" s="100" t="s">
        <v>733</v>
      </c>
      <c r="L121" s="100" t="s">
        <v>1599</v>
      </c>
      <c r="M121" s="100" t="s">
        <v>1600</v>
      </c>
      <c r="N121" s="100" t="s">
        <v>1601</v>
      </c>
      <c r="O121" s="100" t="s">
        <v>1602</v>
      </c>
      <c r="P121" s="100">
        <v>39116</v>
      </c>
      <c r="Q121" s="102">
        <v>46.92</v>
      </c>
      <c r="R121" s="98">
        <v>16.66</v>
      </c>
      <c r="S121" s="98">
        <v>17.88</v>
      </c>
      <c r="T121" s="98">
        <v>12.38</v>
      </c>
      <c r="U121" s="102">
        <v>46.92</v>
      </c>
      <c r="V121" s="98">
        <v>100</v>
      </c>
      <c r="W121" s="98">
        <v>100</v>
      </c>
      <c r="X121" s="103" t="s">
        <v>1501</v>
      </c>
      <c r="Y121" s="102">
        <v>3</v>
      </c>
      <c r="Z121" s="102">
        <v>1</v>
      </c>
      <c r="AA121" s="102">
        <v>4</v>
      </c>
      <c r="AB121" s="102">
        <v>30</v>
      </c>
      <c r="AC121" s="98" t="s">
        <v>1603</v>
      </c>
      <c r="AD121" s="102"/>
      <c r="AE121" s="104">
        <v>5</v>
      </c>
      <c r="AF121" s="105">
        <v>100</v>
      </c>
      <c r="AG121" s="106" t="s">
        <v>1595</v>
      </c>
      <c r="AH121" s="100" t="s">
        <v>1604</v>
      </c>
      <c r="AI121" s="107">
        <v>50</v>
      </c>
      <c r="AJ121" s="106" t="s">
        <v>1605</v>
      </c>
      <c r="AK121" s="98" t="s">
        <v>1606</v>
      </c>
      <c r="AL121" s="107">
        <v>50</v>
      </c>
      <c r="AM121" s="106"/>
      <c r="AN121" s="98"/>
      <c r="AO121" s="107" t="s">
        <v>1505</v>
      </c>
      <c r="AP121" s="106"/>
      <c r="AQ121" s="98"/>
      <c r="AR121" s="107" t="s">
        <v>1505</v>
      </c>
      <c r="AS121" s="106"/>
      <c r="AT121" s="98"/>
      <c r="AU121" s="107"/>
      <c r="AV121" s="108"/>
      <c r="AW121" s="98"/>
      <c r="AX121" s="98"/>
    </row>
    <row r="122" spans="1:50" ht="89.2" x14ac:dyDescent="0.25">
      <c r="A122" s="97">
        <v>106</v>
      </c>
      <c r="B122" s="100" t="s">
        <v>6883</v>
      </c>
      <c r="C122" s="98"/>
      <c r="D122" s="99" t="s">
        <v>1605</v>
      </c>
      <c r="E122" s="100" t="s">
        <v>1606</v>
      </c>
      <c r="F122" s="98">
        <v>3470</v>
      </c>
      <c r="G122" s="100" t="s">
        <v>1607</v>
      </c>
      <c r="H122" s="98">
        <v>2004</v>
      </c>
      <c r="I122" s="100" t="s">
        <v>1608</v>
      </c>
      <c r="J122" s="101">
        <v>121964.78</v>
      </c>
      <c r="K122" s="100" t="s">
        <v>726</v>
      </c>
      <c r="L122" s="100" t="s">
        <v>1599</v>
      </c>
      <c r="M122" s="100" t="s">
        <v>1600</v>
      </c>
      <c r="N122" s="100" t="s">
        <v>1609</v>
      </c>
      <c r="O122" s="100" t="s">
        <v>1610</v>
      </c>
      <c r="P122" s="100">
        <v>41008</v>
      </c>
      <c r="Q122" s="102">
        <v>44.61</v>
      </c>
      <c r="R122" s="98">
        <v>14.35</v>
      </c>
      <c r="S122" s="98">
        <v>17.88</v>
      </c>
      <c r="T122" s="98">
        <v>12.38</v>
      </c>
      <c r="U122" s="102">
        <v>44.61</v>
      </c>
      <c r="V122" s="98">
        <v>100</v>
      </c>
      <c r="W122" s="98">
        <v>100</v>
      </c>
      <c r="X122" s="103" t="s">
        <v>1501</v>
      </c>
      <c r="Y122" s="102">
        <v>3</v>
      </c>
      <c r="Z122" s="102">
        <v>1</v>
      </c>
      <c r="AA122" s="102">
        <v>4</v>
      </c>
      <c r="AB122" s="102">
        <v>30</v>
      </c>
      <c r="AC122" s="98" t="s">
        <v>1611</v>
      </c>
      <c r="AD122" s="102"/>
      <c r="AE122" s="104">
        <v>5</v>
      </c>
      <c r="AF122" s="105">
        <v>100</v>
      </c>
      <c r="AG122" s="106" t="s">
        <v>1605</v>
      </c>
      <c r="AH122" s="100" t="s">
        <v>1606</v>
      </c>
      <c r="AI122" s="107">
        <v>50</v>
      </c>
      <c r="AJ122" s="106" t="s">
        <v>1595</v>
      </c>
      <c r="AK122" s="98" t="s">
        <v>1604</v>
      </c>
      <c r="AL122" s="107">
        <v>50</v>
      </c>
      <c r="AM122" s="106"/>
      <c r="AN122" s="98"/>
      <c r="AO122" s="107" t="s">
        <v>1505</v>
      </c>
      <c r="AP122" s="106"/>
      <c r="AQ122" s="98"/>
      <c r="AR122" s="107" t="s">
        <v>1505</v>
      </c>
      <c r="AS122" s="106"/>
      <c r="AT122" s="98"/>
      <c r="AU122" s="107"/>
      <c r="AV122" s="108"/>
      <c r="AW122" s="98"/>
      <c r="AX122" s="98"/>
    </row>
    <row r="123" spans="1:50" ht="101.95" x14ac:dyDescent="0.25">
      <c r="A123" s="97">
        <v>106</v>
      </c>
      <c r="B123" s="100" t="s">
        <v>6883</v>
      </c>
      <c r="C123" s="98"/>
      <c r="D123" s="99" t="s">
        <v>1612</v>
      </c>
      <c r="E123" s="100" t="s">
        <v>1613</v>
      </c>
      <c r="F123" s="98">
        <v>2757</v>
      </c>
      <c r="G123" s="100" t="s">
        <v>1614</v>
      </c>
      <c r="H123" s="98">
        <v>2004</v>
      </c>
      <c r="I123" s="100" t="s">
        <v>1615</v>
      </c>
      <c r="J123" s="101">
        <v>70905.75863795694</v>
      </c>
      <c r="K123" s="100" t="s">
        <v>726</v>
      </c>
      <c r="L123" s="100" t="s">
        <v>1616</v>
      </c>
      <c r="M123" s="100" t="s">
        <v>1617</v>
      </c>
      <c r="N123" s="100" t="s">
        <v>1618</v>
      </c>
      <c r="O123" s="100" t="s">
        <v>1619</v>
      </c>
      <c r="P123" s="100">
        <v>41282</v>
      </c>
      <c r="Q123" s="102">
        <v>38.6</v>
      </c>
      <c r="R123" s="98">
        <v>8.34</v>
      </c>
      <c r="S123" s="98">
        <v>17.88</v>
      </c>
      <c r="T123" s="98">
        <v>12.38</v>
      </c>
      <c r="U123" s="102">
        <v>38.6</v>
      </c>
      <c r="V123" s="98">
        <v>100</v>
      </c>
      <c r="W123" s="98">
        <v>100</v>
      </c>
      <c r="X123" s="103" t="s">
        <v>1501</v>
      </c>
      <c r="Y123" s="102">
        <v>3</v>
      </c>
      <c r="Z123" s="102">
        <v>1</v>
      </c>
      <c r="AA123" s="102">
        <v>2</v>
      </c>
      <c r="AB123" s="102">
        <v>4</v>
      </c>
      <c r="AC123" s="98" t="s">
        <v>1620</v>
      </c>
      <c r="AD123" s="102"/>
      <c r="AE123" s="104">
        <v>5</v>
      </c>
      <c r="AF123" s="105">
        <v>100</v>
      </c>
      <c r="AG123" s="106" t="s">
        <v>1621</v>
      </c>
      <c r="AH123" s="100" t="s">
        <v>1622</v>
      </c>
      <c r="AI123" s="107">
        <v>25</v>
      </c>
      <c r="AJ123" s="106" t="s">
        <v>1623</v>
      </c>
      <c r="AK123" s="98" t="s">
        <v>1622</v>
      </c>
      <c r="AL123" s="107">
        <v>25</v>
      </c>
      <c r="AM123" s="106" t="s">
        <v>1624</v>
      </c>
      <c r="AN123" s="98" t="s">
        <v>1625</v>
      </c>
      <c r="AO123" s="107">
        <v>25</v>
      </c>
      <c r="AP123" s="106" t="s">
        <v>1626</v>
      </c>
      <c r="AQ123" s="98" t="s">
        <v>1625</v>
      </c>
      <c r="AR123" s="107">
        <v>25</v>
      </c>
      <c r="AS123" s="106"/>
      <c r="AT123" s="98"/>
      <c r="AU123" s="107"/>
      <c r="AV123" s="108"/>
      <c r="AW123" s="98"/>
      <c r="AX123" s="98"/>
    </row>
    <row r="124" spans="1:50" ht="76.45" x14ac:dyDescent="0.25">
      <c r="A124" s="97">
        <v>106</v>
      </c>
      <c r="B124" s="100" t="s">
        <v>6883</v>
      </c>
      <c r="C124" s="98"/>
      <c r="D124" s="99" t="s">
        <v>1627</v>
      </c>
      <c r="E124" s="100" t="s">
        <v>1628</v>
      </c>
      <c r="F124" s="98">
        <v>5027</v>
      </c>
      <c r="G124" s="100" t="s">
        <v>1629</v>
      </c>
      <c r="H124" s="98">
        <v>2005</v>
      </c>
      <c r="I124" s="100" t="s">
        <v>1630</v>
      </c>
      <c r="J124" s="101">
        <v>251649.52929394093</v>
      </c>
      <c r="K124" s="100" t="s">
        <v>726</v>
      </c>
      <c r="L124" s="100" t="s">
        <v>1631</v>
      </c>
      <c r="M124" s="100" t="s">
        <v>1632</v>
      </c>
      <c r="N124" s="100" t="s">
        <v>1633</v>
      </c>
      <c r="O124" s="100" t="s">
        <v>1634</v>
      </c>
      <c r="P124" s="100">
        <v>43605</v>
      </c>
      <c r="Q124" s="102">
        <v>59.87</v>
      </c>
      <c r="R124" s="98">
        <v>29.61</v>
      </c>
      <c r="S124" s="98">
        <v>17.88</v>
      </c>
      <c r="T124" s="98">
        <v>12.38</v>
      </c>
      <c r="U124" s="102">
        <v>59.87</v>
      </c>
      <c r="V124" s="98">
        <v>100</v>
      </c>
      <c r="W124" s="98">
        <v>100</v>
      </c>
      <c r="X124" s="103" t="s">
        <v>1501</v>
      </c>
      <c r="Y124" s="102">
        <v>3</v>
      </c>
      <c r="Z124" s="102">
        <v>2</v>
      </c>
      <c r="AA124" s="102">
        <v>3</v>
      </c>
      <c r="AB124" s="102">
        <v>32</v>
      </c>
      <c r="AC124" s="98" t="s">
        <v>1635</v>
      </c>
      <c r="AD124" s="102"/>
      <c r="AE124" s="104">
        <v>5</v>
      </c>
      <c r="AF124" s="105">
        <v>100</v>
      </c>
      <c r="AG124" s="106" t="s">
        <v>1636</v>
      </c>
      <c r="AH124" s="100" t="s">
        <v>1515</v>
      </c>
      <c r="AI124" s="107">
        <v>25</v>
      </c>
      <c r="AJ124" s="106" t="s">
        <v>1637</v>
      </c>
      <c r="AK124" s="98" t="s">
        <v>1515</v>
      </c>
      <c r="AL124" s="107">
        <v>25</v>
      </c>
      <c r="AM124" s="106" t="s">
        <v>1638</v>
      </c>
      <c r="AN124" s="98"/>
      <c r="AO124" s="107">
        <v>25</v>
      </c>
      <c r="AP124" s="106" t="s">
        <v>1639</v>
      </c>
      <c r="AQ124" s="98" t="s">
        <v>1515</v>
      </c>
      <c r="AR124" s="107">
        <v>25</v>
      </c>
      <c r="AS124" s="106"/>
      <c r="AT124" s="98"/>
      <c r="AU124" s="107"/>
      <c r="AV124" s="108"/>
      <c r="AW124" s="98"/>
      <c r="AX124" s="98"/>
    </row>
    <row r="125" spans="1:50" ht="101.95" x14ac:dyDescent="0.25">
      <c r="A125" s="97">
        <v>106</v>
      </c>
      <c r="B125" s="100" t="s">
        <v>6883</v>
      </c>
      <c r="C125" s="98"/>
      <c r="D125" s="99" t="s">
        <v>1627</v>
      </c>
      <c r="E125" s="100" t="s">
        <v>1628</v>
      </c>
      <c r="F125" s="98">
        <v>5027</v>
      </c>
      <c r="G125" s="100" t="s">
        <v>1640</v>
      </c>
      <c r="H125" s="98">
        <v>2004</v>
      </c>
      <c r="I125" s="100" t="s">
        <v>1641</v>
      </c>
      <c r="J125" s="101">
        <v>243141.67</v>
      </c>
      <c r="K125" s="100" t="s">
        <v>733</v>
      </c>
      <c r="L125" s="100" t="s">
        <v>1631</v>
      </c>
      <c r="M125" s="100" t="s">
        <v>1642</v>
      </c>
      <c r="N125" s="100" t="s">
        <v>1643</v>
      </c>
      <c r="O125" s="100" t="s">
        <v>1644</v>
      </c>
      <c r="P125" s="100">
        <v>39850</v>
      </c>
      <c r="Q125" s="102">
        <v>58.86</v>
      </c>
      <c r="R125" s="98">
        <v>28.6</v>
      </c>
      <c r="S125" s="98">
        <v>17.88</v>
      </c>
      <c r="T125" s="98">
        <v>12.38</v>
      </c>
      <c r="U125" s="102">
        <v>58.86</v>
      </c>
      <c r="V125" s="98">
        <v>100</v>
      </c>
      <c r="W125" s="98" t="s">
        <v>755</v>
      </c>
      <c r="X125" s="103" t="s">
        <v>1501</v>
      </c>
      <c r="Y125" s="102">
        <v>3</v>
      </c>
      <c r="Z125" s="102">
        <v>2</v>
      </c>
      <c r="AA125" s="102">
        <v>3</v>
      </c>
      <c r="AB125" s="102">
        <v>32</v>
      </c>
      <c r="AC125" s="98" t="s">
        <v>1645</v>
      </c>
      <c r="AD125" s="102"/>
      <c r="AE125" s="104">
        <v>5</v>
      </c>
      <c r="AF125" s="105">
        <v>100</v>
      </c>
      <c r="AG125" s="106" t="s">
        <v>1627</v>
      </c>
      <c r="AH125" s="100" t="s">
        <v>1628</v>
      </c>
      <c r="AI125" s="107">
        <v>25</v>
      </c>
      <c r="AJ125" s="106" t="s">
        <v>1646</v>
      </c>
      <c r="AK125" s="98" t="s">
        <v>1647</v>
      </c>
      <c r="AL125" s="107">
        <v>25</v>
      </c>
      <c r="AM125" s="106" t="s">
        <v>1648</v>
      </c>
      <c r="AN125" s="98" t="s">
        <v>1649</v>
      </c>
      <c r="AO125" s="107">
        <v>25</v>
      </c>
      <c r="AP125" s="106" t="s">
        <v>1650</v>
      </c>
      <c r="AQ125" s="98" t="s">
        <v>1651</v>
      </c>
      <c r="AR125" s="107">
        <v>25</v>
      </c>
      <c r="AS125" s="106"/>
      <c r="AT125" s="98"/>
      <c r="AU125" s="107"/>
      <c r="AV125" s="108"/>
      <c r="AW125" s="98"/>
      <c r="AX125" s="98"/>
    </row>
    <row r="126" spans="1:50" ht="50.95" x14ac:dyDescent="0.25">
      <c r="A126" s="97">
        <v>106</v>
      </c>
      <c r="B126" s="100" t="s">
        <v>6883</v>
      </c>
      <c r="C126" s="98"/>
      <c r="D126" s="99" t="s">
        <v>1652</v>
      </c>
      <c r="E126" s="100" t="s">
        <v>1653</v>
      </c>
      <c r="F126" s="98">
        <v>14130</v>
      </c>
      <c r="G126" s="100" t="s">
        <v>1654</v>
      </c>
      <c r="H126" s="98">
        <v>2008</v>
      </c>
      <c r="I126" s="100" t="s">
        <v>1655</v>
      </c>
      <c r="J126" s="101">
        <v>210000</v>
      </c>
      <c r="K126" s="100" t="s">
        <v>675</v>
      </c>
      <c r="L126" s="100" t="s">
        <v>687</v>
      </c>
      <c r="M126" s="100" t="s">
        <v>1656</v>
      </c>
      <c r="N126" s="100" t="s">
        <v>1657</v>
      </c>
      <c r="O126" s="100" t="s">
        <v>1658</v>
      </c>
      <c r="P126" s="100" t="s">
        <v>1659</v>
      </c>
      <c r="Q126" s="102">
        <v>54.97</v>
      </c>
      <c r="R126" s="98">
        <v>24.71</v>
      </c>
      <c r="S126" s="98">
        <v>17.88</v>
      </c>
      <c r="T126" s="98">
        <v>12.38</v>
      </c>
      <c r="U126" s="102">
        <v>54.97</v>
      </c>
      <c r="V126" s="98">
        <v>100</v>
      </c>
      <c r="W126" s="98">
        <v>81.558687809789589</v>
      </c>
      <c r="X126" s="103" t="s">
        <v>1501</v>
      </c>
      <c r="Y126" s="102">
        <v>6</v>
      </c>
      <c r="Z126" s="102">
        <v>1</v>
      </c>
      <c r="AA126" s="102">
        <v>1</v>
      </c>
      <c r="AB126" s="102">
        <v>45</v>
      </c>
      <c r="AC126" s="98" t="s">
        <v>1660</v>
      </c>
      <c r="AD126" s="102"/>
      <c r="AE126" s="104">
        <v>5</v>
      </c>
      <c r="AF126" s="105">
        <v>100</v>
      </c>
      <c r="AG126" s="106" t="s">
        <v>1652</v>
      </c>
      <c r="AH126" s="100" t="s">
        <v>1653</v>
      </c>
      <c r="AI126" s="107">
        <v>33</v>
      </c>
      <c r="AJ126" s="106" t="s">
        <v>1661</v>
      </c>
      <c r="AK126" s="98" t="s">
        <v>1662</v>
      </c>
      <c r="AL126" s="107">
        <v>33</v>
      </c>
      <c r="AM126" s="106" t="s">
        <v>1663</v>
      </c>
      <c r="AN126" s="98" t="s">
        <v>1664</v>
      </c>
      <c r="AO126" s="107">
        <v>33</v>
      </c>
      <c r="AP126" s="106"/>
      <c r="AQ126" s="98"/>
      <c r="AR126" s="107" t="s">
        <v>1505</v>
      </c>
      <c r="AS126" s="106"/>
      <c r="AT126" s="98"/>
      <c r="AU126" s="107"/>
      <c r="AV126" s="108"/>
      <c r="AW126" s="98"/>
      <c r="AX126" s="98"/>
    </row>
    <row r="127" spans="1:50" ht="140.15" x14ac:dyDescent="0.25">
      <c r="A127" s="97">
        <v>106</v>
      </c>
      <c r="B127" s="100" t="s">
        <v>6883</v>
      </c>
      <c r="C127" s="98"/>
      <c r="D127" s="99" t="s">
        <v>1665</v>
      </c>
      <c r="E127" s="100" t="s">
        <v>1666</v>
      </c>
      <c r="F127" s="98">
        <v>3332</v>
      </c>
      <c r="G127" s="100" t="s">
        <v>1667</v>
      </c>
      <c r="H127" s="98">
        <v>2007</v>
      </c>
      <c r="I127" s="100" t="s">
        <v>1668</v>
      </c>
      <c r="J127" s="101">
        <v>76157.899999999994</v>
      </c>
      <c r="K127" s="100" t="s">
        <v>675</v>
      </c>
      <c r="L127" s="100" t="s">
        <v>1669</v>
      </c>
      <c r="M127" s="100" t="s">
        <v>1670</v>
      </c>
      <c r="N127" s="100" t="s">
        <v>1671</v>
      </c>
      <c r="O127" s="100" t="s">
        <v>1672</v>
      </c>
      <c r="P127" s="100" t="s">
        <v>1673</v>
      </c>
      <c r="Q127" s="102">
        <v>39.22</v>
      </c>
      <c r="R127" s="98">
        <v>8.9600000000000009</v>
      </c>
      <c r="S127" s="98">
        <v>17.88</v>
      </c>
      <c r="T127" s="98">
        <v>12.38</v>
      </c>
      <c r="U127" s="102">
        <v>39.22</v>
      </c>
      <c r="V127" s="98">
        <v>100</v>
      </c>
      <c r="W127" s="98">
        <v>72.205528571428573</v>
      </c>
      <c r="X127" s="103" t="s">
        <v>1501</v>
      </c>
      <c r="Y127" s="102">
        <v>6</v>
      </c>
      <c r="Z127" s="102">
        <v>1</v>
      </c>
      <c r="AA127" s="102">
        <v>1</v>
      </c>
      <c r="AB127" s="102">
        <v>46</v>
      </c>
      <c r="AC127" s="98" t="s">
        <v>1674</v>
      </c>
      <c r="AD127" s="102"/>
      <c r="AE127" s="104">
        <v>5</v>
      </c>
      <c r="AF127" s="105">
        <v>100</v>
      </c>
      <c r="AG127" s="106" t="s">
        <v>1675</v>
      </c>
      <c r="AH127" s="100" t="s">
        <v>1515</v>
      </c>
      <c r="AI127" s="107">
        <v>50</v>
      </c>
      <c r="AJ127" s="106" t="s">
        <v>1665</v>
      </c>
      <c r="AK127" s="98" t="s">
        <v>1676</v>
      </c>
      <c r="AL127" s="107">
        <v>50</v>
      </c>
      <c r="AM127" s="106"/>
      <c r="AN127" s="98"/>
      <c r="AO127" s="107" t="s">
        <v>1505</v>
      </c>
      <c r="AP127" s="106"/>
      <c r="AQ127" s="98"/>
      <c r="AR127" s="107" t="s">
        <v>1505</v>
      </c>
      <c r="AS127" s="106"/>
      <c r="AT127" s="98"/>
      <c r="AU127" s="107"/>
      <c r="AV127" s="108"/>
      <c r="AW127" s="98"/>
      <c r="AX127" s="98"/>
    </row>
    <row r="128" spans="1:50" ht="114.65" x14ac:dyDescent="0.25">
      <c r="A128" s="97">
        <v>106</v>
      </c>
      <c r="B128" s="100" t="s">
        <v>6883</v>
      </c>
      <c r="C128" s="98"/>
      <c r="D128" s="99" t="s">
        <v>1549</v>
      </c>
      <c r="E128" s="100" t="s">
        <v>1553</v>
      </c>
      <c r="F128" s="98">
        <v>12314</v>
      </c>
      <c r="G128" s="100" t="s">
        <v>1677</v>
      </c>
      <c r="H128" s="98">
        <v>2012</v>
      </c>
      <c r="I128" s="100" t="s">
        <v>1678</v>
      </c>
      <c r="J128" s="101">
        <v>567120</v>
      </c>
      <c r="K128" s="100" t="s">
        <v>655</v>
      </c>
      <c r="L128" s="100" t="s">
        <v>1679</v>
      </c>
      <c r="M128" s="100" t="s">
        <v>1680</v>
      </c>
      <c r="N128" s="100" t="s">
        <v>1681</v>
      </c>
      <c r="O128" s="100" t="s">
        <v>1682</v>
      </c>
      <c r="P128" s="100" t="s">
        <v>1683</v>
      </c>
      <c r="Q128" s="102">
        <v>88.6</v>
      </c>
      <c r="R128" s="98">
        <v>66.72</v>
      </c>
      <c r="S128" s="98">
        <v>7.78</v>
      </c>
      <c r="T128" s="98">
        <v>14.1</v>
      </c>
      <c r="U128" s="102">
        <v>88.6</v>
      </c>
      <c r="V128" s="98">
        <v>100</v>
      </c>
      <c r="W128" s="98">
        <v>0</v>
      </c>
      <c r="X128" s="103" t="s">
        <v>1501</v>
      </c>
      <c r="Y128" s="102">
        <v>1</v>
      </c>
      <c r="Z128" s="102">
        <v>1</v>
      </c>
      <c r="AA128" s="102">
        <v>7</v>
      </c>
      <c r="AB128" s="102">
        <v>41</v>
      </c>
      <c r="AC128" s="98" t="s">
        <v>1684</v>
      </c>
      <c r="AD128" s="102"/>
      <c r="AE128" s="104">
        <v>5</v>
      </c>
      <c r="AF128" s="105">
        <v>100</v>
      </c>
      <c r="AG128" s="106" t="s">
        <v>1549</v>
      </c>
      <c r="AH128" s="100" t="s">
        <v>1550</v>
      </c>
      <c r="AI128" s="107">
        <v>33</v>
      </c>
      <c r="AJ128" s="106" t="s">
        <v>1539</v>
      </c>
      <c r="AK128" s="98" t="s">
        <v>1548</v>
      </c>
      <c r="AL128" s="107">
        <v>33</v>
      </c>
      <c r="AM128" s="106" t="s">
        <v>1685</v>
      </c>
      <c r="AN128" s="98" t="s">
        <v>1686</v>
      </c>
      <c r="AO128" s="107">
        <v>33</v>
      </c>
      <c r="AP128" s="106"/>
      <c r="AQ128" s="98"/>
      <c r="AR128" s="107"/>
      <c r="AS128" s="106"/>
      <c r="AT128" s="98"/>
      <c r="AU128" s="107"/>
      <c r="AV128" s="108"/>
      <c r="AW128" s="98"/>
      <c r="AX128" s="98"/>
    </row>
    <row r="129" spans="1:50" ht="50.95" x14ac:dyDescent="0.25">
      <c r="A129" s="97">
        <v>106</v>
      </c>
      <c r="B129" s="100" t="s">
        <v>6883</v>
      </c>
      <c r="C129" s="98"/>
      <c r="D129" s="99" t="s">
        <v>1627</v>
      </c>
      <c r="E129" s="100" t="s">
        <v>1628</v>
      </c>
      <c r="F129" s="98">
        <v>5027</v>
      </c>
      <c r="G129" s="100" t="s">
        <v>1687</v>
      </c>
      <c r="H129" s="98">
        <v>2008</v>
      </c>
      <c r="I129" s="100" t="s">
        <v>1688</v>
      </c>
      <c r="J129" s="101">
        <v>78200</v>
      </c>
      <c r="K129" s="100" t="s">
        <v>675</v>
      </c>
      <c r="L129" s="100" t="s">
        <v>1631</v>
      </c>
      <c r="M129" s="100" t="s">
        <v>1689</v>
      </c>
      <c r="N129" s="100" t="s">
        <v>1690</v>
      </c>
      <c r="O129" s="100" t="s">
        <v>1691</v>
      </c>
      <c r="P129" s="100" t="s">
        <v>1692</v>
      </c>
      <c r="Q129" s="102">
        <v>39.46</v>
      </c>
      <c r="R129" s="98">
        <v>9.1999999999999993</v>
      </c>
      <c r="S129" s="98">
        <v>17.88</v>
      </c>
      <c r="T129" s="98">
        <v>12.38</v>
      </c>
      <c r="U129" s="102">
        <v>39.46</v>
      </c>
      <c r="V129" s="98">
        <v>100</v>
      </c>
      <c r="W129" s="98">
        <v>45.034929741676862</v>
      </c>
      <c r="X129" s="103" t="s">
        <v>1501</v>
      </c>
      <c r="Y129" s="102">
        <v>3</v>
      </c>
      <c r="Z129" s="102">
        <v>11</v>
      </c>
      <c r="AA129" s="102">
        <v>3</v>
      </c>
      <c r="AB129" s="102">
        <v>32</v>
      </c>
      <c r="AC129" s="98" t="s">
        <v>1693</v>
      </c>
      <c r="AD129" s="102"/>
      <c r="AE129" s="104">
        <v>5</v>
      </c>
      <c r="AF129" s="105">
        <v>100</v>
      </c>
      <c r="AG129" s="106" t="s">
        <v>1627</v>
      </c>
      <c r="AH129" s="100" t="s">
        <v>1628</v>
      </c>
      <c r="AI129" s="107">
        <v>25</v>
      </c>
      <c r="AJ129" s="106" t="s">
        <v>1694</v>
      </c>
      <c r="AK129" s="98" t="s">
        <v>1695</v>
      </c>
      <c r="AL129" s="107">
        <v>25</v>
      </c>
      <c r="AM129" s="106" t="s">
        <v>1696</v>
      </c>
      <c r="AN129" s="98" t="s">
        <v>1697</v>
      </c>
      <c r="AO129" s="107">
        <v>25</v>
      </c>
      <c r="AP129" s="106" t="s">
        <v>1698</v>
      </c>
      <c r="AQ129" s="98" t="s">
        <v>1699</v>
      </c>
      <c r="AR129" s="107">
        <v>25</v>
      </c>
      <c r="AS129" s="106"/>
      <c r="AT129" s="98"/>
      <c r="AU129" s="107"/>
      <c r="AV129" s="108"/>
      <c r="AW129" s="98"/>
      <c r="AX129" s="98"/>
    </row>
    <row r="130" spans="1:50" ht="242.05" x14ac:dyDescent="0.25">
      <c r="A130" s="97">
        <v>106</v>
      </c>
      <c r="B130" s="100" t="s">
        <v>6883</v>
      </c>
      <c r="C130" s="98"/>
      <c r="D130" s="99" t="s">
        <v>1665</v>
      </c>
      <c r="E130" s="100" t="s">
        <v>1666</v>
      </c>
      <c r="F130" s="98">
        <v>3332</v>
      </c>
      <c r="G130" s="100" t="s">
        <v>1700</v>
      </c>
      <c r="H130" s="98">
        <v>2005</v>
      </c>
      <c r="I130" s="100" t="s">
        <v>1701</v>
      </c>
      <c r="J130" s="101">
        <v>121598.22295943915</v>
      </c>
      <c r="K130" s="100" t="s">
        <v>726</v>
      </c>
      <c r="L130" s="100" t="s">
        <v>1702</v>
      </c>
      <c r="M130" s="100" t="s">
        <v>1703</v>
      </c>
      <c r="N130" s="100" t="s">
        <v>1704</v>
      </c>
      <c r="O130" s="100" t="s">
        <v>1705</v>
      </c>
      <c r="P130" s="100">
        <v>35941</v>
      </c>
      <c r="Q130" s="102">
        <v>44.57</v>
      </c>
      <c r="R130" s="98">
        <v>14.31</v>
      </c>
      <c r="S130" s="98">
        <v>17.88</v>
      </c>
      <c r="T130" s="98">
        <v>12.38</v>
      </c>
      <c r="U130" s="102">
        <v>44.57</v>
      </c>
      <c r="V130" s="98">
        <v>100</v>
      </c>
      <c r="W130" s="98">
        <v>100</v>
      </c>
      <c r="X130" s="103" t="s">
        <v>1501</v>
      </c>
      <c r="Y130" s="102">
        <v>5</v>
      </c>
      <c r="Z130" s="102">
        <v>1</v>
      </c>
      <c r="AA130" s="102"/>
      <c r="AB130" s="102">
        <v>34</v>
      </c>
      <c r="AC130" s="98" t="s">
        <v>1706</v>
      </c>
      <c r="AD130" s="102"/>
      <c r="AE130" s="104">
        <v>5</v>
      </c>
      <c r="AF130" s="105">
        <v>100</v>
      </c>
      <c r="AG130" s="106" t="s">
        <v>1665</v>
      </c>
      <c r="AH130" s="100" t="s">
        <v>1676</v>
      </c>
      <c r="AI130" s="107">
        <v>25</v>
      </c>
      <c r="AJ130" s="106" t="s">
        <v>1707</v>
      </c>
      <c r="AK130" s="98" t="s">
        <v>1708</v>
      </c>
      <c r="AL130" s="107">
        <v>25</v>
      </c>
      <c r="AM130" s="106" t="s">
        <v>1709</v>
      </c>
      <c r="AN130" s="98" t="s">
        <v>1708</v>
      </c>
      <c r="AO130" s="107">
        <v>25</v>
      </c>
      <c r="AP130" s="106" t="s">
        <v>1710</v>
      </c>
      <c r="AQ130" s="98" t="s">
        <v>1708</v>
      </c>
      <c r="AR130" s="107">
        <v>25</v>
      </c>
      <c r="AS130" s="106"/>
      <c r="AT130" s="98"/>
      <c r="AU130" s="107"/>
      <c r="AV130" s="108"/>
      <c r="AW130" s="98"/>
      <c r="AX130" s="98"/>
    </row>
    <row r="131" spans="1:50" ht="114.65" x14ac:dyDescent="0.25">
      <c r="A131" s="97">
        <v>106</v>
      </c>
      <c r="B131" s="100" t="s">
        <v>6883</v>
      </c>
      <c r="C131" s="98"/>
      <c r="D131" s="99" t="s">
        <v>1720</v>
      </c>
      <c r="E131" s="100" t="s">
        <v>1721</v>
      </c>
      <c r="F131" s="98">
        <v>1339</v>
      </c>
      <c r="G131" s="100" t="s">
        <v>1722</v>
      </c>
      <c r="H131" s="98">
        <v>2007</v>
      </c>
      <c r="I131" s="100" t="s">
        <v>1723</v>
      </c>
      <c r="J131" s="101">
        <v>67200</v>
      </c>
      <c r="K131" s="100" t="s">
        <v>675</v>
      </c>
      <c r="L131" s="100" t="s">
        <v>1724</v>
      </c>
      <c r="M131" s="100" t="s">
        <v>1725</v>
      </c>
      <c r="N131" s="100" t="s">
        <v>1726</v>
      </c>
      <c r="O131" s="100" t="s">
        <v>1727</v>
      </c>
      <c r="P131" s="100" t="s">
        <v>1728</v>
      </c>
      <c r="Q131" s="102">
        <v>38.17</v>
      </c>
      <c r="R131" s="98">
        <v>7.91</v>
      </c>
      <c r="S131" s="98">
        <v>17.88</v>
      </c>
      <c r="T131" s="98">
        <v>12.38</v>
      </c>
      <c r="U131" s="102">
        <v>38.17</v>
      </c>
      <c r="V131" s="98">
        <v>100</v>
      </c>
      <c r="W131" s="98" t="s">
        <v>755</v>
      </c>
      <c r="X131" s="103" t="s">
        <v>1501</v>
      </c>
      <c r="Y131" s="102">
        <v>6</v>
      </c>
      <c r="Z131" s="102">
        <v>1</v>
      </c>
      <c r="AA131" s="102">
        <v>5</v>
      </c>
      <c r="AB131" s="102">
        <v>63</v>
      </c>
      <c r="AC131" s="98" t="s">
        <v>1729</v>
      </c>
      <c r="AD131" s="102">
        <v>0</v>
      </c>
      <c r="AE131" s="104">
        <v>5</v>
      </c>
      <c r="AF131" s="105">
        <v>100</v>
      </c>
      <c r="AG131" s="106" t="s">
        <v>1720</v>
      </c>
      <c r="AH131" s="100" t="s">
        <v>1730</v>
      </c>
      <c r="AI131" s="107">
        <v>25</v>
      </c>
      <c r="AJ131" s="106" t="s">
        <v>1720</v>
      </c>
      <c r="AK131" s="98" t="s">
        <v>1730</v>
      </c>
      <c r="AL131" s="107">
        <v>25</v>
      </c>
      <c r="AM131" s="106" t="s">
        <v>1720</v>
      </c>
      <c r="AN131" s="98" t="s">
        <v>1730</v>
      </c>
      <c r="AO131" s="107">
        <v>25</v>
      </c>
      <c r="AP131" s="106" t="s">
        <v>1720</v>
      </c>
      <c r="AQ131" s="98" t="s">
        <v>1730</v>
      </c>
      <c r="AR131" s="107">
        <v>25</v>
      </c>
      <c r="AS131" s="106"/>
      <c r="AT131" s="98"/>
      <c r="AU131" s="107"/>
      <c r="AV131" s="108"/>
      <c r="AW131" s="98"/>
      <c r="AX131" s="98"/>
    </row>
    <row r="132" spans="1:50" ht="63.7" x14ac:dyDescent="0.25">
      <c r="A132" s="97">
        <v>106</v>
      </c>
      <c r="B132" s="100" t="s">
        <v>6883</v>
      </c>
      <c r="C132" s="98"/>
      <c r="D132" s="99" t="s">
        <v>1559</v>
      </c>
      <c r="E132" s="100" t="s">
        <v>1560</v>
      </c>
      <c r="F132" s="98">
        <v>4587</v>
      </c>
      <c r="G132" s="100" t="s">
        <v>1731</v>
      </c>
      <c r="H132" s="98">
        <v>2004</v>
      </c>
      <c r="I132" s="100" t="s">
        <v>1732</v>
      </c>
      <c r="J132" s="101">
        <v>52228.547988649647</v>
      </c>
      <c r="K132" s="100" t="s">
        <v>726</v>
      </c>
      <c r="L132" s="100" t="s">
        <v>1733</v>
      </c>
      <c r="M132" s="100" t="s">
        <v>1734</v>
      </c>
      <c r="N132" s="100" t="s">
        <v>1735</v>
      </c>
      <c r="O132" s="100" t="s">
        <v>1736</v>
      </c>
      <c r="P132" s="100">
        <v>41790</v>
      </c>
      <c r="Q132" s="102">
        <v>36.4</v>
      </c>
      <c r="R132" s="98">
        <v>6.14</v>
      </c>
      <c r="S132" s="98">
        <v>17.88</v>
      </c>
      <c r="T132" s="98">
        <v>12.38</v>
      </c>
      <c r="U132" s="102">
        <v>36.4</v>
      </c>
      <c r="V132" s="98">
        <v>100</v>
      </c>
      <c r="W132" s="98">
        <v>100</v>
      </c>
      <c r="X132" s="103" t="s">
        <v>1501</v>
      </c>
      <c r="Y132" s="102">
        <v>6</v>
      </c>
      <c r="Z132" s="102">
        <v>3</v>
      </c>
      <c r="AA132" s="102">
        <v>4</v>
      </c>
      <c r="AB132" s="102">
        <v>44</v>
      </c>
      <c r="AC132" s="98" t="s">
        <v>1737</v>
      </c>
      <c r="AD132" s="102"/>
      <c r="AE132" s="104">
        <v>5</v>
      </c>
      <c r="AF132" s="105">
        <v>100</v>
      </c>
      <c r="AG132" s="106" t="s">
        <v>1559</v>
      </c>
      <c r="AH132" s="100" t="s">
        <v>1569</v>
      </c>
      <c r="AI132" s="107">
        <v>25</v>
      </c>
      <c r="AJ132" s="106" t="s">
        <v>1571</v>
      </c>
      <c r="AK132" s="98" t="s">
        <v>1572</v>
      </c>
      <c r="AL132" s="107">
        <v>25</v>
      </c>
      <c r="AM132" s="106" t="s">
        <v>1738</v>
      </c>
      <c r="AN132" s="98" t="s">
        <v>1739</v>
      </c>
      <c r="AO132" s="107">
        <v>25</v>
      </c>
      <c r="AP132" s="106" t="s">
        <v>1571</v>
      </c>
      <c r="AQ132" s="98" t="s">
        <v>1572</v>
      </c>
      <c r="AR132" s="107">
        <v>25</v>
      </c>
      <c r="AS132" s="106"/>
      <c r="AT132" s="98"/>
      <c r="AU132" s="107"/>
      <c r="AV132" s="108"/>
      <c r="AW132" s="98"/>
      <c r="AX132" s="98"/>
    </row>
    <row r="133" spans="1:50" ht="76.45" x14ac:dyDescent="0.25">
      <c r="A133" s="97">
        <v>106</v>
      </c>
      <c r="B133" s="100" t="s">
        <v>6883</v>
      </c>
      <c r="C133" s="98"/>
      <c r="D133" s="99" t="s">
        <v>1559</v>
      </c>
      <c r="E133" s="100" t="s">
        <v>1560</v>
      </c>
      <c r="F133" s="98">
        <v>4587</v>
      </c>
      <c r="G133" s="100" t="s">
        <v>1740</v>
      </c>
      <c r="H133" s="98">
        <v>2002</v>
      </c>
      <c r="I133" s="100" t="s">
        <v>1741</v>
      </c>
      <c r="J133" s="101">
        <v>112852.05575029211</v>
      </c>
      <c r="K133" s="100" t="s">
        <v>733</v>
      </c>
      <c r="L133" s="100" t="s">
        <v>1742</v>
      </c>
      <c r="M133" s="100" t="s">
        <v>1743</v>
      </c>
      <c r="N133" s="100" t="s">
        <v>1744</v>
      </c>
      <c r="O133" s="100" t="s">
        <v>1745</v>
      </c>
      <c r="P133" s="100">
        <v>39264</v>
      </c>
      <c r="Q133" s="102">
        <v>43.54</v>
      </c>
      <c r="R133" s="98">
        <v>13.28</v>
      </c>
      <c r="S133" s="98">
        <v>17.88</v>
      </c>
      <c r="T133" s="98">
        <v>12.38</v>
      </c>
      <c r="U133" s="102">
        <v>43.54</v>
      </c>
      <c r="V133" s="98">
        <v>100</v>
      </c>
      <c r="W133" s="98">
        <v>100</v>
      </c>
      <c r="X133" s="103" t="s">
        <v>1501</v>
      </c>
      <c r="Y133" s="102">
        <v>1</v>
      </c>
      <c r="Z133" s="102">
        <v>1</v>
      </c>
      <c r="AA133" s="102">
        <v>7</v>
      </c>
      <c r="AB133" s="102">
        <v>44</v>
      </c>
      <c r="AC133" s="98" t="s">
        <v>1746</v>
      </c>
      <c r="AD133" s="102"/>
      <c r="AE133" s="104">
        <v>5</v>
      </c>
      <c r="AF133" s="105">
        <v>100</v>
      </c>
      <c r="AG133" s="106" t="s">
        <v>1559</v>
      </c>
      <c r="AH133" s="100" t="s">
        <v>1569</v>
      </c>
      <c r="AI133" s="107">
        <v>25</v>
      </c>
      <c r="AJ133" s="106" t="s">
        <v>1570</v>
      </c>
      <c r="AK133" s="98" t="s">
        <v>1560</v>
      </c>
      <c r="AL133" s="107">
        <v>25</v>
      </c>
      <c r="AM133" s="106" t="s">
        <v>1747</v>
      </c>
      <c r="AN133" s="98" t="s">
        <v>1572</v>
      </c>
      <c r="AO133" s="107">
        <v>25</v>
      </c>
      <c r="AP133" s="106" t="s">
        <v>1738</v>
      </c>
      <c r="AQ133" s="98" t="s">
        <v>1739</v>
      </c>
      <c r="AR133" s="107">
        <v>25</v>
      </c>
      <c r="AS133" s="106"/>
      <c r="AT133" s="98"/>
      <c r="AU133" s="107"/>
      <c r="AV133" s="108"/>
      <c r="AW133" s="98"/>
      <c r="AX133" s="98"/>
    </row>
    <row r="134" spans="1:50" ht="76.45" x14ac:dyDescent="0.25">
      <c r="A134" s="97">
        <v>106</v>
      </c>
      <c r="B134" s="100" t="s">
        <v>6883</v>
      </c>
      <c r="C134" s="98"/>
      <c r="D134" s="99" t="s">
        <v>1503</v>
      </c>
      <c r="E134" s="100" t="s">
        <v>1748</v>
      </c>
      <c r="F134" s="98" t="s">
        <v>1749</v>
      </c>
      <c r="G134" s="100" t="s">
        <v>1750</v>
      </c>
      <c r="H134" s="98">
        <v>2007</v>
      </c>
      <c r="I134" s="100" t="s">
        <v>1751</v>
      </c>
      <c r="J134" s="101">
        <v>141378</v>
      </c>
      <c r="K134" s="100" t="s">
        <v>675</v>
      </c>
      <c r="L134" s="100" t="s">
        <v>1752</v>
      </c>
      <c r="M134" s="100" t="s">
        <v>1753</v>
      </c>
      <c r="N134" s="100" t="s">
        <v>1754</v>
      </c>
      <c r="O134" s="100" t="s">
        <v>1755</v>
      </c>
      <c r="P134" s="100" t="s">
        <v>1756</v>
      </c>
      <c r="Q134" s="102">
        <v>46.89</v>
      </c>
      <c r="R134" s="98">
        <v>16.63</v>
      </c>
      <c r="S134" s="98">
        <v>17.88</v>
      </c>
      <c r="T134" s="98">
        <v>12.38</v>
      </c>
      <c r="U134" s="102">
        <v>46.89</v>
      </c>
      <c r="V134" s="98">
        <v>100</v>
      </c>
      <c r="W134" s="98">
        <v>0</v>
      </c>
      <c r="X134" s="103" t="s">
        <v>1501</v>
      </c>
      <c r="Y134" s="102">
        <v>4</v>
      </c>
      <c r="Z134" s="102">
        <v>4</v>
      </c>
      <c r="AA134" s="102">
        <v>6</v>
      </c>
      <c r="AB134" s="102">
        <v>30</v>
      </c>
      <c r="AC134" s="98" t="s">
        <v>1757</v>
      </c>
      <c r="AD134" s="102"/>
      <c r="AE134" s="104">
        <v>5</v>
      </c>
      <c r="AF134" s="105">
        <v>100</v>
      </c>
      <c r="AG134" s="106" t="s">
        <v>1503</v>
      </c>
      <c r="AH134" s="100" t="s">
        <v>1504</v>
      </c>
      <c r="AI134" s="107">
        <v>100</v>
      </c>
      <c r="AJ134" s="106"/>
      <c r="AK134" s="98"/>
      <c r="AL134" s="107" t="s">
        <v>1505</v>
      </c>
      <c r="AM134" s="106"/>
      <c r="AN134" s="98"/>
      <c r="AO134" s="107" t="s">
        <v>1505</v>
      </c>
      <c r="AP134" s="106"/>
      <c r="AQ134" s="98"/>
      <c r="AR134" s="107" t="s">
        <v>1505</v>
      </c>
      <c r="AS134" s="106"/>
      <c r="AT134" s="98"/>
      <c r="AU134" s="107"/>
      <c r="AV134" s="108"/>
      <c r="AW134" s="98"/>
      <c r="AX134" s="98"/>
    </row>
    <row r="135" spans="1:50" ht="50.95" x14ac:dyDescent="0.25">
      <c r="A135" s="97">
        <v>106</v>
      </c>
      <c r="B135" s="100" t="s">
        <v>6883</v>
      </c>
      <c r="C135" s="98"/>
      <c r="D135" s="99" t="s">
        <v>644</v>
      </c>
      <c r="E135" s="100" t="s">
        <v>1758</v>
      </c>
      <c r="F135" s="98" t="s">
        <v>1759</v>
      </c>
      <c r="G135" s="100" t="s">
        <v>1760</v>
      </c>
      <c r="H135" s="98">
        <v>2002</v>
      </c>
      <c r="I135" s="100" t="s">
        <v>1761</v>
      </c>
      <c r="J135" s="101">
        <v>129196.9</v>
      </c>
      <c r="K135" s="100" t="s">
        <v>733</v>
      </c>
      <c r="L135" s="100" t="s">
        <v>1497</v>
      </c>
      <c r="M135" s="100" t="s">
        <v>1498</v>
      </c>
      <c r="N135" s="100" t="s">
        <v>1762</v>
      </c>
      <c r="O135" s="100" t="s">
        <v>1763</v>
      </c>
      <c r="P135" s="100">
        <v>39291</v>
      </c>
      <c r="Q135" s="102">
        <v>45.46</v>
      </c>
      <c r="R135" s="98">
        <v>15.2</v>
      </c>
      <c r="S135" s="98">
        <v>17.88</v>
      </c>
      <c r="T135" s="98">
        <v>12.38</v>
      </c>
      <c r="U135" s="102">
        <v>45.46</v>
      </c>
      <c r="V135" s="98">
        <v>100</v>
      </c>
      <c r="W135" s="98">
        <v>100</v>
      </c>
      <c r="X135" s="103" t="s">
        <v>1501</v>
      </c>
      <c r="Y135" s="102">
        <v>3</v>
      </c>
      <c r="Z135" s="102">
        <v>1</v>
      </c>
      <c r="AA135" s="102">
        <v>3</v>
      </c>
      <c r="AB135" s="102">
        <v>44</v>
      </c>
      <c r="AC135" s="98" t="s">
        <v>1764</v>
      </c>
      <c r="AD135" s="102"/>
      <c r="AE135" s="104">
        <v>5</v>
      </c>
      <c r="AF135" s="105">
        <v>100</v>
      </c>
      <c r="AG135" s="106" t="s">
        <v>644</v>
      </c>
      <c r="AH135" s="100" t="s">
        <v>1580</v>
      </c>
      <c r="AI135" s="107">
        <v>100</v>
      </c>
      <c r="AJ135" s="106"/>
      <c r="AK135" s="98"/>
      <c r="AL135" s="107" t="s">
        <v>1505</v>
      </c>
      <c r="AM135" s="106"/>
      <c r="AN135" s="98"/>
      <c r="AO135" s="107" t="s">
        <v>1505</v>
      </c>
      <c r="AP135" s="106"/>
      <c r="AQ135" s="98"/>
      <c r="AR135" s="107" t="s">
        <v>1505</v>
      </c>
      <c r="AS135" s="106"/>
      <c r="AT135" s="98"/>
      <c r="AU135" s="107"/>
      <c r="AV135" s="108"/>
      <c r="AW135" s="98"/>
      <c r="AX135" s="98"/>
    </row>
    <row r="136" spans="1:50" ht="178.35" x14ac:dyDescent="0.25">
      <c r="A136" s="97">
        <v>106</v>
      </c>
      <c r="B136" s="100" t="s">
        <v>6883</v>
      </c>
      <c r="C136" s="98"/>
      <c r="D136" s="99" t="s">
        <v>1765</v>
      </c>
      <c r="E136" s="100" t="s">
        <v>1766</v>
      </c>
      <c r="F136" s="98">
        <v>9090</v>
      </c>
      <c r="G136" s="100" t="s">
        <v>1767</v>
      </c>
      <c r="H136" s="98">
        <v>2007</v>
      </c>
      <c r="I136" s="100" t="s">
        <v>1768</v>
      </c>
      <c r="J136" s="101">
        <v>52450</v>
      </c>
      <c r="K136" s="100" t="s">
        <v>675</v>
      </c>
      <c r="L136" s="100" t="s">
        <v>1769</v>
      </c>
      <c r="M136" s="100" t="s">
        <v>1770</v>
      </c>
      <c r="N136" s="100" t="s">
        <v>1771</v>
      </c>
      <c r="O136" s="100" t="s">
        <v>1772</v>
      </c>
      <c r="P136" s="100" t="s">
        <v>1773</v>
      </c>
      <c r="Q136" s="102">
        <v>36.43</v>
      </c>
      <c r="R136" s="98">
        <v>6.17</v>
      </c>
      <c r="S136" s="98">
        <v>17.88</v>
      </c>
      <c r="T136" s="98">
        <v>12.38</v>
      </c>
      <c r="U136" s="102">
        <v>36.43</v>
      </c>
      <c r="V136" s="98">
        <v>100</v>
      </c>
      <c r="W136" s="98" t="s">
        <v>755</v>
      </c>
      <c r="X136" s="103" t="s">
        <v>1501</v>
      </c>
      <c r="Y136" s="102">
        <v>1</v>
      </c>
      <c r="Z136" s="102">
        <v>1</v>
      </c>
      <c r="AA136" s="102">
        <v>3</v>
      </c>
      <c r="AB136" s="102">
        <v>44</v>
      </c>
      <c r="AC136" s="98" t="s">
        <v>1774</v>
      </c>
      <c r="AD136" s="102"/>
      <c r="AE136" s="104">
        <v>5</v>
      </c>
      <c r="AF136" s="105">
        <v>100</v>
      </c>
      <c r="AG136" s="106" t="s">
        <v>1765</v>
      </c>
      <c r="AH136" s="100" t="s">
        <v>1775</v>
      </c>
      <c r="AI136" s="107">
        <v>25</v>
      </c>
      <c r="AJ136" s="106" t="s">
        <v>1776</v>
      </c>
      <c r="AK136" s="98" t="s">
        <v>1777</v>
      </c>
      <c r="AL136" s="107">
        <v>25</v>
      </c>
      <c r="AM136" s="106" t="s">
        <v>1778</v>
      </c>
      <c r="AN136" s="98" t="s">
        <v>1779</v>
      </c>
      <c r="AO136" s="107">
        <v>25</v>
      </c>
      <c r="AP136" s="106" t="s">
        <v>1780</v>
      </c>
      <c r="AQ136" s="98" t="s">
        <v>1766</v>
      </c>
      <c r="AR136" s="107">
        <v>25</v>
      </c>
      <c r="AS136" s="106"/>
      <c r="AT136" s="98"/>
      <c r="AU136" s="107"/>
      <c r="AV136" s="108"/>
      <c r="AW136" s="98"/>
      <c r="AX136" s="98"/>
    </row>
    <row r="137" spans="1:50" ht="101.95" x14ac:dyDescent="0.25">
      <c r="A137" s="97">
        <v>106</v>
      </c>
      <c r="B137" s="100" t="s">
        <v>6883</v>
      </c>
      <c r="C137" s="98"/>
      <c r="D137" s="99" t="s">
        <v>1612</v>
      </c>
      <c r="E137" s="100" t="s">
        <v>1781</v>
      </c>
      <c r="F137" s="98">
        <v>3317</v>
      </c>
      <c r="G137" s="100" t="s">
        <v>1782</v>
      </c>
      <c r="H137" s="98">
        <v>2012</v>
      </c>
      <c r="I137" s="100" t="s">
        <v>1783</v>
      </c>
      <c r="J137" s="101">
        <v>144840</v>
      </c>
      <c r="K137" s="100" t="s">
        <v>655</v>
      </c>
      <c r="L137" s="100" t="s">
        <v>1784</v>
      </c>
      <c r="M137" s="100" t="s">
        <v>1785</v>
      </c>
      <c r="N137" s="100" t="s">
        <v>1786</v>
      </c>
      <c r="O137" s="100" t="s">
        <v>1787</v>
      </c>
      <c r="P137" s="100" t="s">
        <v>1788</v>
      </c>
      <c r="Q137" s="102">
        <v>39.14</v>
      </c>
      <c r="R137" s="98">
        <v>17.04</v>
      </c>
      <c r="S137" s="98">
        <v>8</v>
      </c>
      <c r="T137" s="98">
        <v>14.1</v>
      </c>
      <c r="U137" s="102">
        <v>39.14</v>
      </c>
      <c r="V137" s="98">
        <v>100</v>
      </c>
      <c r="W137" s="98">
        <v>0</v>
      </c>
      <c r="X137" s="103" t="s">
        <v>1501</v>
      </c>
      <c r="Y137" s="102">
        <v>3</v>
      </c>
      <c r="Z137" s="102">
        <v>2</v>
      </c>
      <c r="AA137" s="102">
        <v>3</v>
      </c>
      <c r="AB137" s="102">
        <v>44</v>
      </c>
      <c r="AC137" s="98" t="s">
        <v>1789</v>
      </c>
      <c r="AD137" s="102"/>
      <c r="AE137" s="104">
        <v>5</v>
      </c>
      <c r="AF137" s="105">
        <v>100</v>
      </c>
      <c r="AG137" s="106" t="s">
        <v>1612</v>
      </c>
      <c r="AH137" s="100" t="s">
        <v>1781</v>
      </c>
      <c r="AI137" s="107">
        <v>100</v>
      </c>
      <c r="AJ137" s="106"/>
      <c r="AK137" s="98"/>
      <c r="AL137" s="107"/>
      <c r="AM137" s="106"/>
      <c r="AN137" s="98"/>
      <c r="AO137" s="107"/>
      <c r="AP137" s="106"/>
      <c r="AQ137" s="98"/>
      <c r="AR137" s="107"/>
      <c r="AS137" s="106"/>
      <c r="AT137" s="98"/>
      <c r="AU137" s="107"/>
      <c r="AV137" s="108"/>
      <c r="AW137" s="98"/>
      <c r="AX137" s="98"/>
    </row>
    <row r="138" spans="1:50" ht="178.35" x14ac:dyDescent="0.25">
      <c r="A138" s="97">
        <v>106</v>
      </c>
      <c r="B138" s="100" t="s">
        <v>6883</v>
      </c>
      <c r="C138" s="98"/>
      <c r="D138" s="99" t="s">
        <v>1516</v>
      </c>
      <c r="E138" s="100" t="s">
        <v>1790</v>
      </c>
      <c r="F138" s="98">
        <v>18801</v>
      </c>
      <c r="G138" s="100" t="s">
        <v>1791</v>
      </c>
      <c r="H138" s="98">
        <v>2010</v>
      </c>
      <c r="I138" s="100" t="s">
        <v>1792</v>
      </c>
      <c r="J138" s="101">
        <v>901938</v>
      </c>
      <c r="K138" s="100" t="s">
        <v>655</v>
      </c>
      <c r="L138" s="100" t="s">
        <v>1793</v>
      </c>
      <c r="M138" s="100" t="s">
        <v>1794</v>
      </c>
      <c r="N138" s="100" t="s">
        <v>1795</v>
      </c>
      <c r="O138" s="100" t="s">
        <v>1796</v>
      </c>
      <c r="P138" s="100" t="s">
        <v>1797</v>
      </c>
      <c r="Q138" s="102">
        <v>136.37</v>
      </c>
      <c r="R138" s="98">
        <v>106.11</v>
      </c>
      <c r="S138" s="98">
        <v>17.88</v>
      </c>
      <c r="T138" s="98">
        <v>12.38</v>
      </c>
      <c r="U138" s="102">
        <v>136.37</v>
      </c>
      <c r="V138" s="98">
        <v>100</v>
      </c>
      <c r="W138" s="98" t="s">
        <v>755</v>
      </c>
      <c r="X138" s="103" t="s">
        <v>1501</v>
      </c>
      <c r="Y138" s="102">
        <v>4</v>
      </c>
      <c r="Z138" s="102">
        <v>6</v>
      </c>
      <c r="AA138" s="102">
        <v>3</v>
      </c>
      <c r="AB138" s="102">
        <v>11</v>
      </c>
      <c r="AC138" s="98" t="s">
        <v>1798</v>
      </c>
      <c r="AD138" s="102"/>
      <c r="AE138" s="104">
        <v>5</v>
      </c>
      <c r="AF138" s="105">
        <v>100</v>
      </c>
      <c r="AG138" s="106"/>
      <c r="AH138" s="100" t="s">
        <v>1515</v>
      </c>
      <c r="AI138" s="107" t="s">
        <v>1505</v>
      </c>
      <c r="AJ138" s="106"/>
      <c r="AK138" s="98"/>
      <c r="AL138" s="107"/>
      <c r="AM138" s="106"/>
      <c r="AN138" s="98"/>
      <c r="AO138" s="107"/>
      <c r="AP138" s="106"/>
      <c r="AQ138" s="98"/>
      <c r="AR138" s="107"/>
      <c r="AS138" s="106"/>
      <c r="AT138" s="98"/>
      <c r="AU138" s="107"/>
      <c r="AV138" s="108"/>
      <c r="AW138" s="98"/>
      <c r="AX138" s="98"/>
    </row>
    <row r="139" spans="1:50" ht="229.3" x14ac:dyDescent="0.25">
      <c r="A139" s="97">
        <v>106</v>
      </c>
      <c r="B139" s="100" t="s">
        <v>6883</v>
      </c>
      <c r="C139" s="98"/>
      <c r="D139" s="99" t="s">
        <v>1765</v>
      </c>
      <c r="E139" s="100" t="s">
        <v>1799</v>
      </c>
      <c r="F139" s="98">
        <v>15703</v>
      </c>
      <c r="G139" s="100" t="s">
        <v>1800</v>
      </c>
      <c r="H139" s="98">
        <v>2011</v>
      </c>
      <c r="I139" s="100" t="s">
        <v>1801</v>
      </c>
      <c r="J139" s="101">
        <v>690000</v>
      </c>
      <c r="K139" s="100" t="s">
        <v>655</v>
      </c>
      <c r="L139" s="100" t="s">
        <v>1802</v>
      </c>
      <c r="M139" s="100" t="s">
        <v>1803</v>
      </c>
      <c r="N139" s="100" t="s">
        <v>1804</v>
      </c>
      <c r="O139" s="100" t="s">
        <v>1805</v>
      </c>
      <c r="P139" s="100" t="s">
        <v>1806</v>
      </c>
      <c r="Q139" s="102">
        <v>100.60647058823528</v>
      </c>
      <c r="R139" s="98">
        <v>81.17647058823529</v>
      </c>
      <c r="S139" s="98">
        <v>5.33</v>
      </c>
      <c r="T139" s="98">
        <v>14.1</v>
      </c>
      <c r="U139" s="102">
        <v>100.60647058823528</v>
      </c>
      <c r="V139" s="98">
        <v>100</v>
      </c>
      <c r="W139" s="98"/>
      <c r="X139" s="103" t="s">
        <v>1501</v>
      </c>
      <c r="Y139" s="102">
        <v>3</v>
      </c>
      <c r="Z139" s="102">
        <v>2</v>
      </c>
      <c r="AA139" s="102">
        <v>1</v>
      </c>
      <c r="AB139" s="102">
        <v>44</v>
      </c>
      <c r="AC139" s="98" t="s">
        <v>1807</v>
      </c>
      <c r="AD139" s="102"/>
      <c r="AE139" s="104">
        <v>5</v>
      </c>
      <c r="AF139" s="105">
        <v>100</v>
      </c>
      <c r="AG139" s="106" t="s">
        <v>1765</v>
      </c>
      <c r="AH139" s="100" t="s">
        <v>1775</v>
      </c>
      <c r="AI139" s="107">
        <v>20</v>
      </c>
      <c r="AJ139" s="106" t="s">
        <v>1808</v>
      </c>
      <c r="AK139" s="98" t="s">
        <v>1799</v>
      </c>
      <c r="AL139" s="107">
        <v>20</v>
      </c>
      <c r="AM139" s="106" t="s">
        <v>1809</v>
      </c>
      <c r="AN139" s="98" t="s">
        <v>1775</v>
      </c>
      <c r="AO139" s="107">
        <v>20</v>
      </c>
      <c r="AP139" s="106" t="s">
        <v>1810</v>
      </c>
      <c r="AQ139" s="98" t="s">
        <v>1811</v>
      </c>
      <c r="AR139" s="107">
        <v>20</v>
      </c>
      <c r="AS139" s="106" t="s">
        <v>1812</v>
      </c>
      <c r="AT139" s="98" t="s">
        <v>1813</v>
      </c>
      <c r="AU139" s="107">
        <v>20</v>
      </c>
      <c r="AV139" s="108"/>
      <c r="AW139" s="98"/>
      <c r="AX139" s="98"/>
    </row>
    <row r="140" spans="1:50" ht="114.65" x14ac:dyDescent="0.25">
      <c r="A140" s="97">
        <v>106</v>
      </c>
      <c r="B140" s="100" t="s">
        <v>6883</v>
      </c>
      <c r="C140" s="98"/>
      <c r="D140" s="99" t="s">
        <v>1627</v>
      </c>
      <c r="E140" s="100" t="s">
        <v>1628</v>
      </c>
      <c r="F140" s="98">
        <v>5027</v>
      </c>
      <c r="G140" s="100" t="s">
        <v>1814</v>
      </c>
      <c r="H140" s="98">
        <v>2006</v>
      </c>
      <c r="I140" s="100" t="s">
        <v>1815</v>
      </c>
      <c r="J140" s="101">
        <v>806123.70989818068</v>
      </c>
      <c r="K140" s="100" t="s">
        <v>726</v>
      </c>
      <c r="L140" s="100" t="s">
        <v>1631</v>
      </c>
      <c r="M140" s="100" t="s">
        <v>1632</v>
      </c>
      <c r="N140" s="100" t="s">
        <v>1816</v>
      </c>
      <c r="O140" s="100" t="s">
        <v>1817</v>
      </c>
      <c r="P140" s="100">
        <v>43149</v>
      </c>
      <c r="Q140" s="102">
        <v>125.1</v>
      </c>
      <c r="R140" s="98">
        <v>94.84</v>
      </c>
      <c r="S140" s="98">
        <v>17.88</v>
      </c>
      <c r="T140" s="98">
        <v>12.38</v>
      </c>
      <c r="U140" s="102">
        <v>125.1</v>
      </c>
      <c r="V140" s="98">
        <v>100</v>
      </c>
      <c r="W140" s="98">
        <v>100</v>
      </c>
      <c r="X140" s="103" t="s">
        <v>1501</v>
      </c>
      <c r="Y140" s="102">
        <v>3</v>
      </c>
      <c r="Z140" s="102">
        <v>2</v>
      </c>
      <c r="AA140" s="102">
        <v>3</v>
      </c>
      <c r="AB140" s="102">
        <v>32</v>
      </c>
      <c r="AC140" s="98" t="s">
        <v>1818</v>
      </c>
      <c r="AD140" s="102"/>
      <c r="AE140" s="104">
        <v>5</v>
      </c>
      <c r="AF140" s="105">
        <v>100</v>
      </c>
      <c r="AG140" s="106" t="s">
        <v>1819</v>
      </c>
      <c r="AH140" s="100" t="s">
        <v>1515</v>
      </c>
      <c r="AI140" s="107">
        <v>25</v>
      </c>
      <c r="AJ140" s="106" t="s">
        <v>1820</v>
      </c>
      <c r="AK140" s="98"/>
      <c r="AL140" s="107">
        <v>25</v>
      </c>
      <c r="AM140" s="106" t="s">
        <v>1821</v>
      </c>
      <c r="AN140" s="98" t="s">
        <v>1822</v>
      </c>
      <c r="AO140" s="107">
        <v>25</v>
      </c>
      <c r="AP140" s="106" t="s">
        <v>1823</v>
      </c>
      <c r="AQ140" s="98" t="s">
        <v>1515</v>
      </c>
      <c r="AR140" s="107">
        <v>25</v>
      </c>
      <c r="AS140" s="106"/>
      <c r="AT140" s="98"/>
      <c r="AU140" s="107"/>
      <c r="AV140" s="108"/>
      <c r="AW140" s="98"/>
      <c r="AX140" s="98"/>
    </row>
    <row r="141" spans="1:50" ht="89.2" x14ac:dyDescent="0.25">
      <c r="A141" s="97">
        <v>106</v>
      </c>
      <c r="B141" s="100" t="s">
        <v>6883</v>
      </c>
      <c r="C141" s="98"/>
      <c r="D141" s="99" t="s">
        <v>1627</v>
      </c>
      <c r="E141" s="100" t="s">
        <v>1824</v>
      </c>
      <c r="F141" s="98">
        <v>8314</v>
      </c>
      <c r="G141" s="100" t="s">
        <v>1825</v>
      </c>
      <c r="H141" s="98">
        <v>2010</v>
      </c>
      <c r="I141" s="100" t="s">
        <v>1826</v>
      </c>
      <c r="J141" s="101">
        <v>191069</v>
      </c>
      <c r="K141" s="100" t="s">
        <v>655</v>
      </c>
      <c r="L141" s="100" t="s">
        <v>1827</v>
      </c>
      <c r="M141" s="100" t="s">
        <v>1828</v>
      </c>
      <c r="N141" s="100" t="s">
        <v>1829</v>
      </c>
      <c r="O141" s="100" t="s">
        <v>1830</v>
      </c>
      <c r="P141" s="100" t="s">
        <v>1831</v>
      </c>
      <c r="Q141" s="102">
        <v>52.74</v>
      </c>
      <c r="R141" s="98">
        <v>22.48</v>
      </c>
      <c r="S141" s="98">
        <v>17.88</v>
      </c>
      <c r="T141" s="98">
        <v>12.38</v>
      </c>
      <c r="U141" s="102">
        <v>52.74</v>
      </c>
      <c r="V141" s="98">
        <v>100</v>
      </c>
      <c r="W141" s="98" t="s">
        <v>755</v>
      </c>
      <c r="X141" s="103" t="s">
        <v>1501</v>
      </c>
      <c r="Y141" s="102">
        <v>1</v>
      </c>
      <c r="Z141" s="102">
        <v>8</v>
      </c>
      <c r="AA141" s="102">
        <v>1</v>
      </c>
      <c r="AB141" s="102">
        <v>32</v>
      </c>
      <c r="AC141" s="98" t="s">
        <v>1832</v>
      </c>
      <c r="AD141" s="102"/>
      <c r="AE141" s="104">
        <v>5</v>
      </c>
      <c r="AF141" s="105">
        <v>100</v>
      </c>
      <c r="AG141" s="106"/>
      <c r="AH141" s="100" t="s">
        <v>1515</v>
      </c>
      <c r="AI141" s="107" t="s">
        <v>1505</v>
      </c>
      <c r="AJ141" s="106"/>
      <c r="AK141" s="98"/>
      <c r="AL141" s="107"/>
      <c r="AM141" s="106"/>
      <c r="AN141" s="98"/>
      <c r="AO141" s="107"/>
      <c r="AP141" s="106"/>
      <c r="AQ141" s="98"/>
      <c r="AR141" s="107"/>
      <c r="AS141" s="106"/>
      <c r="AT141" s="98"/>
      <c r="AU141" s="107"/>
      <c r="AV141" s="108"/>
      <c r="AW141" s="98"/>
      <c r="AX141" s="98"/>
    </row>
    <row r="142" spans="1:50" ht="38.25" x14ac:dyDescent="0.25">
      <c r="A142" s="97">
        <v>106</v>
      </c>
      <c r="B142" s="100" t="s">
        <v>6883</v>
      </c>
      <c r="C142" s="98"/>
      <c r="D142" s="99" t="s">
        <v>1529</v>
      </c>
      <c r="E142" s="100" t="s">
        <v>1833</v>
      </c>
      <c r="F142" s="98">
        <v>4763</v>
      </c>
      <c r="G142" s="100" t="s">
        <v>1834</v>
      </c>
      <c r="H142" s="98">
        <v>2004</v>
      </c>
      <c r="I142" s="100" t="s">
        <v>1835</v>
      </c>
      <c r="J142" s="101">
        <v>43886.045568352536</v>
      </c>
      <c r="K142" s="100" t="s">
        <v>726</v>
      </c>
      <c r="L142" s="100" t="s">
        <v>1836</v>
      </c>
      <c r="M142" s="100" t="s">
        <v>1837</v>
      </c>
      <c r="N142" s="100" t="s">
        <v>1838</v>
      </c>
      <c r="O142" s="100" t="s">
        <v>1839</v>
      </c>
      <c r="P142" s="100">
        <v>41206</v>
      </c>
      <c r="Q142" s="102">
        <v>35.42</v>
      </c>
      <c r="R142" s="98">
        <v>5.16</v>
      </c>
      <c r="S142" s="98">
        <v>17.88</v>
      </c>
      <c r="T142" s="98">
        <v>12.38</v>
      </c>
      <c r="U142" s="102">
        <v>35.42</v>
      </c>
      <c r="V142" s="98">
        <v>100</v>
      </c>
      <c r="W142" s="98">
        <v>100</v>
      </c>
      <c r="X142" s="103" t="s">
        <v>1501</v>
      </c>
      <c r="Y142" s="102">
        <v>4</v>
      </c>
      <c r="Z142" s="102">
        <v>2</v>
      </c>
      <c r="AA142" s="102">
        <v>3</v>
      </c>
      <c r="AB142" s="102">
        <v>30</v>
      </c>
      <c r="AC142" s="98" t="s">
        <v>1840</v>
      </c>
      <c r="AD142" s="102">
        <v>0</v>
      </c>
      <c r="AE142" s="104">
        <v>5</v>
      </c>
      <c r="AF142" s="105">
        <v>100</v>
      </c>
      <c r="AG142" s="106" t="s">
        <v>1529</v>
      </c>
      <c r="AH142" s="100" t="s">
        <v>1833</v>
      </c>
      <c r="AI142" s="107">
        <v>50</v>
      </c>
      <c r="AJ142" s="106" t="s">
        <v>1841</v>
      </c>
      <c r="AK142" s="98" t="s">
        <v>1842</v>
      </c>
      <c r="AL142" s="107">
        <v>50</v>
      </c>
      <c r="AM142" s="106"/>
      <c r="AN142" s="98"/>
      <c r="AO142" s="107" t="s">
        <v>1505</v>
      </c>
      <c r="AP142" s="106"/>
      <c r="AQ142" s="98"/>
      <c r="AR142" s="107" t="s">
        <v>1505</v>
      </c>
      <c r="AS142" s="106"/>
      <c r="AT142" s="98"/>
      <c r="AU142" s="107"/>
      <c r="AV142" s="108"/>
      <c r="AW142" s="98"/>
      <c r="AX142" s="98"/>
    </row>
    <row r="143" spans="1:50" ht="76.45" x14ac:dyDescent="0.25">
      <c r="A143" s="97">
        <v>106</v>
      </c>
      <c r="B143" s="100" t="s">
        <v>6883</v>
      </c>
      <c r="C143" s="98"/>
      <c r="D143" s="99" t="s">
        <v>1627</v>
      </c>
      <c r="E143" s="100" t="s">
        <v>1628</v>
      </c>
      <c r="F143" s="98">
        <v>5027</v>
      </c>
      <c r="G143" s="100" t="s">
        <v>1843</v>
      </c>
      <c r="H143" s="98">
        <v>2003</v>
      </c>
      <c r="I143" s="100" t="s">
        <v>1844</v>
      </c>
      <c r="J143" s="101">
        <v>70881.63</v>
      </c>
      <c r="K143" s="100" t="s">
        <v>733</v>
      </c>
      <c r="L143" s="100" t="s">
        <v>1845</v>
      </c>
      <c r="M143" s="100" t="s">
        <v>1846</v>
      </c>
      <c r="N143" s="100" t="s">
        <v>1847</v>
      </c>
      <c r="O143" s="100" t="s">
        <v>1848</v>
      </c>
      <c r="P143" s="100">
        <v>39601</v>
      </c>
      <c r="Q143" s="102">
        <v>38.6</v>
      </c>
      <c r="R143" s="98">
        <v>8.34</v>
      </c>
      <c r="S143" s="98">
        <v>17.88</v>
      </c>
      <c r="T143" s="98">
        <v>12.38</v>
      </c>
      <c r="U143" s="102">
        <v>38.6</v>
      </c>
      <c r="V143" s="98">
        <v>100</v>
      </c>
      <c r="W143" s="98">
        <v>100</v>
      </c>
      <c r="X143" s="103" t="s">
        <v>1501</v>
      </c>
      <c r="Y143" s="102">
        <v>3</v>
      </c>
      <c r="Z143" s="102">
        <v>2</v>
      </c>
      <c r="AA143" s="102">
        <v>2</v>
      </c>
      <c r="AB143" s="102">
        <v>32</v>
      </c>
      <c r="AC143" s="98" t="s">
        <v>1849</v>
      </c>
      <c r="AD143" s="102"/>
      <c r="AE143" s="104">
        <v>5</v>
      </c>
      <c r="AF143" s="105">
        <v>100</v>
      </c>
      <c r="AG143" s="106" t="s">
        <v>1627</v>
      </c>
      <c r="AH143" s="100" t="s">
        <v>1628</v>
      </c>
      <c r="AI143" s="107">
        <v>25</v>
      </c>
      <c r="AJ143" s="106" t="s">
        <v>1850</v>
      </c>
      <c r="AK143" s="98" t="s">
        <v>1515</v>
      </c>
      <c r="AL143" s="107">
        <v>25</v>
      </c>
      <c r="AM143" s="106" t="s">
        <v>1851</v>
      </c>
      <c r="AN143" s="98" t="s">
        <v>1515</v>
      </c>
      <c r="AO143" s="107">
        <v>25</v>
      </c>
      <c r="AP143" s="106" t="s">
        <v>1852</v>
      </c>
      <c r="AQ143" s="98" t="s">
        <v>1515</v>
      </c>
      <c r="AR143" s="107">
        <v>25</v>
      </c>
      <c r="AS143" s="106"/>
      <c r="AT143" s="98"/>
      <c r="AU143" s="107"/>
      <c r="AV143" s="108"/>
      <c r="AW143" s="98"/>
      <c r="AX143" s="98"/>
    </row>
    <row r="144" spans="1:50" ht="76.45" x14ac:dyDescent="0.25">
      <c r="A144" s="97">
        <v>106</v>
      </c>
      <c r="B144" s="100" t="s">
        <v>6883</v>
      </c>
      <c r="C144" s="98"/>
      <c r="D144" s="99" t="s">
        <v>1765</v>
      </c>
      <c r="E144" s="100" t="s">
        <v>1766</v>
      </c>
      <c r="F144" s="98">
        <v>9090</v>
      </c>
      <c r="G144" s="100" t="s">
        <v>1853</v>
      </c>
      <c r="H144" s="98">
        <v>2004</v>
      </c>
      <c r="I144" s="100" t="s">
        <v>1854</v>
      </c>
      <c r="J144" s="101">
        <v>62455.374228008688</v>
      </c>
      <c r="K144" s="100" t="s">
        <v>726</v>
      </c>
      <c r="L144" s="100" t="s">
        <v>1855</v>
      </c>
      <c r="M144" s="100" t="s">
        <v>1856</v>
      </c>
      <c r="N144" s="100" t="s">
        <v>1857</v>
      </c>
      <c r="O144" s="100" t="s">
        <v>1858</v>
      </c>
      <c r="P144" s="100" t="s">
        <v>1859</v>
      </c>
      <c r="Q144" s="102">
        <v>37.61</v>
      </c>
      <c r="R144" s="98">
        <v>7.35</v>
      </c>
      <c r="S144" s="98">
        <v>17.88</v>
      </c>
      <c r="T144" s="98">
        <v>12.38</v>
      </c>
      <c r="U144" s="102">
        <v>37.61</v>
      </c>
      <c r="V144" s="98">
        <v>100</v>
      </c>
      <c r="W144" s="98">
        <v>100</v>
      </c>
      <c r="X144" s="103" t="s">
        <v>1501</v>
      </c>
      <c r="Y144" s="102">
        <v>3</v>
      </c>
      <c r="Z144" s="102">
        <v>10</v>
      </c>
      <c r="AA144" s="102">
        <v>4</v>
      </c>
      <c r="AB144" s="102">
        <v>44</v>
      </c>
      <c r="AC144" s="98" t="s">
        <v>1860</v>
      </c>
      <c r="AD144" s="102"/>
      <c r="AE144" s="104">
        <v>5</v>
      </c>
      <c r="AF144" s="105">
        <v>100</v>
      </c>
      <c r="AG144" s="106" t="s">
        <v>1765</v>
      </c>
      <c r="AH144" s="100" t="s">
        <v>1775</v>
      </c>
      <c r="AI144" s="107">
        <v>20</v>
      </c>
      <c r="AJ144" s="106" t="s">
        <v>1776</v>
      </c>
      <c r="AK144" s="98" t="s">
        <v>1777</v>
      </c>
      <c r="AL144" s="107">
        <v>20</v>
      </c>
      <c r="AM144" s="106" t="s">
        <v>1778</v>
      </c>
      <c r="AN144" s="98" t="s">
        <v>1779</v>
      </c>
      <c r="AO144" s="107">
        <v>20</v>
      </c>
      <c r="AP144" s="106" t="s">
        <v>1780</v>
      </c>
      <c r="AQ144" s="98" t="s">
        <v>1766</v>
      </c>
      <c r="AR144" s="107">
        <v>20</v>
      </c>
      <c r="AS144" s="106" t="s">
        <v>1861</v>
      </c>
      <c r="AT144" s="98" t="s">
        <v>1862</v>
      </c>
      <c r="AU144" s="107">
        <v>20</v>
      </c>
      <c r="AV144" s="108"/>
      <c r="AW144" s="98"/>
      <c r="AX144" s="98"/>
    </row>
    <row r="145" spans="1:50" ht="152.9" x14ac:dyDescent="0.25">
      <c r="A145" s="97">
        <v>106</v>
      </c>
      <c r="B145" s="100" t="s">
        <v>6883</v>
      </c>
      <c r="C145" s="98"/>
      <c r="D145" s="99" t="s">
        <v>806</v>
      </c>
      <c r="E145" s="100" t="s">
        <v>1526</v>
      </c>
      <c r="F145" s="98">
        <v>412</v>
      </c>
      <c r="G145" s="100" t="s">
        <v>1863</v>
      </c>
      <c r="H145" s="98">
        <v>2008</v>
      </c>
      <c r="I145" s="100" t="s">
        <v>1864</v>
      </c>
      <c r="J145" s="101">
        <v>76263.839999999997</v>
      </c>
      <c r="K145" s="100" t="s">
        <v>675</v>
      </c>
      <c r="L145" s="100" t="s">
        <v>687</v>
      </c>
      <c r="M145" s="100" t="s">
        <v>1865</v>
      </c>
      <c r="N145" s="100" t="s">
        <v>1866</v>
      </c>
      <c r="O145" s="100" t="s">
        <v>1867</v>
      </c>
      <c r="P145" s="100" t="s">
        <v>1868</v>
      </c>
      <c r="Q145" s="102">
        <v>39.229999999999997</v>
      </c>
      <c r="R145" s="98">
        <v>8.9700000000000006</v>
      </c>
      <c r="S145" s="98">
        <v>17.88</v>
      </c>
      <c r="T145" s="98">
        <v>12.38</v>
      </c>
      <c r="U145" s="102">
        <v>39.229999999999997</v>
      </c>
      <c r="V145" s="98">
        <v>100</v>
      </c>
      <c r="W145" s="98">
        <v>100</v>
      </c>
      <c r="X145" s="103" t="s">
        <v>1501</v>
      </c>
      <c r="Y145" s="102">
        <v>2</v>
      </c>
      <c r="Z145" s="102">
        <v>5</v>
      </c>
      <c r="AA145" s="102">
        <v>6</v>
      </c>
      <c r="AB145" s="102">
        <v>66</v>
      </c>
      <c r="AC145" s="98" t="s">
        <v>1869</v>
      </c>
      <c r="AD145" s="102"/>
      <c r="AE145" s="104">
        <v>5</v>
      </c>
      <c r="AF145" s="105">
        <v>100</v>
      </c>
      <c r="AG145" s="106" t="s">
        <v>806</v>
      </c>
      <c r="AH145" s="100" t="s">
        <v>1526</v>
      </c>
      <c r="AI145" s="107">
        <v>25</v>
      </c>
      <c r="AJ145" s="106" t="s">
        <v>1870</v>
      </c>
      <c r="AK145" s="98" t="s">
        <v>1526</v>
      </c>
      <c r="AL145" s="107">
        <v>25</v>
      </c>
      <c r="AM145" s="106" t="s">
        <v>1871</v>
      </c>
      <c r="AN145" s="98" t="s">
        <v>1872</v>
      </c>
      <c r="AO145" s="107">
        <v>25</v>
      </c>
      <c r="AP145" s="106" t="s">
        <v>1873</v>
      </c>
      <c r="AQ145" s="98" t="s">
        <v>1874</v>
      </c>
      <c r="AR145" s="107">
        <v>25</v>
      </c>
      <c r="AS145" s="106"/>
      <c r="AT145" s="98"/>
      <c r="AU145" s="107"/>
      <c r="AV145" s="108"/>
      <c r="AW145" s="98"/>
      <c r="AX145" s="98"/>
    </row>
    <row r="146" spans="1:50" ht="114.65" x14ac:dyDescent="0.25">
      <c r="A146" s="97">
        <v>106</v>
      </c>
      <c r="B146" s="100" t="s">
        <v>6883</v>
      </c>
      <c r="C146" s="98"/>
      <c r="D146" s="99" t="s">
        <v>646</v>
      </c>
      <c r="E146" s="100" t="s">
        <v>647</v>
      </c>
      <c r="F146" s="98">
        <v>4355</v>
      </c>
      <c r="G146" s="100" t="s">
        <v>1875</v>
      </c>
      <c r="H146" s="98">
        <v>2007</v>
      </c>
      <c r="I146" s="100" t="s">
        <v>1876</v>
      </c>
      <c r="J146" s="101">
        <v>183609</v>
      </c>
      <c r="K146" s="100" t="s">
        <v>675</v>
      </c>
      <c r="L146" s="100" t="s">
        <v>1877</v>
      </c>
      <c r="M146" s="100" t="s">
        <v>1878</v>
      </c>
      <c r="N146" s="100" t="s">
        <v>1879</v>
      </c>
      <c r="O146" s="100" t="s">
        <v>1880</v>
      </c>
      <c r="P146" s="100" t="s">
        <v>1881</v>
      </c>
      <c r="Q146" s="102">
        <v>51.86</v>
      </c>
      <c r="R146" s="98">
        <v>21.6</v>
      </c>
      <c r="S146" s="98">
        <v>17.88</v>
      </c>
      <c r="T146" s="98">
        <v>12.38</v>
      </c>
      <c r="U146" s="102">
        <v>51.86</v>
      </c>
      <c r="V146" s="98">
        <v>100</v>
      </c>
      <c r="W146" s="98">
        <v>0</v>
      </c>
      <c r="X146" s="103" t="s">
        <v>1501</v>
      </c>
      <c r="Y146" s="102">
        <v>3</v>
      </c>
      <c r="Z146" s="102">
        <v>6</v>
      </c>
      <c r="AA146" s="102">
        <v>1</v>
      </c>
      <c r="AB146" s="102">
        <v>44</v>
      </c>
      <c r="AC146" s="98" t="s">
        <v>1882</v>
      </c>
      <c r="AD146" s="102"/>
      <c r="AE146" s="104">
        <v>5</v>
      </c>
      <c r="AF146" s="105">
        <v>100</v>
      </c>
      <c r="AG146" s="106" t="s">
        <v>646</v>
      </c>
      <c r="AH146" s="100" t="s">
        <v>647</v>
      </c>
      <c r="AI146" s="107">
        <v>25</v>
      </c>
      <c r="AJ146" s="106" t="s">
        <v>1883</v>
      </c>
      <c r="AK146" s="98" t="s">
        <v>1884</v>
      </c>
      <c r="AL146" s="107">
        <v>25</v>
      </c>
      <c r="AM146" s="106" t="s">
        <v>1885</v>
      </c>
      <c r="AN146" s="98" t="s">
        <v>1886</v>
      </c>
      <c r="AO146" s="107">
        <v>25</v>
      </c>
      <c r="AP146" s="106" t="s">
        <v>1887</v>
      </c>
      <c r="AQ146" s="98" t="s">
        <v>1888</v>
      </c>
      <c r="AR146" s="107">
        <v>25</v>
      </c>
      <c r="AS146" s="106"/>
      <c r="AT146" s="98"/>
      <c r="AU146" s="107"/>
      <c r="AV146" s="108"/>
      <c r="AW146" s="98"/>
      <c r="AX146" s="98"/>
    </row>
    <row r="147" spans="1:50" ht="165.6" x14ac:dyDescent="0.25">
      <c r="A147" s="97">
        <v>106</v>
      </c>
      <c r="B147" s="100" t="s">
        <v>6883</v>
      </c>
      <c r="C147" s="98"/>
      <c r="D147" s="99" t="s">
        <v>1765</v>
      </c>
      <c r="E147" s="100" t="s">
        <v>1799</v>
      </c>
      <c r="F147" s="98">
        <v>15703</v>
      </c>
      <c r="G147" s="100" t="s">
        <v>1889</v>
      </c>
      <c r="H147" s="98">
        <v>2006</v>
      </c>
      <c r="I147" s="100" t="s">
        <v>1890</v>
      </c>
      <c r="J147" s="101">
        <v>45450</v>
      </c>
      <c r="K147" s="100" t="s">
        <v>726</v>
      </c>
      <c r="L147" s="100" t="s">
        <v>1891</v>
      </c>
      <c r="M147" s="100" t="s">
        <v>1892</v>
      </c>
      <c r="N147" s="100" t="s">
        <v>1893</v>
      </c>
      <c r="O147" s="100" t="s">
        <v>1894</v>
      </c>
      <c r="P147" s="100">
        <v>43990</v>
      </c>
      <c r="Q147" s="102">
        <v>35.61</v>
      </c>
      <c r="R147" s="98">
        <v>5.35</v>
      </c>
      <c r="S147" s="98">
        <v>17.88</v>
      </c>
      <c r="T147" s="98">
        <v>12.38</v>
      </c>
      <c r="U147" s="102">
        <v>35.61</v>
      </c>
      <c r="V147" s="98">
        <v>100</v>
      </c>
      <c r="W147" s="98">
        <v>100</v>
      </c>
      <c r="X147" s="103" t="s">
        <v>1501</v>
      </c>
      <c r="Y147" s="102">
        <v>3</v>
      </c>
      <c r="Z147" s="102">
        <v>6</v>
      </c>
      <c r="AA147" s="102">
        <v>1</v>
      </c>
      <c r="AB147" s="102">
        <v>44</v>
      </c>
      <c r="AC147" s="98" t="s">
        <v>1895</v>
      </c>
      <c r="AD147" s="102"/>
      <c r="AE147" s="104">
        <v>5</v>
      </c>
      <c r="AF147" s="105">
        <v>100</v>
      </c>
      <c r="AG147" s="106" t="s">
        <v>1765</v>
      </c>
      <c r="AH147" s="100" t="s">
        <v>1775</v>
      </c>
      <c r="AI147" s="107">
        <v>25</v>
      </c>
      <c r="AJ147" s="106" t="s">
        <v>1808</v>
      </c>
      <c r="AK147" s="98" t="s">
        <v>1799</v>
      </c>
      <c r="AL147" s="107">
        <v>25</v>
      </c>
      <c r="AM147" s="106" t="s">
        <v>1809</v>
      </c>
      <c r="AN147" s="98" t="s">
        <v>1775</v>
      </c>
      <c r="AO147" s="107">
        <v>25</v>
      </c>
      <c r="AP147" s="106" t="s">
        <v>1810</v>
      </c>
      <c r="AQ147" s="98" t="s">
        <v>1811</v>
      </c>
      <c r="AR147" s="107">
        <v>25</v>
      </c>
      <c r="AS147" s="106"/>
      <c r="AT147" s="98"/>
      <c r="AU147" s="107"/>
      <c r="AV147" s="108"/>
      <c r="AW147" s="98"/>
      <c r="AX147" s="98"/>
    </row>
    <row r="148" spans="1:50" ht="63.7" x14ac:dyDescent="0.25">
      <c r="A148" s="97">
        <v>106</v>
      </c>
      <c r="B148" s="100" t="s">
        <v>6883</v>
      </c>
      <c r="C148" s="98"/>
      <c r="D148" s="99" t="s">
        <v>1627</v>
      </c>
      <c r="E148" s="100" t="s">
        <v>1628</v>
      </c>
      <c r="F148" s="98">
        <v>5027</v>
      </c>
      <c r="G148" s="100" t="s">
        <v>1896</v>
      </c>
      <c r="H148" s="98">
        <v>2008</v>
      </c>
      <c r="I148" s="100" t="s">
        <v>1897</v>
      </c>
      <c r="J148" s="101">
        <v>51327</v>
      </c>
      <c r="K148" s="100" t="s">
        <v>675</v>
      </c>
      <c r="L148" s="100" t="s">
        <v>1631</v>
      </c>
      <c r="M148" s="100" t="s">
        <v>1642</v>
      </c>
      <c r="N148" s="100" t="s">
        <v>1898</v>
      </c>
      <c r="O148" s="100" t="s">
        <v>1899</v>
      </c>
      <c r="P148" s="100" t="s">
        <v>1900</v>
      </c>
      <c r="Q148" s="102">
        <v>36.299999999999997</v>
      </c>
      <c r="R148" s="98">
        <v>6.04</v>
      </c>
      <c r="S148" s="98">
        <v>17.88</v>
      </c>
      <c r="T148" s="98">
        <v>12.38</v>
      </c>
      <c r="U148" s="102">
        <v>36.299999999999997</v>
      </c>
      <c r="V148" s="98">
        <v>100</v>
      </c>
      <c r="W148" s="98">
        <v>40.008891615027274</v>
      </c>
      <c r="X148" s="103" t="s">
        <v>1501</v>
      </c>
      <c r="Y148" s="102">
        <v>4</v>
      </c>
      <c r="Z148" s="102">
        <v>2</v>
      </c>
      <c r="AA148" s="102">
        <v>2</v>
      </c>
      <c r="AB148" s="102">
        <v>32</v>
      </c>
      <c r="AC148" s="98" t="s">
        <v>1901</v>
      </c>
      <c r="AD148" s="102"/>
      <c r="AE148" s="104">
        <v>5</v>
      </c>
      <c r="AF148" s="105">
        <v>100</v>
      </c>
      <c r="AG148" s="106" t="s">
        <v>1636</v>
      </c>
      <c r="AH148" s="100"/>
      <c r="AI148" s="107">
        <v>50</v>
      </c>
      <c r="AJ148" s="106" t="s">
        <v>1637</v>
      </c>
      <c r="AK148" s="98" t="s">
        <v>1515</v>
      </c>
      <c r="AL148" s="107">
        <v>50</v>
      </c>
      <c r="AM148" s="106"/>
      <c r="AN148" s="98"/>
      <c r="AO148" s="107" t="s">
        <v>1505</v>
      </c>
      <c r="AP148" s="106"/>
      <c r="AQ148" s="98"/>
      <c r="AR148" s="107" t="s">
        <v>1505</v>
      </c>
      <c r="AS148" s="106"/>
      <c r="AT148" s="98"/>
      <c r="AU148" s="107"/>
      <c r="AV148" s="108"/>
      <c r="AW148" s="98"/>
      <c r="AX148" s="98"/>
    </row>
    <row r="149" spans="1:50" ht="38.25" x14ac:dyDescent="0.25">
      <c r="A149" s="97">
        <v>106</v>
      </c>
      <c r="B149" s="100" t="s">
        <v>6883</v>
      </c>
      <c r="C149" s="98"/>
      <c r="D149" s="99" t="s">
        <v>1529</v>
      </c>
      <c r="E149" s="100" t="s">
        <v>1833</v>
      </c>
      <c r="F149" s="98">
        <v>4763</v>
      </c>
      <c r="G149" s="100" t="s">
        <v>1902</v>
      </c>
      <c r="H149" s="98">
        <v>2002</v>
      </c>
      <c r="I149" s="100" t="s">
        <v>1903</v>
      </c>
      <c r="J149" s="101">
        <v>63209.419921548993</v>
      </c>
      <c r="K149" s="100" t="s">
        <v>733</v>
      </c>
      <c r="L149" s="100" t="s">
        <v>1836</v>
      </c>
      <c r="M149" s="100" t="s">
        <v>1837</v>
      </c>
      <c r="N149" s="100" t="s">
        <v>1838</v>
      </c>
      <c r="O149" s="100" t="s">
        <v>1839</v>
      </c>
      <c r="P149" s="100">
        <v>39109</v>
      </c>
      <c r="Q149" s="102">
        <v>37.700000000000003</v>
      </c>
      <c r="R149" s="98">
        <v>7.44</v>
      </c>
      <c r="S149" s="98">
        <v>17.88</v>
      </c>
      <c r="T149" s="98">
        <v>12.38</v>
      </c>
      <c r="U149" s="102">
        <v>37.700000000000003</v>
      </c>
      <c r="V149" s="98">
        <v>100</v>
      </c>
      <c r="W149" s="98">
        <v>100</v>
      </c>
      <c r="X149" s="103" t="s">
        <v>1501</v>
      </c>
      <c r="Y149" s="102">
        <v>4</v>
      </c>
      <c r="Z149" s="102">
        <v>2</v>
      </c>
      <c r="AA149" s="102">
        <v>3</v>
      </c>
      <c r="AB149" s="102">
        <v>21</v>
      </c>
      <c r="AC149" s="98" t="s">
        <v>1904</v>
      </c>
      <c r="AD149" s="102">
        <v>0</v>
      </c>
      <c r="AE149" s="104">
        <v>5</v>
      </c>
      <c r="AF149" s="105">
        <v>100</v>
      </c>
      <c r="AG149" s="106" t="s">
        <v>1529</v>
      </c>
      <c r="AH149" s="100" t="s">
        <v>1833</v>
      </c>
      <c r="AI149" s="107">
        <v>50</v>
      </c>
      <c r="AJ149" s="106" t="s">
        <v>1841</v>
      </c>
      <c r="AK149" s="98" t="s">
        <v>1842</v>
      </c>
      <c r="AL149" s="107">
        <v>50</v>
      </c>
      <c r="AM149" s="106"/>
      <c r="AN149" s="98"/>
      <c r="AO149" s="107" t="s">
        <v>1505</v>
      </c>
      <c r="AP149" s="106"/>
      <c r="AQ149" s="98"/>
      <c r="AR149" s="107" t="s">
        <v>1505</v>
      </c>
      <c r="AS149" s="106"/>
      <c r="AT149" s="98"/>
      <c r="AU149" s="107"/>
      <c r="AV149" s="108"/>
      <c r="AW149" s="98"/>
      <c r="AX149" s="98"/>
    </row>
    <row r="150" spans="1:50" ht="89.2" x14ac:dyDescent="0.25">
      <c r="A150" s="97">
        <v>106</v>
      </c>
      <c r="B150" s="100" t="s">
        <v>6883</v>
      </c>
      <c r="C150" s="98"/>
      <c r="D150" s="99" t="s">
        <v>1503</v>
      </c>
      <c r="E150" s="100" t="s">
        <v>1748</v>
      </c>
      <c r="F150" s="98" t="s">
        <v>1749</v>
      </c>
      <c r="G150" s="100" t="s">
        <v>1909</v>
      </c>
      <c r="H150" s="98">
        <v>2010</v>
      </c>
      <c r="I150" s="100" t="s">
        <v>1910</v>
      </c>
      <c r="J150" s="101">
        <v>149933</v>
      </c>
      <c r="K150" s="100" t="s">
        <v>655</v>
      </c>
      <c r="L150" s="100" t="s">
        <v>1911</v>
      </c>
      <c r="M150" s="100" t="s">
        <v>1912</v>
      </c>
      <c r="N150" s="100" t="s">
        <v>1913</v>
      </c>
      <c r="O150" s="100" t="s">
        <v>1914</v>
      </c>
      <c r="P150" s="100" t="s">
        <v>1915</v>
      </c>
      <c r="Q150" s="102">
        <v>47.9</v>
      </c>
      <c r="R150" s="98">
        <v>17.64</v>
      </c>
      <c r="S150" s="98">
        <v>17.88</v>
      </c>
      <c r="T150" s="98">
        <v>12.38</v>
      </c>
      <c r="U150" s="102">
        <v>47.9</v>
      </c>
      <c r="V150" s="98">
        <v>100</v>
      </c>
      <c r="W150" s="98" t="s">
        <v>755</v>
      </c>
      <c r="X150" s="103" t="s">
        <v>1501</v>
      </c>
      <c r="Y150" s="102">
        <v>4</v>
      </c>
      <c r="Z150" s="102">
        <v>4</v>
      </c>
      <c r="AA150" s="102">
        <v>6</v>
      </c>
      <c r="AB150" s="102">
        <v>30</v>
      </c>
      <c r="AC150" s="98" t="s">
        <v>1916</v>
      </c>
      <c r="AD150" s="102"/>
      <c r="AE150" s="104">
        <v>5</v>
      </c>
      <c r="AF150" s="105">
        <v>100</v>
      </c>
      <c r="AG150" s="106"/>
      <c r="AH150" s="100" t="s">
        <v>1515</v>
      </c>
      <c r="AI150" s="107" t="s">
        <v>1505</v>
      </c>
      <c r="AJ150" s="106"/>
      <c r="AK150" s="98"/>
      <c r="AL150" s="107"/>
      <c r="AM150" s="106"/>
      <c r="AN150" s="98"/>
      <c r="AO150" s="107"/>
      <c r="AP150" s="106"/>
      <c r="AQ150" s="98"/>
      <c r="AR150" s="107"/>
      <c r="AS150" s="106"/>
      <c r="AT150" s="98"/>
      <c r="AU150" s="107"/>
      <c r="AV150" s="108"/>
      <c r="AW150" s="98"/>
      <c r="AX150" s="98"/>
    </row>
    <row r="151" spans="1:50" ht="114.65" x14ac:dyDescent="0.25">
      <c r="A151" s="97">
        <v>106</v>
      </c>
      <c r="B151" s="100" t="s">
        <v>6883</v>
      </c>
      <c r="C151" s="98"/>
      <c r="D151" s="99" t="s">
        <v>1529</v>
      </c>
      <c r="E151" s="100" t="s">
        <v>1917</v>
      </c>
      <c r="F151" s="98">
        <v>7525</v>
      </c>
      <c r="G151" s="100" t="s">
        <v>1918</v>
      </c>
      <c r="H151" s="98">
        <v>2009</v>
      </c>
      <c r="I151" s="100" t="s">
        <v>1919</v>
      </c>
      <c r="J151" s="101">
        <v>139812</v>
      </c>
      <c r="K151" s="100" t="s">
        <v>655</v>
      </c>
      <c r="L151" s="100" t="s">
        <v>1920</v>
      </c>
      <c r="M151" s="100" t="s">
        <v>1921</v>
      </c>
      <c r="N151" s="100" t="s">
        <v>1922</v>
      </c>
      <c r="O151" s="100" t="s">
        <v>1923</v>
      </c>
      <c r="P151" s="100" t="s">
        <v>1924</v>
      </c>
      <c r="Q151" s="102">
        <v>46.71</v>
      </c>
      <c r="R151" s="98">
        <v>16.45</v>
      </c>
      <c r="S151" s="98">
        <v>17.88</v>
      </c>
      <c r="T151" s="98">
        <v>12.38</v>
      </c>
      <c r="U151" s="102">
        <v>46.71</v>
      </c>
      <c r="V151" s="98">
        <v>100</v>
      </c>
      <c r="W151" s="98" t="s">
        <v>755</v>
      </c>
      <c r="X151" s="103" t="s">
        <v>1501</v>
      </c>
      <c r="Y151" s="102">
        <v>6</v>
      </c>
      <c r="Z151" s="102">
        <v>6</v>
      </c>
      <c r="AA151" s="102">
        <v>6</v>
      </c>
      <c r="AB151" s="102">
        <v>14</v>
      </c>
      <c r="AC151" s="98" t="s">
        <v>1925</v>
      </c>
      <c r="AD151" s="102"/>
      <c r="AE151" s="104">
        <v>4</v>
      </c>
      <c r="AF151" s="105">
        <v>100</v>
      </c>
      <c r="AG151" s="106"/>
      <c r="AH151" s="100" t="s">
        <v>1515</v>
      </c>
      <c r="AI151" s="107" t="s">
        <v>1505</v>
      </c>
      <c r="AJ151" s="106"/>
      <c r="AK151" s="98"/>
      <c r="AL151" s="107"/>
      <c r="AM151" s="106"/>
      <c r="AN151" s="98"/>
      <c r="AO151" s="107"/>
      <c r="AP151" s="106"/>
      <c r="AQ151" s="98"/>
      <c r="AR151" s="107"/>
      <c r="AS151" s="106"/>
      <c r="AT151" s="98"/>
      <c r="AU151" s="107"/>
      <c r="AV151" s="108"/>
      <c r="AW151" s="98"/>
      <c r="AX151" s="98"/>
    </row>
    <row r="152" spans="1:50" ht="89.2" x14ac:dyDescent="0.25">
      <c r="A152" s="97">
        <v>106</v>
      </c>
      <c r="B152" s="100" t="s">
        <v>6883</v>
      </c>
      <c r="C152" s="98"/>
      <c r="D152" s="99" t="s">
        <v>2384</v>
      </c>
      <c r="E152" s="100" t="s">
        <v>2372</v>
      </c>
      <c r="F152" s="98">
        <v>27819</v>
      </c>
      <c r="G152" s="100" t="s">
        <v>2373</v>
      </c>
      <c r="H152" s="98">
        <v>2015</v>
      </c>
      <c r="I152" s="100" t="s">
        <v>2374</v>
      </c>
      <c r="J152" s="101">
        <v>90616.23</v>
      </c>
      <c r="K152" s="100" t="s">
        <v>2375</v>
      </c>
      <c r="L152" s="100" t="s">
        <v>2376</v>
      </c>
      <c r="M152" s="100" t="s">
        <v>2377</v>
      </c>
      <c r="N152" s="100" t="s">
        <v>2378</v>
      </c>
      <c r="O152" s="100" t="s">
        <v>2379</v>
      </c>
      <c r="P152" s="100" t="s">
        <v>2380</v>
      </c>
      <c r="Q152" s="102" t="s">
        <v>2381</v>
      </c>
      <c r="R152" s="98" t="s">
        <v>2382</v>
      </c>
      <c r="S152" s="98" t="s">
        <v>2383</v>
      </c>
      <c r="T152" s="98" t="s">
        <v>2383</v>
      </c>
      <c r="U152" s="102" t="s">
        <v>2381</v>
      </c>
      <c r="V152" s="98">
        <v>100</v>
      </c>
      <c r="W152" s="98">
        <v>0</v>
      </c>
      <c r="X152" s="103" t="s">
        <v>1501</v>
      </c>
      <c r="Y152" s="102">
        <v>6</v>
      </c>
      <c r="Z152" s="102">
        <v>1</v>
      </c>
      <c r="AA152" s="102">
        <v>4</v>
      </c>
      <c r="AB152" s="102">
        <v>14</v>
      </c>
      <c r="AC152" s="98">
        <v>160</v>
      </c>
      <c r="AD152" s="102"/>
      <c r="AE152" s="104">
        <v>5</v>
      </c>
      <c r="AF152" s="105">
        <v>100</v>
      </c>
      <c r="AG152" s="106" t="s">
        <v>2384</v>
      </c>
      <c r="AH152" s="100" t="s">
        <v>2385</v>
      </c>
      <c r="AI152" s="107">
        <v>10</v>
      </c>
      <c r="AJ152" s="106" t="s">
        <v>2386</v>
      </c>
      <c r="AK152" s="98" t="s">
        <v>2387</v>
      </c>
      <c r="AL152" s="107">
        <v>60</v>
      </c>
      <c r="AM152" s="106" t="s">
        <v>2388</v>
      </c>
      <c r="AN152" s="98" t="s">
        <v>2387</v>
      </c>
      <c r="AO152" s="107">
        <v>10</v>
      </c>
      <c r="AP152" s="106" t="s">
        <v>2389</v>
      </c>
      <c r="AQ152" s="98" t="s">
        <v>2390</v>
      </c>
      <c r="AR152" s="107">
        <v>10</v>
      </c>
      <c r="AS152" s="106" t="s">
        <v>2391</v>
      </c>
      <c r="AT152" s="98" t="s">
        <v>2392</v>
      </c>
      <c r="AU152" s="107">
        <v>10</v>
      </c>
      <c r="AV152" s="108"/>
      <c r="AW152" s="98"/>
      <c r="AX152" s="98"/>
    </row>
    <row r="153" spans="1:50" ht="140.15" x14ac:dyDescent="0.25">
      <c r="A153" s="97">
        <v>106</v>
      </c>
      <c r="B153" s="100" t="s">
        <v>6883</v>
      </c>
      <c r="C153" s="98"/>
      <c r="D153" s="99" t="s">
        <v>2384</v>
      </c>
      <c r="E153" s="100" t="s">
        <v>2393</v>
      </c>
      <c r="F153" s="98">
        <v>33647</v>
      </c>
      <c r="G153" s="100" t="s">
        <v>2373</v>
      </c>
      <c r="H153" s="98">
        <v>2015</v>
      </c>
      <c r="I153" s="100" t="s">
        <v>2394</v>
      </c>
      <c r="J153" s="101">
        <v>35678.17</v>
      </c>
      <c r="K153" s="100" t="s">
        <v>2395</v>
      </c>
      <c r="L153" s="100" t="s">
        <v>2396</v>
      </c>
      <c r="M153" s="100" t="s">
        <v>2397</v>
      </c>
      <c r="N153" s="100" t="s">
        <v>2398</v>
      </c>
      <c r="O153" s="100" t="s">
        <v>2399</v>
      </c>
      <c r="P153" s="100" t="s">
        <v>2400</v>
      </c>
      <c r="Q153" s="102" t="s">
        <v>2401</v>
      </c>
      <c r="R153" s="98" t="s">
        <v>2402</v>
      </c>
      <c r="S153" s="98" t="s">
        <v>2403</v>
      </c>
      <c r="T153" s="98" t="s">
        <v>2403</v>
      </c>
      <c r="U153" s="102" t="s">
        <v>2404</v>
      </c>
      <c r="V153" s="98">
        <v>100</v>
      </c>
      <c r="W153" s="98"/>
      <c r="X153" s="103" t="s">
        <v>2405</v>
      </c>
      <c r="Y153" s="102">
        <v>6</v>
      </c>
      <c r="Z153" s="102">
        <v>1</v>
      </c>
      <c r="AA153" s="102">
        <v>4</v>
      </c>
      <c r="AB153" s="102">
        <v>14</v>
      </c>
      <c r="AC153" s="98">
        <v>160</v>
      </c>
      <c r="AD153" s="102"/>
      <c r="AE153" s="104">
        <v>3</v>
      </c>
      <c r="AF153" s="105">
        <v>100</v>
      </c>
      <c r="AG153" s="106" t="s">
        <v>2134</v>
      </c>
      <c r="AH153" s="100" t="s">
        <v>2406</v>
      </c>
      <c r="AI153" s="107">
        <v>50</v>
      </c>
      <c r="AJ153" s="106" t="s">
        <v>2407</v>
      </c>
      <c r="AK153" s="98" t="s">
        <v>2408</v>
      </c>
      <c r="AL153" s="107">
        <v>25</v>
      </c>
      <c r="AM153" s="106" t="s">
        <v>2409</v>
      </c>
      <c r="AN153" s="98" t="s">
        <v>2410</v>
      </c>
      <c r="AO153" s="107">
        <v>25</v>
      </c>
      <c r="AP153" s="106"/>
      <c r="AQ153" s="98"/>
      <c r="AR153" s="107"/>
      <c r="AS153" s="106"/>
      <c r="AT153" s="98"/>
      <c r="AU153" s="107"/>
      <c r="AV153" s="108"/>
      <c r="AW153" s="98"/>
      <c r="AX153" s="98"/>
    </row>
    <row r="154" spans="1:50" ht="140.15" x14ac:dyDescent="0.25">
      <c r="A154" s="97">
        <v>106</v>
      </c>
      <c r="B154" s="100" t="s">
        <v>6883</v>
      </c>
      <c r="C154" s="98"/>
      <c r="D154" s="99" t="s">
        <v>2134</v>
      </c>
      <c r="E154" s="100" t="s">
        <v>2393</v>
      </c>
      <c r="F154" s="98">
        <v>33647</v>
      </c>
      <c r="G154" s="100" t="s">
        <v>2373</v>
      </c>
      <c r="H154" s="98">
        <v>2015</v>
      </c>
      <c r="I154" s="100" t="s">
        <v>2394</v>
      </c>
      <c r="J154" s="101">
        <v>145543.56</v>
      </c>
      <c r="K154" s="100" t="s">
        <v>2375</v>
      </c>
      <c r="L154" s="100" t="s">
        <v>2396</v>
      </c>
      <c r="M154" s="100" t="s">
        <v>2397</v>
      </c>
      <c r="N154" s="100" t="s">
        <v>2398</v>
      </c>
      <c r="O154" s="100" t="s">
        <v>2399</v>
      </c>
      <c r="P154" s="100" t="s">
        <v>2411</v>
      </c>
      <c r="Q154" s="102" t="s">
        <v>2401</v>
      </c>
      <c r="R154" s="98" t="s">
        <v>2402</v>
      </c>
      <c r="S154" s="98" t="s">
        <v>2403</v>
      </c>
      <c r="T154" s="98" t="s">
        <v>2403</v>
      </c>
      <c r="U154" s="102" t="s">
        <v>2404</v>
      </c>
      <c r="V154" s="98">
        <v>100</v>
      </c>
      <c r="W154" s="98"/>
      <c r="X154" s="103" t="s">
        <v>2405</v>
      </c>
      <c r="Y154" s="102">
        <v>6</v>
      </c>
      <c r="Z154" s="102">
        <v>1</v>
      </c>
      <c r="AA154" s="102">
        <v>4</v>
      </c>
      <c r="AB154" s="102">
        <v>14</v>
      </c>
      <c r="AC154" s="98">
        <v>5</v>
      </c>
      <c r="AD154" s="102"/>
      <c r="AE154" s="104">
        <v>3</v>
      </c>
      <c r="AF154" s="105">
        <v>100</v>
      </c>
      <c r="AG154" s="106" t="s">
        <v>2134</v>
      </c>
      <c r="AH154" s="100" t="s">
        <v>2406</v>
      </c>
      <c r="AI154" s="107">
        <v>50</v>
      </c>
      <c r="AJ154" s="106" t="s">
        <v>2407</v>
      </c>
      <c r="AK154" s="98" t="s">
        <v>2408</v>
      </c>
      <c r="AL154" s="107">
        <v>25</v>
      </c>
      <c r="AM154" s="106" t="s">
        <v>2409</v>
      </c>
      <c r="AN154" s="98" t="s">
        <v>2410</v>
      </c>
      <c r="AO154" s="107">
        <v>25</v>
      </c>
      <c r="AP154" s="106"/>
      <c r="AQ154" s="98"/>
      <c r="AR154" s="107"/>
      <c r="AS154" s="106"/>
      <c r="AT154" s="98"/>
      <c r="AU154" s="107"/>
      <c r="AV154" s="108"/>
      <c r="AW154" s="98"/>
      <c r="AX154" s="98"/>
    </row>
    <row r="155" spans="1:50" ht="63.7" x14ac:dyDescent="0.25">
      <c r="A155" s="97">
        <v>106</v>
      </c>
      <c r="B155" s="100" t="s">
        <v>6883</v>
      </c>
      <c r="C155" s="98"/>
      <c r="D155" s="99" t="s">
        <v>1652</v>
      </c>
      <c r="E155" s="100" t="s">
        <v>1926</v>
      </c>
      <c r="F155" s="98">
        <v>1100</v>
      </c>
      <c r="G155" s="100" t="s">
        <v>1927</v>
      </c>
      <c r="H155" s="98">
        <v>2012</v>
      </c>
      <c r="I155" s="100" t="s">
        <v>1928</v>
      </c>
      <c r="J155" s="101">
        <v>134912</v>
      </c>
      <c r="K155" s="100" t="s">
        <v>655</v>
      </c>
      <c r="L155" s="100" t="s">
        <v>1929</v>
      </c>
      <c r="M155" s="100" t="s">
        <v>1930</v>
      </c>
      <c r="N155" s="100" t="s">
        <v>1931</v>
      </c>
      <c r="O155" s="100" t="s">
        <v>1932</v>
      </c>
      <c r="P155" s="100" t="s">
        <v>1933</v>
      </c>
      <c r="Q155" s="102">
        <v>38.262</v>
      </c>
      <c r="R155" s="98">
        <v>15.872000000000002</v>
      </c>
      <c r="S155" s="98">
        <v>8.2899999999999991</v>
      </c>
      <c r="T155" s="98">
        <v>14.1</v>
      </c>
      <c r="U155" s="102">
        <v>38.262</v>
      </c>
      <c r="V155" s="98">
        <v>100</v>
      </c>
      <c r="W155" s="98" t="s">
        <v>755</v>
      </c>
      <c r="X155" s="103" t="s">
        <v>1501</v>
      </c>
      <c r="Y155" s="102">
        <v>6</v>
      </c>
      <c r="Z155" s="102">
        <v>1</v>
      </c>
      <c r="AA155" s="102">
        <v>1</v>
      </c>
      <c r="AB155" s="102">
        <v>12</v>
      </c>
      <c r="AC155" s="98" t="s">
        <v>1934</v>
      </c>
      <c r="AD155" s="102">
        <v>0</v>
      </c>
      <c r="AE155" s="104">
        <v>4</v>
      </c>
      <c r="AF155" s="105">
        <v>100</v>
      </c>
      <c r="AG155" s="106" t="s">
        <v>1935</v>
      </c>
      <c r="AH155" s="100" t="s">
        <v>1653</v>
      </c>
      <c r="AI155" s="107">
        <v>40</v>
      </c>
      <c r="AJ155" s="106" t="s">
        <v>1936</v>
      </c>
      <c r="AK155" s="98" t="s">
        <v>1662</v>
      </c>
      <c r="AL155" s="107">
        <v>40</v>
      </c>
      <c r="AM155" s="106" t="s">
        <v>1937</v>
      </c>
      <c r="AN155" s="98" t="s">
        <v>1664</v>
      </c>
      <c r="AO155" s="107">
        <v>20</v>
      </c>
      <c r="AP155" s="106"/>
      <c r="AQ155" s="98"/>
      <c r="AR155" s="107"/>
      <c r="AS155" s="106"/>
      <c r="AT155" s="98"/>
      <c r="AU155" s="107"/>
      <c r="AV155" s="108"/>
      <c r="AW155" s="98"/>
      <c r="AX155" s="98"/>
    </row>
    <row r="156" spans="1:50" ht="38.25" x14ac:dyDescent="0.25">
      <c r="A156" s="97">
        <v>106</v>
      </c>
      <c r="B156" s="100" t="s">
        <v>6883</v>
      </c>
      <c r="C156" s="98"/>
      <c r="D156" s="99" t="s">
        <v>1529</v>
      </c>
      <c r="E156" s="100" t="s">
        <v>1833</v>
      </c>
      <c r="F156" s="98">
        <v>4763</v>
      </c>
      <c r="G156" s="100" t="s">
        <v>1938</v>
      </c>
      <c r="H156" s="98">
        <v>2008</v>
      </c>
      <c r="I156" s="100" t="s">
        <v>1939</v>
      </c>
      <c r="J156" s="101">
        <v>700000</v>
      </c>
      <c r="K156" s="100" t="s">
        <v>675</v>
      </c>
      <c r="L156" s="100" t="s">
        <v>1836</v>
      </c>
      <c r="M156" s="100" t="s">
        <v>1837</v>
      </c>
      <c r="N156" s="100" t="s">
        <v>1940</v>
      </c>
      <c r="O156" s="100" t="s">
        <v>1941</v>
      </c>
      <c r="P156" s="100" t="s">
        <v>1942</v>
      </c>
      <c r="Q156" s="102">
        <v>112.61</v>
      </c>
      <c r="R156" s="98">
        <v>82.35</v>
      </c>
      <c r="S156" s="98">
        <v>17.88</v>
      </c>
      <c r="T156" s="98">
        <v>12.38</v>
      </c>
      <c r="U156" s="102">
        <v>112.61</v>
      </c>
      <c r="V156" s="98">
        <v>100</v>
      </c>
      <c r="W156" s="98">
        <v>34.9999706391568</v>
      </c>
      <c r="X156" s="103" t="s">
        <v>1501</v>
      </c>
      <c r="Y156" s="102">
        <v>4</v>
      </c>
      <c r="Z156" s="102">
        <v>2</v>
      </c>
      <c r="AA156" s="102">
        <v>3</v>
      </c>
      <c r="AB156" s="102">
        <v>38</v>
      </c>
      <c r="AC156" s="98" t="s">
        <v>1943</v>
      </c>
      <c r="AD156" s="102">
        <v>0</v>
      </c>
      <c r="AE156" s="104">
        <v>5</v>
      </c>
      <c r="AF156" s="105">
        <v>100</v>
      </c>
      <c r="AG156" s="106" t="s">
        <v>1529</v>
      </c>
      <c r="AH156" s="100" t="s">
        <v>1833</v>
      </c>
      <c r="AI156" s="107">
        <v>100</v>
      </c>
      <c r="AJ156" s="106"/>
      <c r="AK156" s="98"/>
      <c r="AL156" s="107" t="s">
        <v>1505</v>
      </c>
      <c r="AM156" s="106"/>
      <c r="AN156" s="98"/>
      <c r="AO156" s="107" t="s">
        <v>1505</v>
      </c>
      <c r="AP156" s="106"/>
      <c r="AQ156" s="98"/>
      <c r="AR156" s="107" t="s">
        <v>1505</v>
      </c>
      <c r="AS156" s="106"/>
      <c r="AT156" s="98"/>
      <c r="AU156" s="107"/>
      <c r="AV156" s="108"/>
      <c r="AW156" s="98"/>
      <c r="AX156" s="98"/>
    </row>
    <row r="157" spans="1:50" ht="38.25" x14ac:dyDescent="0.25">
      <c r="A157" s="97">
        <v>106</v>
      </c>
      <c r="B157" s="100" t="s">
        <v>6883</v>
      </c>
      <c r="C157" s="98"/>
      <c r="D157" s="99" t="s">
        <v>1529</v>
      </c>
      <c r="E157" s="100" t="s">
        <v>1833</v>
      </c>
      <c r="F157" s="98">
        <v>4763</v>
      </c>
      <c r="G157" s="100" t="s">
        <v>1944</v>
      </c>
      <c r="H157" s="98">
        <v>2005</v>
      </c>
      <c r="I157" s="100" t="s">
        <v>1945</v>
      </c>
      <c r="J157" s="101">
        <v>43805.207811717577</v>
      </c>
      <c r="K157" s="100" t="s">
        <v>726</v>
      </c>
      <c r="L157" s="100" t="s">
        <v>1946</v>
      </c>
      <c r="M157" s="100" t="s">
        <v>1947</v>
      </c>
      <c r="N157" s="100" t="s">
        <v>1948</v>
      </c>
      <c r="O157" s="100" t="s">
        <v>1949</v>
      </c>
      <c r="P157" s="100">
        <v>42669</v>
      </c>
      <c r="Q157" s="102">
        <v>35.409999999999997</v>
      </c>
      <c r="R157" s="98">
        <v>5.15</v>
      </c>
      <c r="S157" s="98">
        <v>17.88</v>
      </c>
      <c r="T157" s="98">
        <v>12.38</v>
      </c>
      <c r="U157" s="102">
        <v>35.409999999999997</v>
      </c>
      <c r="V157" s="98">
        <v>100</v>
      </c>
      <c r="W157" s="98">
        <v>100</v>
      </c>
      <c r="X157" s="103" t="s">
        <v>1501</v>
      </c>
      <c r="Y157" s="102">
        <v>6</v>
      </c>
      <c r="Z157" s="102">
        <v>1</v>
      </c>
      <c r="AA157" s="102">
        <v>5</v>
      </c>
      <c r="AB157" s="102">
        <v>14</v>
      </c>
      <c r="AC157" s="98" t="s">
        <v>1950</v>
      </c>
      <c r="AD157" s="102">
        <v>0</v>
      </c>
      <c r="AE157" s="104">
        <v>4</v>
      </c>
      <c r="AF157" s="105">
        <v>100</v>
      </c>
      <c r="AG157" s="106" t="s">
        <v>1529</v>
      </c>
      <c r="AH157" s="100" t="s">
        <v>1833</v>
      </c>
      <c r="AI157" s="107">
        <v>50</v>
      </c>
      <c r="AJ157" s="106" t="s">
        <v>1841</v>
      </c>
      <c r="AK157" s="98" t="s">
        <v>1842</v>
      </c>
      <c r="AL157" s="107">
        <v>50</v>
      </c>
      <c r="AM157" s="106"/>
      <c r="AN157" s="98"/>
      <c r="AO157" s="107" t="s">
        <v>1505</v>
      </c>
      <c r="AP157" s="106"/>
      <c r="AQ157" s="98"/>
      <c r="AR157" s="107" t="s">
        <v>1505</v>
      </c>
      <c r="AS157" s="106"/>
      <c r="AT157" s="98"/>
      <c r="AU157" s="107"/>
      <c r="AV157" s="108"/>
      <c r="AW157" s="98"/>
      <c r="AX157" s="98"/>
    </row>
    <row r="158" spans="1:50" ht="38.25" x14ac:dyDescent="0.25">
      <c r="A158" s="97">
        <v>106</v>
      </c>
      <c r="B158" s="100" t="s">
        <v>6883</v>
      </c>
      <c r="C158" s="98"/>
      <c r="D158" s="99" t="s">
        <v>644</v>
      </c>
      <c r="E158" s="100" t="s">
        <v>1506</v>
      </c>
      <c r="F158" s="98" t="s">
        <v>1951</v>
      </c>
      <c r="G158" s="100" t="s">
        <v>1952</v>
      </c>
      <c r="H158" s="98">
        <v>2002</v>
      </c>
      <c r="I158" s="100" t="s">
        <v>1953</v>
      </c>
      <c r="J158" s="101">
        <v>74577.23</v>
      </c>
      <c r="K158" s="100" t="s">
        <v>733</v>
      </c>
      <c r="L158" s="100" t="s">
        <v>1497</v>
      </c>
      <c r="M158" s="100" t="s">
        <v>1498</v>
      </c>
      <c r="N158" s="100" t="s">
        <v>1954</v>
      </c>
      <c r="O158" s="100" t="s">
        <v>1955</v>
      </c>
      <c r="P158" s="100">
        <v>38884</v>
      </c>
      <c r="Q158" s="102">
        <v>39.03</v>
      </c>
      <c r="R158" s="98">
        <v>8.77</v>
      </c>
      <c r="S158" s="98">
        <v>17.88</v>
      </c>
      <c r="T158" s="98">
        <v>12.38</v>
      </c>
      <c r="U158" s="102">
        <v>39.03</v>
      </c>
      <c r="V158" s="98">
        <v>100</v>
      </c>
      <c r="W158" s="98">
        <v>100</v>
      </c>
      <c r="X158" s="103" t="s">
        <v>1501</v>
      </c>
      <c r="Y158" s="102">
        <v>1</v>
      </c>
      <c r="Z158" s="102">
        <v>7</v>
      </c>
      <c r="AA158" s="102">
        <v>4</v>
      </c>
      <c r="AB158" s="102">
        <v>4</v>
      </c>
      <c r="AC158" s="98" t="s">
        <v>1956</v>
      </c>
      <c r="AD158" s="102"/>
      <c r="AE158" s="104">
        <v>5</v>
      </c>
      <c r="AF158" s="105">
        <v>100</v>
      </c>
      <c r="AG158" s="106" t="s">
        <v>644</v>
      </c>
      <c r="AH158" s="100" t="s">
        <v>1580</v>
      </c>
      <c r="AI158" s="107">
        <v>100</v>
      </c>
      <c r="AJ158" s="106"/>
      <c r="AK158" s="98"/>
      <c r="AL158" s="107" t="s">
        <v>1505</v>
      </c>
      <c r="AM158" s="106"/>
      <c r="AN158" s="98"/>
      <c r="AO158" s="107" t="s">
        <v>1505</v>
      </c>
      <c r="AP158" s="106"/>
      <c r="AQ158" s="98"/>
      <c r="AR158" s="107" t="s">
        <v>1505</v>
      </c>
      <c r="AS158" s="106"/>
      <c r="AT158" s="98"/>
      <c r="AU158" s="107"/>
      <c r="AV158" s="108"/>
      <c r="AW158" s="98"/>
      <c r="AX158" s="98"/>
    </row>
    <row r="159" spans="1:50" ht="254.8" x14ac:dyDescent="0.25">
      <c r="A159" s="97">
        <v>106</v>
      </c>
      <c r="B159" s="100" t="s">
        <v>6883</v>
      </c>
      <c r="C159" s="98"/>
      <c r="D159" s="99" t="s">
        <v>1765</v>
      </c>
      <c r="E159" s="100" t="s">
        <v>1799</v>
      </c>
      <c r="F159" s="98">
        <v>15703</v>
      </c>
      <c r="G159" s="100" t="s">
        <v>1957</v>
      </c>
      <c r="H159" s="98">
        <v>2007</v>
      </c>
      <c r="I159" s="100" t="s">
        <v>1958</v>
      </c>
      <c r="J159" s="101">
        <v>145260</v>
      </c>
      <c r="K159" s="100" t="s">
        <v>675</v>
      </c>
      <c r="L159" s="100" t="s">
        <v>1891</v>
      </c>
      <c r="M159" s="100" t="s">
        <v>1892</v>
      </c>
      <c r="N159" s="100" t="s">
        <v>1959</v>
      </c>
      <c r="O159" s="100" t="s">
        <v>1960</v>
      </c>
      <c r="P159" s="100" t="s">
        <v>1961</v>
      </c>
      <c r="Q159" s="102">
        <v>47.35</v>
      </c>
      <c r="R159" s="98">
        <v>17.09</v>
      </c>
      <c r="S159" s="98">
        <v>17.88</v>
      </c>
      <c r="T159" s="98">
        <v>12.38</v>
      </c>
      <c r="U159" s="102">
        <v>47.35</v>
      </c>
      <c r="V159" s="98">
        <v>100</v>
      </c>
      <c r="W159" s="98" t="s">
        <v>755</v>
      </c>
      <c r="X159" s="103" t="s">
        <v>1501</v>
      </c>
      <c r="Y159" s="102">
        <v>1</v>
      </c>
      <c r="Z159" s="102">
        <v>1</v>
      </c>
      <c r="AA159" s="102">
        <v>1</v>
      </c>
      <c r="AB159" s="102">
        <v>44</v>
      </c>
      <c r="AC159" s="98" t="s">
        <v>1962</v>
      </c>
      <c r="AD159" s="102"/>
      <c r="AE159" s="104">
        <v>5</v>
      </c>
      <c r="AF159" s="105">
        <v>100</v>
      </c>
      <c r="AG159" s="106" t="s">
        <v>1765</v>
      </c>
      <c r="AH159" s="100" t="s">
        <v>1775</v>
      </c>
      <c r="AI159" s="107">
        <v>25</v>
      </c>
      <c r="AJ159" s="106" t="s">
        <v>1808</v>
      </c>
      <c r="AK159" s="98" t="s">
        <v>1799</v>
      </c>
      <c r="AL159" s="107">
        <v>25</v>
      </c>
      <c r="AM159" s="106" t="s">
        <v>1809</v>
      </c>
      <c r="AN159" s="98" t="s">
        <v>1775</v>
      </c>
      <c r="AO159" s="107">
        <v>25</v>
      </c>
      <c r="AP159" s="106" t="s">
        <v>1810</v>
      </c>
      <c r="AQ159" s="98" t="s">
        <v>1811</v>
      </c>
      <c r="AR159" s="107">
        <v>25</v>
      </c>
      <c r="AS159" s="106"/>
      <c r="AT159" s="98"/>
      <c r="AU159" s="107"/>
      <c r="AV159" s="108"/>
      <c r="AW159" s="98"/>
      <c r="AX159" s="98"/>
    </row>
    <row r="160" spans="1:50" ht="178.35" x14ac:dyDescent="0.25">
      <c r="A160" s="97">
        <v>106</v>
      </c>
      <c r="B160" s="100" t="s">
        <v>6883</v>
      </c>
      <c r="C160" s="98"/>
      <c r="D160" s="99" t="s">
        <v>1765</v>
      </c>
      <c r="E160" s="100" t="s">
        <v>1766</v>
      </c>
      <c r="F160" s="98">
        <v>9090</v>
      </c>
      <c r="G160" s="100" t="s">
        <v>1963</v>
      </c>
      <c r="H160" s="98">
        <v>2002</v>
      </c>
      <c r="I160" s="100" t="s">
        <v>1964</v>
      </c>
      <c r="J160" s="101">
        <v>291252.25</v>
      </c>
      <c r="K160" s="100" t="s">
        <v>733</v>
      </c>
      <c r="L160" s="100" t="s">
        <v>1965</v>
      </c>
      <c r="M160" s="100" t="s">
        <v>1770</v>
      </c>
      <c r="N160" s="100" t="s">
        <v>1966</v>
      </c>
      <c r="O160" s="100" t="s">
        <v>1967</v>
      </c>
      <c r="P160" s="100" t="s">
        <v>1968</v>
      </c>
      <c r="Q160" s="102">
        <v>64.52</v>
      </c>
      <c r="R160" s="98">
        <v>34.26</v>
      </c>
      <c r="S160" s="98">
        <v>17.88</v>
      </c>
      <c r="T160" s="98">
        <v>12.38</v>
      </c>
      <c r="U160" s="102">
        <v>64.52</v>
      </c>
      <c r="V160" s="98">
        <v>100</v>
      </c>
      <c r="W160" s="98">
        <v>100</v>
      </c>
      <c r="X160" s="103" t="s">
        <v>1501</v>
      </c>
      <c r="Y160" s="102">
        <v>1</v>
      </c>
      <c r="Z160" s="102">
        <v>1</v>
      </c>
      <c r="AA160" s="102">
        <v>3</v>
      </c>
      <c r="AB160" s="102">
        <v>44</v>
      </c>
      <c r="AC160" s="98" t="s">
        <v>1969</v>
      </c>
      <c r="AD160" s="102"/>
      <c r="AE160" s="104">
        <v>5</v>
      </c>
      <c r="AF160" s="105">
        <v>100</v>
      </c>
      <c r="AG160" s="106" t="s">
        <v>1765</v>
      </c>
      <c r="AH160" s="100" t="s">
        <v>1775</v>
      </c>
      <c r="AI160" s="107">
        <v>33</v>
      </c>
      <c r="AJ160" s="106" t="s">
        <v>1776</v>
      </c>
      <c r="AK160" s="98" t="s">
        <v>1777</v>
      </c>
      <c r="AL160" s="107">
        <v>33</v>
      </c>
      <c r="AM160" s="106" t="s">
        <v>1861</v>
      </c>
      <c r="AN160" s="98" t="s">
        <v>1862</v>
      </c>
      <c r="AO160" s="107">
        <v>33</v>
      </c>
      <c r="AP160" s="106"/>
      <c r="AQ160" s="98"/>
      <c r="AR160" s="107" t="s">
        <v>1505</v>
      </c>
      <c r="AS160" s="106"/>
      <c r="AT160" s="98"/>
      <c r="AU160" s="107"/>
      <c r="AV160" s="108"/>
      <c r="AW160" s="98"/>
      <c r="AX160" s="98"/>
    </row>
    <row r="161" spans="1:50" ht="101.95" x14ac:dyDescent="0.25">
      <c r="A161" s="97">
        <v>106</v>
      </c>
      <c r="B161" s="100" t="s">
        <v>6883</v>
      </c>
      <c r="C161" s="98"/>
      <c r="D161" s="99" t="s">
        <v>646</v>
      </c>
      <c r="E161" s="100" t="s">
        <v>1884</v>
      </c>
      <c r="F161" s="98">
        <v>3937</v>
      </c>
      <c r="G161" s="100" t="s">
        <v>1970</v>
      </c>
      <c r="H161" s="98">
        <v>2002</v>
      </c>
      <c r="I161" s="100" t="s">
        <v>1971</v>
      </c>
      <c r="J161" s="101">
        <v>53892.472041395427</v>
      </c>
      <c r="K161" s="100" t="s">
        <v>733</v>
      </c>
      <c r="L161" s="100" t="s">
        <v>1972</v>
      </c>
      <c r="M161" s="100" t="s">
        <v>1878</v>
      </c>
      <c r="N161" s="100" t="s">
        <v>1973</v>
      </c>
      <c r="O161" s="100" t="s">
        <v>1974</v>
      </c>
      <c r="P161" s="100">
        <v>39874</v>
      </c>
      <c r="Q161" s="102">
        <v>36.6</v>
      </c>
      <c r="R161" s="98">
        <v>6.34</v>
      </c>
      <c r="S161" s="98">
        <v>17.88</v>
      </c>
      <c r="T161" s="98">
        <v>12.38</v>
      </c>
      <c r="U161" s="102">
        <v>36.6</v>
      </c>
      <c r="V161" s="98">
        <v>100</v>
      </c>
      <c r="W161" s="98">
        <v>100</v>
      </c>
      <c r="X161" s="103" t="s">
        <v>1501</v>
      </c>
      <c r="Y161" s="102">
        <v>1</v>
      </c>
      <c r="Z161" s="102">
        <v>3</v>
      </c>
      <c r="AA161" s="102">
        <v>1</v>
      </c>
      <c r="AB161" s="102">
        <v>44</v>
      </c>
      <c r="AC161" s="98" t="s">
        <v>1975</v>
      </c>
      <c r="AD161" s="102"/>
      <c r="AE161" s="104">
        <v>5</v>
      </c>
      <c r="AF161" s="105">
        <v>100</v>
      </c>
      <c r="AG161" s="106" t="s">
        <v>646</v>
      </c>
      <c r="AH161" s="100" t="s">
        <v>647</v>
      </c>
      <c r="AI161" s="107">
        <v>25</v>
      </c>
      <c r="AJ161" s="106" t="s">
        <v>1883</v>
      </c>
      <c r="AK161" s="98" t="s">
        <v>1884</v>
      </c>
      <c r="AL161" s="107">
        <v>25</v>
      </c>
      <c r="AM161" s="106" t="s">
        <v>1976</v>
      </c>
      <c r="AN161" s="98" t="s">
        <v>647</v>
      </c>
      <c r="AO161" s="107">
        <v>25</v>
      </c>
      <c r="AP161" s="106" t="s">
        <v>1977</v>
      </c>
      <c r="AQ161" s="98" t="s">
        <v>1978</v>
      </c>
      <c r="AR161" s="107">
        <v>25</v>
      </c>
      <c r="AS161" s="106"/>
      <c r="AT161" s="98"/>
      <c r="AU161" s="107"/>
      <c r="AV161" s="108"/>
      <c r="AW161" s="98"/>
      <c r="AX161" s="98"/>
    </row>
    <row r="162" spans="1:50" ht="63.7" x14ac:dyDescent="0.25">
      <c r="A162" s="97">
        <v>106</v>
      </c>
      <c r="B162" s="100" t="s">
        <v>6883</v>
      </c>
      <c r="C162" s="98"/>
      <c r="D162" s="99" t="s">
        <v>644</v>
      </c>
      <c r="E162" s="100" t="s">
        <v>1979</v>
      </c>
      <c r="F162" s="98" t="s">
        <v>1980</v>
      </c>
      <c r="G162" s="100" t="s">
        <v>1981</v>
      </c>
      <c r="H162" s="98">
        <v>2005</v>
      </c>
      <c r="I162" s="100" t="s">
        <v>1982</v>
      </c>
      <c r="J162" s="101">
        <v>214015.54</v>
      </c>
      <c r="K162" s="100" t="s">
        <v>726</v>
      </c>
      <c r="L162" s="100" t="s">
        <v>1497</v>
      </c>
      <c r="M162" s="100" t="s">
        <v>1498</v>
      </c>
      <c r="N162" s="100" t="s">
        <v>1577</v>
      </c>
      <c r="O162" s="100" t="s">
        <v>1578</v>
      </c>
      <c r="P162" s="100">
        <v>43705</v>
      </c>
      <c r="Q162" s="102">
        <v>55.44</v>
      </c>
      <c r="R162" s="98">
        <v>25.18</v>
      </c>
      <c r="S162" s="98">
        <v>17.88</v>
      </c>
      <c r="T162" s="98">
        <v>12.38</v>
      </c>
      <c r="U162" s="102">
        <v>55.44</v>
      </c>
      <c r="V162" s="98">
        <v>100</v>
      </c>
      <c r="W162" s="98">
        <v>100</v>
      </c>
      <c r="X162" s="103" t="s">
        <v>1501</v>
      </c>
      <c r="Y162" s="102">
        <v>3</v>
      </c>
      <c r="Z162" s="102">
        <v>1</v>
      </c>
      <c r="AA162" s="102">
        <v>5</v>
      </c>
      <c r="AB162" s="102">
        <v>44</v>
      </c>
      <c r="AC162" s="98" t="s">
        <v>1983</v>
      </c>
      <c r="AD162" s="102"/>
      <c r="AE162" s="104">
        <v>5</v>
      </c>
      <c r="AF162" s="105">
        <v>100</v>
      </c>
      <c r="AG162" s="106" t="s">
        <v>644</v>
      </c>
      <c r="AH162" s="100" t="s">
        <v>1580</v>
      </c>
      <c r="AI162" s="107">
        <v>100</v>
      </c>
      <c r="AJ162" s="106"/>
      <c r="AK162" s="98" t="s">
        <v>1515</v>
      </c>
      <c r="AL162" s="107" t="s">
        <v>1505</v>
      </c>
      <c r="AM162" s="106"/>
      <c r="AN162" s="98"/>
      <c r="AO162" s="107" t="s">
        <v>1505</v>
      </c>
      <c r="AP162" s="106"/>
      <c r="AQ162" s="98"/>
      <c r="AR162" s="107" t="s">
        <v>1505</v>
      </c>
      <c r="AS162" s="106"/>
      <c r="AT162" s="98"/>
      <c r="AU162" s="107"/>
      <c r="AV162" s="108"/>
      <c r="AW162" s="98"/>
      <c r="AX162" s="98"/>
    </row>
    <row r="163" spans="1:50" ht="89.2" x14ac:dyDescent="0.25">
      <c r="A163" s="97">
        <v>106</v>
      </c>
      <c r="B163" s="100" t="s">
        <v>6883</v>
      </c>
      <c r="C163" s="98"/>
      <c r="D163" s="99" t="s">
        <v>1984</v>
      </c>
      <c r="E163" s="100" t="s">
        <v>1985</v>
      </c>
      <c r="F163" s="98">
        <v>3323</v>
      </c>
      <c r="G163" s="100" t="s">
        <v>1986</v>
      </c>
      <c r="H163" s="98">
        <v>2010</v>
      </c>
      <c r="I163" s="100" t="s">
        <v>1987</v>
      </c>
      <c r="J163" s="101">
        <v>91925</v>
      </c>
      <c r="K163" s="100" t="s">
        <v>655</v>
      </c>
      <c r="L163" s="100" t="s">
        <v>1988</v>
      </c>
      <c r="M163" s="100" t="s">
        <v>1989</v>
      </c>
      <c r="N163" s="100" t="s">
        <v>1990</v>
      </c>
      <c r="O163" s="100" t="s">
        <v>1991</v>
      </c>
      <c r="P163" s="100" t="s">
        <v>1992</v>
      </c>
      <c r="Q163" s="102">
        <v>41.07</v>
      </c>
      <c r="R163" s="98">
        <v>10.81</v>
      </c>
      <c r="S163" s="98">
        <v>17.88</v>
      </c>
      <c r="T163" s="98">
        <v>12.38</v>
      </c>
      <c r="U163" s="102">
        <v>41.07</v>
      </c>
      <c r="V163" s="98">
        <v>100</v>
      </c>
      <c r="W163" s="98" t="s">
        <v>755</v>
      </c>
      <c r="X163" s="103" t="s">
        <v>1501</v>
      </c>
      <c r="Y163" s="102">
        <v>6</v>
      </c>
      <c r="Z163" s="102">
        <v>1</v>
      </c>
      <c r="AA163" s="102">
        <v>5</v>
      </c>
      <c r="AB163" s="102">
        <v>59</v>
      </c>
      <c r="AC163" s="98" t="s">
        <v>1993</v>
      </c>
      <c r="AD163" s="102"/>
      <c r="AE163" s="104">
        <v>5</v>
      </c>
      <c r="AF163" s="105">
        <v>100</v>
      </c>
      <c r="AG163" s="106"/>
      <c r="AH163" s="100" t="s">
        <v>1515</v>
      </c>
      <c r="AI163" s="107" t="s">
        <v>1505</v>
      </c>
      <c r="AJ163" s="106"/>
      <c r="AK163" s="98"/>
      <c r="AL163" s="107"/>
      <c r="AM163" s="106"/>
      <c r="AN163" s="98"/>
      <c r="AO163" s="107"/>
      <c r="AP163" s="106"/>
      <c r="AQ163" s="98"/>
      <c r="AR163" s="107"/>
      <c r="AS163" s="106"/>
      <c r="AT163" s="98"/>
      <c r="AU163" s="107"/>
      <c r="AV163" s="108"/>
      <c r="AW163" s="98"/>
      <c r="AX163" s="98"/>
    </row>
    <row r="164" spans="1:50" ht="89.2" x14ac:dyDescent="0.25">
      <c r="A164" s="97">
        <v>106</v>
      </c>
      <c r="B164" s="100" t="s">
        <v>6883</v>
      </c>
      <c r="C164" s="98"/>
      <c r="D164" s="99" t="s">
        <v>806</v>
      </c>
      <c r="E164" s="100" t="s">
        <v>1526</v>
      </c>
      <c r="F164" s="98">
        <v>412</v>
      </c>
      <c r="G164" s="100" t="s">
        <v>1994</v>
      </c>
      <c r="H164" s="98">
        <v>2010</v>
      </c>
      <c r="I164" s="100" t="s">
        <v>1995</v>
      </c>
      <c r="J164" s="101">
        <v>209563.86</v>
      </c>
      <c r="K164" s="100" t="s">
        <v>655</v>
      </c>
      <c r="L164" s="100" t="s">
        <v>1996</v>
      </c>
      <c r="M164" s="100" t="s">
        <v>1997</v>
      </c>
      <c r="N164" s="100" t="s">
        <v>1998</v>
      </c>
      <c r="O164" s="100" t="s">
        <v>1999</v>
      </c>
      <c r="P164" s="100" t="s">
        <v>2000</v>
      </c>
      <c r="Q164" s="102">
        <v>54.91</v>
      </c>
      <c r="R164" s="98">
        <v>24.65</v>
      </c>
      <c r="S164" s="98">
        <v>17.88</v>
      </c>
      <c r="T164" s="98">
        <v>12.38</v>
      </c>
      <c r="U164" s="102">
        <v>54.91</v>
      </c>
      <c r="V164" s="98">
        <v>100</v>
      </c>
      <c r="W164" s="98" t="s">
        <v>755</v>
      </c>
      <c r="X164" s="103" t="s">
        <v>1501</v>
      </c>
      <c r="Y164" s="102">
        <v>4</v>
      </c>
      <c r="Z164" s="102">
        <v>7</v>
      </c>
      <c r="AA164" s="102">
        <v>5</v>
      </c>
      <c r="AB164" s="102">
        <v>66</v>
      </c>
      <c r="AC164" s="98" t="s">
        <v>2001</v>
      </c>
      <c r="AD164" s="102"/>
      <c r="AE164" s="104">
        <v>5</v>
      </c>
      <c r="AF164" s="105">
        <v>100</v>
      </c>
      <c r="AG164" s="106"/>
      <c r="AH164" s="100" t="s">
        <v>1515</v>
      </c>
      <c r="AI164" s="107" t="s">
        <v>1505</v>
      </c>
      <c r="AJ164" s="106"/>
      <c r="AK164" s="98"/>
      <c r="AL164" s="107"/>
      <c r="AM164" s="106"/>
      <c r="AN164" s="98"/>
      <c r="AO164" s="107"/>
      <c r="AP164" s="106"/>
      <c r="AQ164" s="98"/>
      <c r="AR164" s="107"/>
      <c r="AS164" s="106"/>
      <c r="AT164" s="98"/>
      <c r="AU164" s="107"/>
      <c r="AV164" s="108"/>
      <c r="AW164" s="98"/>
      <c r="AX164" s="98"/>
    </row>
    <row r="165" spans="1:50" ht="293" x14ac:dyDescent="0.25">
      <c r="A165" s="97">
        <v>106</v>
      </c>
      <c r="B165" s="100" t="s">
        <v>6883</v>
      </c>
      <c r="C165" s="98"/>
      <c r="D165" s="99" t="s">
        <v>1984</v>
      </c>
      <c r="E165" s="100" t="s">
        <v>2002</v>
      </c>
      <c r="F165" s="98">
        <v>8949</v>
      </c>
      <c r="G165" s="100" t="s">
        <v>2003</v>
      </c>
      <c r="H165" s="98">
        <v>2008</v>
      </c>
      <c r="I165" s="100" t="s">
        <v>2004</v>
      </c>
      <c r="J165" s="101">
        <v>148000</v>
      </c>
      <c r="K165" s="100" t="s">
        <v>675</v>
      </c>
      <c r="L165" s="100" t="s">
        <v>2005</v>
      </c>
      <c r="M165" s="100" t="s">
        <v>2006</v>
      </c>
      <c r="N165" s="100" t="s">
        <v>2007</v>
      </c>
      <c r="O165" s="100" t="s">
        <v>2008</v>
      </c>
      <c r="P165" s="100" t="s">
        <v>2009</v>
      </c>
      <c r="Q165" s="102">
        <v>73.790000000000006</v>
      </c>
      <c r="R165" s="98">
        <v>43.53</v>
      </c>
      <c r="S165" s="98">
        <v>17.88</v>
      </c>
      <c r="T165" s="98">
        <v>12.38</v>
      </c>
      <c r="U165" s="102">
        <v>73.790000000000006</v>
      </c>
      <c r="V165" s="98">
        <v>100</v>
      </c>
      <c r="W165" s="98">
        <v>0</v>
      </c>
      <c r="X165" s="103" t="s">
        <v>1501</v>
      </c>
      <c r="Y165" s="102">
        <v>6</v>
      </c>
      <c r="Z165" s="102">
        <v>1</v>
      </c>
      <c r="AA165" s="102">
        <v>5</v>
      </c>
      <c r="AB165" s="102">
        <v>25</v>
      </c>
      <c r="AC165" s="98" t="s">
        <v>2010</v>
      </c>
      <c r="AD165" s="102"/>
      <c r="AE165" s="104">
        <v>4</v>
      </c>
      <c r="AF165" s="105">
        <v>100</v>
      </c>
      <c r="AG165" s="106" t="s">
        <v>2011</v>
      </c>
      <c r="AH165" s="100" t="s">
        <v>1515</v>
      </c>
      <c r="AI165" s="107">
        <v>25</v>
      </c>
      <c r="AJ165" s="106" t="s">
        <v>2012</v>
      </c>
      <c r="AK165" s="98" t="s">
        <v>1515</v>
      </c>
      <c r="AL165" s="107">
        <v>25</v>
      </c>
      <c r="AM165" s="106" t="s">
        <v>2013</v>
      </c>
      <c r="AN165" s="98" t="s">
        <v>1515</v>
      </c>
      <c r="AO165" s="107">
        <v>25</v>
      </c>
      <c r="AP165" s="106" t="s">
        <v>2014</v>
      </c>
      <c r="AQ165" s="98" t="s">
        <v>1515</v>
      </c>
      <c r="AR165" s="107">
        <v>25</v>
      </c>
      <c r="AS165" s="106"/>
      <c r="AT165" s="98"/>
      <c r="AU165" s="107"/>
      <c r="AV165" s="108"/>
      <c r="AW165" s="98"/>
      <c r="AX165" s="98"/>
    </row>
    <row r="166" spans="1:50" ht="127.4" x14ac:dyDescent="0.25">
      <c r="A166" s="97">
        <v>106</v>
      </c>
      <c r="B166" s="100" t="s">
        <v>6883</v>
      </c>
      <c r="C166" s="98"/>
      <c r="D166" s="99" t="s">
        <v>1665</v>
      </c>
      <c r="E166" s="100" t="s">
        <v>1666</v>
      </c>
      <c r="F166" s="98">
        <v>3332</v>
      </c>
      <c r="G166" s="100" t="s">
        <v>2015</v>
      </c>
      <c r="H166" s="98">
        <v>2004</v>
      </c>
      <c r="I166" s="100" t="s">
        <v>2016</v>
      </c>
      <c r="J166" s="101">
        <v>92262.75</v>
      </c>
      <c r="K166" s="100" t="s">
        <v>733</v>
      </c>
      <c r="L166" s="100" t="s">
        <v>2017</v>
      </c>
      <c r="M166" s="100" t="s">
        <v>2018</v>
      </c>
      <c r="N166" s="100" t="s">
        <v>2019</v>
      </c>
      <c r="O166" s="100" t="s">
        <v>2020</v>
      </c>
      <c r="P166" s="100">
        <v>36658</v>
      </c>
      <c r="Q166" s="102">
        <v>41.11</v>
      </c>
      <c r="R166" s="98">
        <v>10.85</v>
      </c>
      <c r="S166" s="98">
        <v>17.88</v>
      </c>
      <c r="T166" s="98">
        <v>12.38</v>
      </c>
      <c r="U166" s="102">
        <v>41.11</v>
      </c>
      <c r="V166" s="98">
        <v>100</v>
      </c>
      <c r="W166" s="98" t="s">
        <v>755</v>
      </c>
      <c r="X166" s="103" t="s">
        <v>1501</v>
      </c>
      <c r="Y166" s="102">
        <v>4</v>
      </c>
      <c r="Z166" s="102">
        <v>3</v>
      </c>
      <c r="AA166" s="102">
        <v>2</v>
      </c>
      <c r="AB166" s="102">
        <v>46</v>
      </c>
      <c r="AC166" s="98" t="s">
        <v>2021</v>
      </c>
      <c r="AD166" s="102"/>
      <c r="AE166" s="104">
        <v>5</v>
      </c>
      <c r="AF166" s="105">
        <v>100</v>
      </c>
      <c r="AG166" s="106" t="s">
        <v>2022</v>
      </c>
      <c r="AH166" s="100" t="s">
        <v>1515</v>
      </c>
      <c r="AI166" s="107">
        <v>100</v>
      </c>
      <c r="AJ166" s="106"/>
      <c r="AK166" s="98"/>
      <c r="AL166" s="107" t="s">
        <v>1505</v>
      </c>
      <c r="AM166" s="106"/>
      <c r="AN166" s="98"/>
      <c r="AO166" s="107" t="s">
        <v>1505</v>
      </c>
      <c r="AP166" s="106"/>
      <c r="AQ166" s="98"/>
      <c r="AR166" s="107" t="s">
        <v>1505</v>
      </c>
      <c r="AS166" s="106"/>
      <c r="AT166" s="98"/>
      <c r="AU166" s="107"/>
      <c r="AV166" s="108"/>
      <c r="AW166" s="98"/>
      <c r="AX166" s="98"/>
    </row>
    <row r="167" spans="1:50" ht="76.45" x14ac:dyDescent="0.25">
      <c r="A167" s="97">
        <v>106</v>
      </c>
      <c r="B167" s="100" t="s">
        <v>6883</v>
      </c>
      <c r="C167" s="98"/>
      <c r="D167" s="99" t="s">
        <v>1627</v>
      </c>
      <c r="E167" s="100" t="s">
        <v>2023</v>
      </c>
      <c r="F167" s="98">
        <v>12315</v>
      </c>
      <c r="G167" s="100" t="s">
        <v>2024</v>
      </c>
      <c r="H167" s="98">
        <v>2010</v>
      </c>
      <c r="I167" s="100" t="s">
        <v>2025</v>
      </c>
      <c r="J167" s="101">
        <v>149885.1</v>
      </c>
      <c r="K167" s="100" t="s">
        <v>655</v>
      </c>
      <c r="L167" s="100" t="s">
        <v>2026</v>
      </c>
      <c r="M167" s="100" t="s">
        <v>2027</v>
      </c>
      <c r="N167" s="100" t="s">
        <v>2028</v>
      </c>
      <c r="O167" s="100" t="s">
        <v>2029</v>
      </c>
      <c r="P167" s="100" t="s">
        <v>2030</v>
      </c>
      <c r="Q167" s="102">
        <v>48.47</v>
      </c>
      <c r="R167" s="98">
        <v>18.21</v>
      </c>
      <c r="S167" s="98">
        <v>17.88</v>
      </c>
      <c r="T167" s="98">
        <v>12.38</v>
      </c>
      <c r="U167" s="102">
        <v>48.47</v>
      </c>
      <c r="V167" s="98">
        <v>100</v>
      </c>
      <c r="W167" s="98" t="s">
        <v>755</v>
      </c>
      <c r="X167" s="103" t="s">
        <v>1501</v>
      </c>
      <c r="Y167" s="102">
        <v>3</v>
      </c>
      <c r="Z167" s="102">
        <v>2</v>
      </c>
      <c r="AA167" s="102">
        <v>3</v>
      </c>
      <c r="AB167" s="102">
        <v>4</v>
      </c>
      <c r="AC167" s="98" t="s">
        <v>2031</v>
      </c>
      <c r="AD167" s="102"/>
      <c r="AE167" s="104">
        <v>5</v>
      </c>
      <c r="AF167" s="105">
        <v>100</v>
      </c>
      <c r="AG167" s="106"/>
      <c r="AH167" s="100" t="s">
        <v>1515</v>
      </c>
      <c r="AI167" s="107" t="s">
        <v>1505</v>
      </c>
      <c r="AJ167" s="106"/>
      <c r="AK167" s="98"/>
      <c r="AL167" s="107"/>
      <c r="AM167" s="106"/>
      <c r="AN167" s="98"/>
      <c r="AO167" s="107"/>
      <c r="AP167" s="106"/>
      <c r="AQ167" s="98"/>
      <c r="AR167" s="107"/>
      <c r="AS167" s="106"/>
      <c r="AT167" s="98"/>
      <c r="AU167" s="107"/>
      <c r="AV167" s="108"/>
      <c r="AW167" s="98"/>
      <c r="AX167" s="98"/>
    </row>
    <row r="168" spans="1:50" ht="50.95" x14ac:dyDescent="0.25">
      <c r="A168" s="97">
        <v>106</v>
      </c>
      <c r="B168" s="100" t="s">
        <v>6883</v>
      </c>
      <c r="C168" s="98"/>
      <c r="D168" s="99" t="s">
        <v>1765</v>
      </c>
      <c r="E168" s="100" t="s">
        <v>1766</v>
      </c>
      <c r="F168" s="98">
        <v>9090</v>
      </c>
      <c r="G168" s="100" t="s">
        <v>2032</v>
      </c>
      <c r="H168" s="98">
        <v>2007</v>
      </c>
      <c r="I168" s="100" t="s">
        <v>2033</v>
      </c>
      <c r="J168" s="101">
        <v>52406</v>
      </c>
      <c r="K168" s="100" t="s">
        <v>675</v>
      </c>
      <c r="L168" s="100" t="s">
        <v>1855</v>
      </c>
      <c r="M168" s="100" t="s">
        <v>2034</v>
      </c>
      <c r="N168" s="100" t="s">
        <v>2035</v>
      </c>
      <c r="O168" s="100" t="s">
        <v>2036</v>
      </c>
      <c r="P168" s="100" t="s">
        <v>2037</v>
      </c>
      <c r="Q168" s="102">
        <v>36.43</v>
      </c>
      <c r="R168" s="98">
        <v>6.17</v>
      </c>
      <c r="S168" s="98">
        <v>17.88</v>
      </c>
      <c r="T168" s="98">
        <v>12.38</v>
      </c>
      <c r="U168" s="102">
        <v>36.43</v>
      </c>
      <c r="V168" s="98">
        <v>100</v>
      </c>
      <c r="W168" s="98" t="s">
        <v>755</v>
      </c>
      <c r="X168" s="103" t="s">
        <v>1501</v>
      </c>
      <c r="Y168" s="102">
        <v>1</v>
      </c>
      <c r="Z168" s="102">
        <v>6</v>
      </c>
      <c r="AA168" s="102">
        <v>2</v>
      </c>
      <c r="AB168" s="102">
        <v>44</v>
      </c>
      <c r="AC168" s="98" t="s">
        <v>2038</v>
      </c>
      <c r="AD168" s="102"/>
      <c r="AE168" s="104">
        <v>5</v>
      </c>
      <c r="AF168" s="105">
        <v>100</v>
      </c>
      <c r="AG168" s="106" t="s">
        <v>1765</v>
      </c>
      <c r="AH168" s="100" t="s">
        <v>1775</v>
      </c>
      <c r="AI168" s="107">
        <v>20</v>
      </c>
      <c r="AJ168" s="106" t="s">
        <v>1776</v>
      </c>
      <c r="AK168" s="98" t="s">
        <v>1777</v>
      </c>
      <c r="AL168" s="107">
        <v>20</v>
      </c>
      <c r="AM168" s="106" t="s">
        <v>1778</v>
      </c>
      <c r="AN168" s="98" t="s">
        <v>1779</v>
      </c>
      <c r="AO168" s="107">
        <v>20</v>
      </c>
      <c r="AP168" s="106" t="s">
        <v>1780</v>
      </c>
      <c r="AQ168" s="98" t="s">
        <v>1766</v>
      </c>
      <c r="AR168" s="107">
        <v>20</v>
      </c>
      <c r="AS168" s="106" t="s">
        <v>2039</v>
      </c>
      <c r="AT168" s="98" t="s">
        <v>2040</v>
      </c>
      <c r="AU168" s="107">
        <v>20</v>
      </c>
      <c r="AV168" s="108"/>
      <c r="AW168" s="98"/>
      <c r="AX168" s="98"/>
    </row>
    <row r="169" spans="1:50" ht="38.25" x14ac:dyDescent="0.25">
      <c r="A169" s="97">
        <v>106</v>
      </c>
      <c r="B169" s="100" t="s">
        <v>6883</v>
      </c>
      <c r="C169" s="98"/>
      <c r="D169" s="99" t="s">
        <v>2041</v>
      </c>
      <c r="E169" s="100" t="s">
        <v>2042</v>
      </c>
      <c r="F169" s="98">
        <v>8012</v>
      </c>
      <c r="G169" s="100" t="s">
        <v>2043</v>
      </c>
      <c r="H169" s="98">
        <v>2002</v>
      </c>
      <c r="I169" s="100" t="s">
        <v>2044</v>
      </c>
      <c r="J169" s="101">
        <v>134161.38</v>
      </c>
      <c r="K169" s="100" t="s">
        <v>733</v>
      </c>
      <c r="L169" s="100" t="s">
        <v>2045</v>
      </c>
      <c r="M169" s="100" t="s">
        <v>2046</v>
      </c>
      <c r="N169" s="100" t="s">
        <v>2047</v>
      </c>
      <c r="O169" s="100" t="s">
        <v>2048</v>
      </c>
      <c r="P169" s="100">
        <v>38402</v>
      </c>
      <c r="Q169" s="102">
        <v>46.04</v>
      </c>
      <c r="R169" s="98">
        <v>15.78</v>
      </c>
      <c r="S169" s="98">
        <v>17.88</v>
      </c>
      <c r="T169" s="98">
        <v>12.38</v>
      </c>
      <c r="U169" s="102">
        <v>46.04</v>
      </c>
      <c r="V169" s="98">
        <v>100</v>
      </c>
      <c r="W169" s="98">
        <v>100</v>
      </c>
      <c r="X169" s="103" t="s">
        <v>1501</v>
      </c>
      <c r="Y169" s="102">
        <v>3</v>
      </c>
      <c r="Z169" s="102">
        <v>8</v>
      </c>
      <c r="AA169" s="102">
        <v>1</v>
      </c>
      <c r="AB169" s="102">
        <v>4</v>
      </c>
      <c r="AC169" s="98" t="s">
        <v>2049</v>
      </c>
      <c r="AD169" s="102"/>
      <c r="AE169" s="104">
        <v>5</v>
      </c>
      <c r="AF169" s="105">
        <v>100</v>
      </c>
      <c r="AG169" s="106" t="s">
        <v>2041</v>
      </c>
      <c r="AH169" s="100" t="s">
        <v>2042</v>
      </c>
      <c r="AI169" s="107">
        <v>25</v>
      </c>
      <c r="AJ169" s="106" t="s">
        <v>2050</v>
      </c>
      <c r="AK169" s="98" t="s">
        <v>2051</v>
      </c>
      <c r="AL169" s="107">
        <v>25</v>
      </c>
      <c r="AM169" s="106" t="s">
        <v>2052</v>
      </c>
      <c r="AN169" s="98" t="s">
        <v>2042</v>
      </c>
      <c r="AO169" s="107">
        <v>25</v>
      </c>
      <c r="AP169" s="106" t="s">
        <v>2053</v>
      </c>
      <c r="AQ169" s="98" t="s">
        <v>1232</v>
      </c>
      <c r="AR169" s="107">
        <v>25</v>
      </c>
      <c r="AS169" s="106"/>
      <c r="AT169" s="98"/>
      <c r="AU169" s="107"/>
      <c r="AV169" s="108"/>
      <c r="AW169" s="98"/>
      <c r="AX169" s="98"/>
    </row>
    <row r="170" spans="1:50" ht="409.6" x14ac:dyDescent="0.25">
      <c r="A170" s="97">
        <v>106</v>
      </c>
      <c r="B170" s="100" t="s">
        <v>6883</v>
      </c>
      <c r="C170" s="98"/>
      <c r="D170" s="99" t="s">
        <v>1516</v>
      </c>
      <c r="E170" s="100" t="s">
        <v>1517</v>
      </c>
      <c r="F170" s="98">
        <v>7561</v>
      </c>
      <c r="G170" s="100" t="s">
        <v>2062</v>
      </c>
      <c r="H170" s="98">
        <v>2003</v>
      </c>
      <c r="I170" s="100" t="s">
        <v>2063</v>
      </c>
      <c r="J170" s="101">
        <v>49824.93</v>
      </c>
      <c r="K170" s="100" t="s">
        <v>733</v>
      </c>
      <c r="L170" s="100" t="s">
        <v>2064</v>
      </c>
      <c r="M170" s="100" t="s">
        <v>2065</v>
      </c>
      <c r="N170" s="100" t="s">
        <v>2066</v>
      </c>
      <c r="O170" s="100" t="s">
        <v>2067</v>
      </c>
      <c r="P170" s="100">
        <v>37061</v>
      </c>
      <c r="Q170" s="102">
        <v>36.119999999999997</v>
      </c>
      <c r="R170" s="98">
        <v>5.86</v>
      </c>
      <c r="S170" s="98">
        <v>17.88</v>
      </c>
      <c r="T170" s="98">
        <v>12.38</v>
      </c>
      <c r="U170" s="102">
        <v>36.119999999999997</v>
      </c>
      <c r="V170" s="98">
        <v>100</v>
      </c>
      <c r="W170" s="98">
        <v>100</v>
      </c>
      <c r="X170" s="103" t="s">
        <v>1501</v>
      </c>
      <c r="Y170" s="102">
        <v>2</v>
      </c>
      <c r="Z170" s="102">
        <v>5</v>
      </c>
      <c r="AA170" s="102">
        <v>4</v>
      </c>
      <c r="AB170" s="102">
        <v>11</v>
      </c>
      <c r="AC170" s="98" t="s">
        <v>2068</v>
      </c>
      <c r="AD170" s="102">
        <v>0</v>
      </c>
      <c r="AE170" s="104">
        <v>5</v>
      </c>
      <c r="AF170" s="105">
        <v>100</v>
      </c>
      <c r="AG170" s="106" t="s">
        <v>1516</v>
      </c>
      <c r="AH170" s="100" t="s">
        <v>1517</v>
      </c>
      <c r="AI170" s="107">
        <v>25</v>
      </c>
      <c r="AJ170" s="106" t="s">
        <v>1524</v>
      </c>
      <c r="AK170" s="98" t="s">
        <v>1525</v>
      </c>
      <c r="AL170" s="107">
        <v>25</v>
      </c>
      <c r="AM170" s="106" t="s">
        <v>2060</v>
      </c>
      <c r="AN170" s="98" t="s">
        <v>1517</v>
      </c>
      <c r="AO170" s="107">
        <v>25</v>
      </c>
      <c r="AP170" s="106" t="s">
        <v>806</v>
      </c>
      <c r="AQ170" s="98" t="s">
        <v>1526</v>
      </c>
      <c r="AR170" s="107">
        <v>25</v>
      </c>
      <c r="AS170" s="106"/>
      <c r="AT170" s="98"/>
      <c r="AU170" s="107"/>
      <c r="AV170" s="108"/>
      <c r="AW170" s="98"/>
      <c r="AX170" s="98"/>
    </row>
    <row r="171" spans="1:50" ht="114.65" x14ac:dyDescent="0.25">
      <c r="A171" s="97">
        <v>106</v>
      </c>
      <c r="B171" s="100" t="s">
        <v>6883</v>
      </c>
      <c r="C171" s="98"/>
      <c r="D171" s="99" t="s">
        <v>1581</v>
      </c>
      <c r="E171" s="100" t="s">
        <v>1582</v>
      </c>
      <c r="F171" s="98">
        <v>2830</v>
      </c>
      <c r="G171" s="100" t="s">
        <v>2069</v>
      </c>
      <c r="H171" s="98">
        <v>2004</v>
      </c>
      <c r="I171" s="100" t="s">
        <v>2070</v>
      </c>
      <c r="J171" s="101">
        <v>55467.402729093643</v>
      </c>
      <c r="K171" s="100" t="s">
        <v>726</v>
      </c>
      <c r="L171" s="100" t="s">
        <v>1585</v>
      </c>
      <c r="M171" s="100" t="s">
        <v>1586</v>
      </c>
      <c r="N171" s="100" t="s">
        <v>2071</v>
      </c>
      <c r="O171" s="100" t="s">
        <v>2072</v>
      </c>
      <c r="P171" s="100">
        <v>41202</v>
      </c>
      <c r="Q171" s="102">
        <v>36.79</v>
      </c>
      <c r="R171" s="98">
        <v>6.53</v>
      </c>
      <c r="S171" s="98">
        <v>17.88</v>
      </c>
      <c r="T171" s="98">
        <v>12.38</v>
      </c>
      <c r="U171" s="102">
        <v>36.79</v>
      </c>
      <c r="V171" s="98">
        <v>100</v>
      </c>
      <c r="W171" s="98">
        <v>100</v>
      </c>
      <c r="X171" s="103" t="s">
        <v>1501</v>
      </c>
      <c r="Y171" s="102">
        <v>6</v>
      </c>
      <c r="Z171" s="102">
        <v>1</v>
      </c>
      <c r="AA171" s="102">
        <v>5</v>
      </c>
      <c r="AB171" s="102">
        <v>1</v>
      </c>
      <c r="AC171" s="98" t="s">
        <v>2073</v>
      </c>
      <c r="AD171" s="102"/>
      <c r="AE171" s="104">
        <v>5</v>
      </c>
      <c r="AF171" s="105">
        <v>100</v>
      </c>
      <c r="AG171" s="106" t="s">
        <v>1591</v>
      </c>
      <c r="AH171" s="100" t="s">
        <v>1592</v>
      </c>
      <c r="AI171" s="107">
        <v>25</v>
      </c>
      <c r="AJ171" s="106" t="s">
        <v>2074</v>
      </c>
      <c r="AK171" s="98" t="s">
        <v>2075</v>
      </c>
      <c r="AL171" s="107">
        <v>25</v>
      </c>
      <c r="AM171" s="106" t="s">
        <v>2076</v>
      </c>
      <c r="AN171" s="98" t="s">
        <v>1592</v>
      </c>
      <c r="AO171" s="107">
        <v>25</v>
      </c>
      <c r="AP171" s="106" t="s">
        <v>2077</v>
      </c>
      <c r="AQ171" s="98" t="s">
        <v>1582</v>
      </c>
      <c r="AR171" s="107">
        <v>25</v>
      </c>
      <c r="AS171" s="106"/>
      <c r="AT171" s="98"/>
      <c r="AU171" s="107"/>
      <c r="AV171" s="108"/>
      <c r="AW171" s="98"/>
      <c r="AX171" s="98"/>
    </row>
    <row r="172" spans="1:50" ht="114.65" x14ac:dyDescent="0.25">
      <c r="A172" s="97">
        <v>106</v>
      </c>
      <c r="B172" s="100" t="s">
        <v>6883</v>
      </c>
      <c r="C172" s="98"/>
      <c r="D172" s="99" t="s">
        <v>1581</v>
      </c>
      <c r="E172" s="100" t="s">
        <v>1582</v>
      </c>
      <c r="F172" s="98">
        <v>2830</v>
      </c>
      <c r="G172" s="100" t="s">
        <v>2078</v>
      </c>
      <c r="H172" s="98">
        <v>2002</v>
      </c>
      <c r="I172" s="100" t="s">
        <v>2079</v>
      </c>
      <c r="J172" s="101">
        <v>45971.96</v>
      </c>
      <c r="K172" s="100" t="s">
        <v>733</v>
      </c>
      <c r="L172" s="100" t="s">
        <v>1585</v>
      </c>
      <c r="M172" s="100" t="s">
        <v>1586</v>
      </c>
      <c r="N172" s="100" t="s">
        <v>2080</v>
      </c>
      <c r="O172" s="100" t="s">
        <v>2081</v>
      </c>
      <c r="P172" s="100" t="s">
        <v>2082</v>
      </c>
      <c r="Q172" s="102">
        <v>43.78</v>
      </c>
      <c r="R172" s="98">
        <v>13.52</v>
      </c>
      <c r="S172" s="98">
        <v>17.88</v>
      </c>
      <c r="T172" s="98">
        <v>12.38</v>
      </c>
      <c r="U172" s="102">
        <v>43.78</v>
      </c>
      <c r="V172" s="98">
        <v>100</v>
      </c>
      <c r="W172" s="98">
        <v>100</v>
      </c>
      <c r="X172" s="103" t="s">
        <v>1501</v>
      </c>
      <c r="Y172" s="102">
        <v>6</v>
      </c>
      <c r="Z172" s="102">
        <v>4</v>
      </c>
      <c r="AA172" s="102"/>
      <c r="AB172" s="102">
        <v>46</v>
      </c>
      <c r="AC172" s="98" t="s">
        <v>2083</v>
      </c>
      <c r="AD172" s="102"/>
      <c r="AE172" s="104">
        <v>5</v>
      </c>
      <c r="AF172" s="105">
        <v>100</v>
      </c>
      <c r="AG172" s="106" t="s">
        <v>2084</v>
      </c>
      <c r="AH172" s="100" t="s">
        <v>1582</v>
      </c>
      <c r="AI172" s="107">
        <v>33</v>
      </c>
      <c r="AJ172" s="106" t="s">
        <v>1581</v>
      </c>
      <c r="AK172" s="98" t="s">
        <v>1592</v>
      </c>
      <c r="AL172" s="107">
        <v>33</v>
      </c>
      <c r="AM172" s="106" t="s">
        <v>2085</v>
      </c>
      <c r="AN172" s="98" t="s">
        <v>1582</v>
      </c>
      <c r="AO172" s="107">
        <v>33</v>
      </c>
      <c r="AP172" s="106"/>
      <c r="AQ172" s="98"/>
      <c r="AR172" s="107" t="s">
        <v>1505</v>
      </c>
      <c r="AS172" s="106"/>
      <c r="AT172" s="98"/>
      <c r="AU172" s="107"/>
      <c r="AV172" s="108"/>
      <c r="AW172" s="98"/>
      <c r="AX172" s="98"/>
    </row>
    <row r="173" spans="1:50" ht="114.65" x14ac:dyDescent="0.25">
      <c r="A173" s="97">
        <v>106</v>
      </c>
      <c r="B173" s="100" t="s">
        <v>6883</v>
      </c>
      <c r="C173" s="98"/>
      <c r="D173" s="99" t="s">
        <v>2086</v>
      </c>
      <c r="E173" s="100" t="s">
        <v>2087</v>
      </c>
      <c r="F173" s="98">
        <v>8501</v>
      </c>
      <c r="G173" s="100" t="s">
        <v>2088</v>
      </c>
      <c r="H173" s="98">
        <v>2011</v>
      </c>
      <c r="I173" s="100" t="s">
        <v>2089</v>
      </c>
      <c r="J173" s="101">
        <v>120704.79</v>
      </c>
      <c r="K173" s="100" t="s">
        <v>655</v>
      </c>
      <c r="L173" s="100" t="s">
        <v>2090</v>
      </c>
      <c r="M173" s="100" t="s">
        <v>2091</v>
      </c>
      <c r="N173" s="100" t="s">
        <v>2092</v>
      </c>
      <c r="O173" s="100" t="s">
        <v>2093</v>
      </c>
      <c r="P173" s="100" t="s">
        <v>2094</v>
      </c>
      <c r="Q173" s="102">
        <v>34.290563529411763</v>
      </c>
      <c r="R173" s="98">
        <v>14.200563529411763</v>
      </c>
      <c r="S173" s="98">
        <v>5.99</v>
      </c>
      <c r="T173" s="98">
        <v>14.1</v>
      </c>
      <c r="U173" s="102">
        <v>34.290563529411763</v>
      </c>
      <c r="V173" s="98">
        <v>100</v>
      </c>
      <c r="W173" s="98" t="s">
        <v>755</v>
      </c>
      <c r="X173" s="103" t="s">
        <v>1501</v>
      </c>
      <c r="Y173" s="102">
        <v>6</v>
      </c>
      <c r="Z173" s="102">
        <v>1</v>
      </c>
      <c r="AA173" s="102">
        <v>5</v>
      </c>
      <c r="AB173" s="102">
        <v>14</v>
      </c>
      <c r="AC173" s="98" t="s">
        <v>2095</v>
      </c>
      <c r="AD173" s="102"/>
      <c r="AE173" s="104">
        <v>4</v>
      </c>
      <c r="AF173" s="105">
        <v>100</v>
      </c>
      <c r="AG173" s="106" t="s">
        <v>2086</v>
      </c>
      <c r="AH173" s="100" t="s">
        <v>2087</v>
      </c>
      <c r="AI173" s="107">
        <v>25</v>
      </c>
      <c r="AJ173" s="106" t="s">
        <v>2096</v>
      </c>
      <c r="AK173" s="98" t="s">
        <v>2097</v>
      </c>
      <c r="AL173" s="107">
        <v>25</v>
      </c>
      <c r="AM173" s="106" t="s">
        <v>2098</v>
      </c>
      <c r="AN173" s="98" t="s">
        <v>2099</v>
      </c>
      <c r="AO173" s="107">
        <v>25</v>
      </c>
      <c r="AP173" s="106" t="s">
        <v>2100</v>
      </c>
      <c r="AQ173" s="98" t="s">
        <v>2101</v>
      </c>
      <c r="AR173" s="107">
        <v>25</v>
      </c>
      <c r="AS173" s="106"/>
      <c r="AT173" s="98"/>
      <c r="AU173" s="107"/>
      <c r="AV173" s="108"/>
      <c r="AW173" s="98"/>
      <c r="AX173" s="98"/>
    </row>
    <row r="174" spans="1:50" ht="229.3" x14ac:dyDescent="0.25">
      <c r="A174" s="97">
        <v>106</v>
      </c>
      <c r="B174" s="100" t="s">
        <v>6883</v>
      </c>
      <c r="C174" s="98"/>
      <c r="D174" s="99" t="s">
        <v>2086</v>
      </c>
      <c r="E174" s="100" t="s">
        <v>2102</v>
      </c>
      <c r="F174" s="98">
        <v>2275</v>
      </c>
      <c r="G174" s="100" t="s">
        <v>2103</v>
      </c>
      <c r="H174" s="98">
        <v>2003</v>
      </c>
      <c r="I174" s="100" t="s">
        <v>2104</v>
      </c>
      <c r="J174" s="101">
        <v>89787.63</v>
      </c>
      <c r="K174" s="100" t="s">
        <v>733</v>
      </c>
      <c r="L174" s="100" t="s">
        <v>2105</v>
      </c>
      <c r="M174" s="100" t="s">
        <v>2106</v>
      </c>
      <c r="N174" s="100" t="s">
        <v>2107</v>
      </c>
      <c r="O174" s="100" t="s">
        <v>2108</v>
      </c>
      <c r="P174" s="100">
        <v>38457</v>
      </c>
      <c r="Q174" s="102">
        <v>40.82</v>
      </c>
      <c r="R174" s="98">
        <v>10.56</v>
      </c>
      <c r="S174" s="98">
        <v>17.88</v>
      </c>
      <c r="T174" s="98">
        <v>12.38</v>
      </c>
      <c r="U174" s="102">
        <v>40.82</v>
      </c>
      <c r="V174" s="98">
        <v>100</v>
      </c>
      <c r="W174" s="98" t="s">
        <v>755</v>
      </c>
      <c r="X174" s="103" t="s">
        <v>1501</v>
      </c>
      <c r="Y174" s="102">
        <v>6</v>
      </c>
      <c r="Z174" s="102">
        <v>1</v>
      </c>
      <c r="AA174" s="102">
        <v>3</v>
      </c>
      <c r="AB174" s="102">
        <v>14</v>
      </c>
      <c r="AC174" s="98" t="s">
        <v>2109</v>
      </c>
      <c r="AD174" s="102">
        <v>0</v>
      </c>
      <c r="AE174" s="104">
        <v>4</v>
      </c>
      <c r="AF174" s="105">
        <v>100</v>
      </c>
      <c r="AG174" s="106" t="s">
        <v>2086</v>
      </c>
      <c r="AH174" s="100" t="s">
        <v>2102</v>
      </c>
      <c r="AI174" s="107">
        <v>25</v>
      </c>
      <c r="AJ174" s="106" t="s">
        <v>2110</v>
      </c>
      <c r="AK174" s="98" t="s">
        <v>2087</v>
      </c>
      <c r="AL174" s="107">
        <v>25</v>
      </c>
      <c r="AM174" s="106" t="s">
        <v>2111</v>
      </c>
      <c r="AN174" s="98" t="s">
        <v>2112</v>
      </c>
      <c r="AO174" s="107">
        <v>25</v>
      </c>
      <c r="AP174" s="106" t="s">
        <v>2113</v>
      </c>
      <c r="AQ174" s="98" t="s">
        <v>2087</v>
      </c>
      <c r="AR174" s="107">
        <v>25</v>
      </c>
      <c r="AS174" s="106"/>
      <c r="AT174" s="98"/>
      <c r="AU174" s="107"/>
      <c r="AV174" s="108"/>
      <c r="AW174" s="98"/>
      <c r="AX174" s="98"/>
    </row>
    <row r="175" spans="1:50" ht="229.3" x14ac:dyDescent="0.25">
      <c r="A175" s="97">
        <v>106</v>
      </c>
      <c r="B175" s="100" t="s">
        <v>6883</v>
      </c>
      <c r="C175" s="98"/>
      <c r="D175" s="99" t="s">
        <v>2086</v>
      </c>
      <c r="E175" s="100" t="s">
        <v>2087</v>
      </c>
      <c r="F175" s="98">
        <v>8501</v>
      </c>
      <c r="G175" s="100" t="s">
        <v>2114</v>
      </c>
      <c r="H175" s="98">
        <v>2004</v>
      </c>
      <c r="I175" s="100" t="s">
        <v>2115</v>
      </c>
      <c r="J175" s="101">
        <v>103792.37</v>
      </c>
      <c r="K175" s="100" t="s">
        <v>726</v>
      </c>
      <c r="L175" s="100" t="s">
        <v>2105</v>
      </c>
      <c r="M175" s="100" t="s">
        <v>2106</v>
      </c>
      <c r="N175" s="100" t="s">
        <v>2116</v>
      </c>
      <c r="O175" s="100" t="s">
        <v>2117</v>
      </c>
      <c r="P175" s="100">
        <v>35911</v>
      </c>
      <c r="Q175" s="102">
        <v>42.47</v>
      </c>
      <c r="R175" s="98">
        <v>12.21</v>
      </c>
      <c r="S175" s="98">
        <v>17.88</v>
      </c>
      <c r="T175" s="98">
        <v>12.38</v>
      </c>
      <c r="U175" s="102">
        <v>42.47</v>
      </c>
      <c r="V175" s="98">
        <v>100</v>
      </c>
      <c r="W175" s="98">
        <v>100</v>
      </c>
      <c r="X175" s="103" t="s">
        <v>1501</v>
      </c>
      <c r="Y175" s="102">
        <v>6</v>
      </c>
      <c r="Z175" s="102">
        <v>1</v>
      </c>
      <c r="AA175" s="102">
        <v>4</v>
      </c>
      <c r="AB175" s="102">
        <v>14</v>
      </c>
      <c r="AC175" s="98" t="s">
        <v>2118</v>
      </c>
      <c r="AD175" s="102">
        <v>0</v>
      </c>
      <c r="AE175" s="104">
        <v>4</v>
      </c>
      <c r="AF175" s="105">
        <v>100</v>
      </c>
      <c r="AG175" s="106" t="s">
        <v>2086</v>
      </c>
      <c r="AH175" s="100" t="s">
        <v>2102</v>
      </c>
      <c r="AI175" s="107">
        <v>25</v>
      </c>
      <c r="AJ175" s="106" t="s">
        <v>2119</v>
      </c>
      <c r="AK175" s="98" t="s">
        <v>2087</v>
      </c>
      <c r="AL175" s="107">
        <v>25</v>
      </c>
      <c r="AM175" s="106" t="s">
        <v>2120</v>
      </c>
      <c r="AN175" s="98" t="s">
        <v>2087</v>
      </c>
      <c r="AO175" s="107">
        <v>25</v>
      </c>
      <c r="AP175" s="106" t="s">
        <v>2121</v>
      </c>
      <c r="AQ175" s="98" t="s">
        <v>2087</v>
      </c>
      <c r="AR175" s="107">
        <v>25</v>
      </c>
      <c r="AS175" s="106"/>
      <c r="AT175" s="98"/>
      <c r="AU175" s="107"/>
      <c r="AV175" s="108"/>
      <c r="AW175" s="98"/>
      <c r="AX175" s="98"/>
    </row>
    <row r="176" spans="1:50" ht="114.65" x14ac:dyDescent="0.25">
      <c r="A176" s="97">
        <v>106</v>
      </c>
      <c r="B176" s="100" t="s">
        <v>6883</v>
      </c>
      <c r="C176" s="98"/>
      <c r="D176" s="99" t="s">
        <v>1984</v>
      </c>
      <c r="E176" s="100" t="s">
        <v>2002</v>
      </c>
      <c r="F176" s="98">
        <v>8949</v>
      </c>
      <c r="G176" s="100" t="s">
        <v>2122</v>
      </c>
      <c r="H176" s="98">
        <v>2004</v>
      </c>
      <c r="I176" s="100" t="s">
        <v>2123</v>
      </c>
      <c r="J176" s="101">
        <v>118827.26840260392</v>
      </c>
      <c r="K176" s="100" t="s">
        <v>726</v>
      </c>
      <c r="L176" s="100" t="s">
        <v>2124</v>
      </c>
      <c r="M176" s="100" t="s">
        <v>2125</v>
      </c>
      <c r="N176" s="100" t="s">
        <v>2126</v>
      </c>
      <c r="O176" s="100" t="s">
        <v>2127</v>
      </c>
      <c r="P176" s="100">
        <v>40973</v>
      </c>
      <c r="Q176" s="102">
        <v>44.24</v>
      </c>
      <c r="R176" s="98">
        <v>13.98</v>
      </c>
      <c r="S176" s="98">
        <v>17.88</v>
      </c>
      <c r="T176" s="98">
        <v>12.38</v>
      </c>
      <c r="U176" s="102">
        <v>44.24</v>
      </c>
      <c r="V176" s="98">
        <v>100</v>
      </c>
      <c r="W176" s="98">
        <v>100</v>
      </c>
      <c r="X176" s="103" t="s">
        <v>1501</v>
      </c>
      <c r="Y176" s="102">
        <v>6</v>
      </c>
      <c r="Z176" s="102">
        <v>1</v>
      </c>
      <c r="AA176" s="102">
        <v>5</v>
      </c>
      <c r="AB176" s="102">
        <v>63</v>
      </c>
      <c r="AC176" s="98" t="s">
        <v>2128</v>
      </c>
      <c r="AD176" s="102"/>
      <c r="AE176" s="104">
        <v>4</v>
      </c>
      <c r="AF176" s="105">
        <v>100</v>
      </c>
      <c r="AG176" s="106" t="s">
        <v>2129</v>
      </c>
      <c r="AH176" s="100" t="s">
        <v>1515</v>
      </c>
      <c r="AI176" s="107">
        <v>25</v>
      </c>
      <c r="AJ176" s="106" t="s">
        <v>2130</v>
      </c>
      <c r="AK176" s="98" t="s">
        <v>2131</v>
      </c>
      <c r="AL176" s="107">
        <v>25</v>
      </c>
      <c r="AM176" s="106" t="s">
        <v>2132</v>
      </c>
      <c r="AN176" s="98" t="s">
        <v>1515</v>
      </c>
      <c r="AO176" s="107">
        <v>25</v>
      </c>
      <c r="AP176" s="106" t="s">
        <v>2133</v>
      </c>
      <c r="AQ176" s="98" t="s">
        <v>1515</v>
      </c>
      <c r="AR176" s="107">
        <v>25</v>
      </c>
      <c r="AS176" s="106"/>
      <c r="AT176" s="98"/>
      <c r="AU176" s="107"/>
      <c r="AV176" s="108"/>
      <c r="AW176" s="98"/>
      <c r="AX176" s="98"/>
    </row>
    <row r="177" spans="1:50" ht="318.5" x14ac:dyDescent="0.25">
      <c r="A177" s="97">
        <v>106</v>
      </c>
      <c r="B177" s="100" t="s">
        <v>6883</v>
      </c>
      <c r="C177" s="98"/>
      <c r="D177" s="99" t="s">
        <v>2134</v>
      </c>
      <c r="E177" s="100" t="s">
        <v>2135</v>
      </c>
      <c r="F177" s="98">
        <v>19910</v>
      </c>
      <c r="G177" s="100" t="s">
        <v>2136</v>
      </c>
      <c r="H177" s="98">
        <v>2007</v>
      </c>
      <c r="I177" s="100" t="s">
        <v>2137</v>
      </c>
      <c r="J177" s="101">
        <v>100000</v>
      </c>
      <c r="K177" s="100" t="s">
        <v>675</v>
      </c>
      <c r="L177" s="100" t="s">
        <v>2138</v>
      </c>
      <c r="M177" s="100" t="s">
        <v>2139</v>
      </c>
      <c r="N177" s="100" t="s">
        <v>2140</v>
      </c>
      <c r="O177" s="100" t="s">
        <v>2141</v>
      </c>
      <c r="P177" s="100" t="s">
        <v>2142</v>
      </c>
      <c r="Q177" s="102">
        <v>59.67</v>
      </c>
      <c r="R177" s="98">
        <v>29.41</v>
      </c>
      <c r="S177" s="98">
        <v>17.88</v>
      </c>
      <c r="T177" s="98">
        <v>12.38</v>
      </c>
      <c r="U177" s="102">
        <v>59.67</v>
      </c>
      <c r="V177" s="98">
        <v>100</v>
      </c>
      <c r="W177" s="98">
        <v>100</v>
      </c>
      <c r="X177" s="103" t="s">
        <v>1501</v>
      </c>
      <c r="Y177" s="102">
        <v>6</v>
      </c>
      <c r="Z177" s="102">
        <v>1</v>
      </c>
      <c r="AA177" s="102">
        <v>4</v>
      </c>
      <c r="AB177" s="102">
        <v>14</v>
      </c>
      <c r="AC177" s="98" t="s">
        <v>2143</v>
      </c>
      <c r="AD177" s="102"/>
      <c r="AE177" s="104">
        <v>4</v>
      </c>
      <c r="AF177" s="105">
        <v>100</v>
      </c>
      <c r="AG177" s="106" t="s">
        <v>2144</v>
      </c>
      <c r="AH177" s="100" t="s">
        <v>1515</v>
      </c>
      <c r="AI177" s="107">
        <v>25</v>
      </c>
      <c r="AJ177" s="106" t="s">
        <v>2145</v>
      </c>
      <c r="AK177" s="98" t="s">
        <v>1515</v>
      </c>
      <c r="AL177" s="107">
        <v>25</v>
      </c>
      <c r="AM177" s="106" t="s">
        <v>2146</v>
      </c>
      <c r="AN177" s="98" t="s">
        <v>1515</v>
      </c>
      <c r="AO177" s="107">
        <v>25</v>
      </c>
      <c r="AP177" s="106" t="s">
        <v>2147</v>
      </c>
      <c r="AQ177" s="98" t="s">
        <v>2135</v>
      </c>
      <c r="AR177" s="107">
        <v>25</v>
      </c>
      <c r="AS177" s="106"/>
      <c r="AT177" s="98"/>
      <c r="AU177" s="107"/>
      <c r="AV177" s="108"/>
      <c r="AW177" s="98"/>
      <c r="AX177" s="98"/>
    </row>
    <row r="178" spans="1:50" ht="191.1" x14ac:dyDescent="0.25">
      <c r="A178" s="97">
        <v>106</v>
      </c>
      <c r="B178" s="100" t="s">
        <v>6883</v>
      </c>
      <c r="C178" s="98"/>
      <c r="D178" s="99" t="s">
        <v>2134</v>
      </c>
      <c r="E178" s="100" t="s">
        <v>2148</v>
      </c>
      <c r="F178" s="98">
        <v>12057</v>
      </c>
      <c r="G178" s="100" t="s">
        <v>2136</v>
      </c>
      <c r="H178" s="98">
        <v>2010</v>
      </c>
      <c r="I178" s="100" t="s">
        <v>2149</v>
      </c>
      <c r="J178" s="101">
        <v>179400</v>
      </c>
      <c r="K178" s="100" t="s">
        <v>655</v>
      </c>
      <c r="L178" s="100" t="s">
        <v>2150</v>
      </c>
      <c r="M178" s="100" t="s">
        <v>2151</v>
      </c>
      <c r="N178" s="100" t="s">
        <v>2152</v>
      </c>
      <c r="O178" s="100" t="s">
        <v>2153</v>
      </c>
      <c r="P178" s="100" t="s">
        <v>2154</v>
      </c>
      <c r="Q178" s="102">
        <v>51.37</v>
      </c>
      <c r="R178" s="98">
        <v>21.11</v>
      </c>
      <c r="S178" s="98">
        <v>17.88</v>
      </c>
      <c r="T178" s="98">
        <v>12.38</v>
      </c>
      <c r="U178" s="102">
        <v>51.37</v>
      </c>
      <c r="V178" s="98">
        <v>100</v>
      </c>
      <c r="W178" s="98" t="s">
        <v>755</v>
      </c>
      <c r="X178" s="103" t="s">
        <v>1501</v>
      </c>
      <c r="Y178" s="102">
        <v>6</v>
      </c>
      <c r="Z178" s="102">
        <v>1</v>
      </c>
      <c r="AA178" s="102">
        <v>4</v>
      </c>
      <c r="AB178" s="102">
        <v>14</v>
      </c>
      <c r="AC178" s="98" t="s">
        <v>2155</v>
      </c>
      <c r="AD178" s="102"/>
      <c r="AE178" s="104">
        <v>4</v>
      </c>
      <c r="AF178" s="105">
        <v>100</v>
      </c>
      <c r="AG178" s="106"/>
      <c r="AH178" s="100" t="s">
        <v>1515</v>
      </c>
      <c r="AI178" s="107" t="s">
        <v>1505</v>
      </c>
      <c r="AJ178" s="106"/>
      <c r="AK178" s="98"/>
      <c r="AL178" s="107"/>
      <c r="AM178" s="106"/>
      <c r="AN178" s="98"/>
      <c r="AO178" s="107"/>
      <c r="AP178" s="106"/>
      <c r="AQ178" s="98"/>
      <c r="AR178" s="107"/>
      <c r="AS178" s="106"/>
      <c r="AT178" s="98"/>
      <c r="AU178" s="107"/>
      <c r="AV178" s="108"/>
      <c r="AW178" s="98"/>
      <c r="AX178" s="98"/>
    </row>
    <row r="179" spans="1:50" ht="114.65" x14ac:dyDescent="0.25">
      <c r="A179" s="97">
        <v>106</v>
      </c>
      <c r="B179" s="100" t="s">
        <v>6883</v>
      </c>
      <c r="C179" s="98"/>
      <c r="D179" s="99" t="s">
        <v>1612</v>
      </c>
      <c r="E179" s="100" t="s">
        <v>1781</v>
      </c>
      <c r="F179" s="98">
        <v>3317</v>
      </c>
      <c r="G179" s="100" t="s">
        <v>2156</v>
      </c>
      <c r="H179" s="98">
        <v>2010</v>
      </c>
      <c r="I179" s="100" t="s">
        <v>2157</v>
      </c>
      <c r="J179" s="101">
        <v>133200</v>
      </c>
      <c r="K179" s="100" t="s">
        <v>655</v>
      </c>
      <c r="L179" s="100" t="s">
        <v>2158</v>
      </c>
      <c r="M179" s="100" t="s">
        <v>2159</v>
      </c>
      <c r="N179" s="100" t="s">
        <v>2160</v>
      </c>
      <c r="O179" s="100" t="s">
        <v>2161</v>
      </c>
      <c r="P179" s="100" t="s">
        <v>2162</v>
      </c>
      <c r="Q179" s="102">
        <v>45.93</v>
      </c>
      <c r="R179" s="98">
        <v>15.67</v>
      </c>
      <c r="S179" s="98">
        <v>17.88</v>
      </c>
      <c r="T179" s="98">
        <v>12.38</v>
      </c>
      <c r="U179" s="102">
        <v>45.93</v>
      </c>
      <c r="V179" s="98">
        <v>100</v>
      </c>
      <c r="W179" s="98" t="s">
        <v>755</v>
      </c>
      <c r="X179" s="103" t="s">
        <v>1501</v>
      </c>
      <c r="Y179" s="102">
        <v>3</v>
      </c>
      <c r="Z179" s="102">
        <v>1</v>
      </c>
      <c r="AA179" s="102">
        <v>1</v>
      </c>
      <c r="AB179" s="102">
        <v>4</v>
      </c>
      <c r="AC179" s="98" t="s">
        <v>2163</v>
      </c>
      <c r="AD179" s="102"/>
      <c r="AE179" s="104">
        <v>5</v>
      </c>
      <c r="AF179" s="105">
        <v>100</v>
      </c>
      <c r="AG179" s="106"/>
      <c r="AH179" s="100" t="s">
        <v>1515</v>
      </c>
      <c r="AI179" s="107" t="s">
        <v>1505</v>
      </c>
      <c r="AJ179" s="106"/>
      <c r="AK179" s="98"/>
      <c r="AL179" s="107"/>
      <c r="AM179" s="106"/>
      <c r="AN179" s="98"/>
      <c r="AO179" s="107"/>
      <c r="AP179" s="106"/>
      <c r="AQ179" s="98"/>
      <c r="AR179" s="107"/>
      <c r="AS179" s="106"/>
      <c r="AT179" s="98"/>
      <c r="AU179" s="107"/>
      <c r="AV179" s="108"/>
      <c r="AW179" s="98"/>
      <c r="AX179" s="98"/>
    </row>
    <row r="180" spans="1:50" ht="152.9" x14ac:dyDescent="0.25">
      <c r="A180" s="97">
        <v>106</v>
      </c>
      <c r="B180" s="100" t="s">
        <v>6883</v>
      </c>
      <c r="C180" s="98"/>
      <c r="D180" s="99" t="s">
        <v>2164</v>
      </c>
      <c r="E180" s="100" t="s">
        <v>2165</v>
      </c>
      <c r="F180" s="98">
        <v>6875</v>
      </c>
      <c r="G180" s="100" t="s">
        <v>2166</v>
      </c>
      <c r="H180" s="98">
        <v>2004</v>
      </c>
      <c r="I180" s="100" t="s">
        <v>2167</v>
      </c>
      <c r="J180" s="101">
        <v>53344.084752128198</v>
      </c>
      <c r="K180" s="100" t="s">
        <v>726</v>
      </c>
      <c r="L180" s="100" t="s">
        <v>2168</v>
      </c>
      <c r="M180" s="100" t="s">
        <v>2169</v>
      </c>
      <c r="N180" s="100" t="s">
        <v>2170</v>
      </c>
      <c r="O180" s="100" t="s">
        <v>2171</v>
      </c>
      <c r="P180" s="100">
        <v>41068</v>
      </c>
      <c r="Q180" s="102">
        <v>36.54</v>
      </c>
      <c r="R180" s="98">
        <v>6.28</v>
      </c>
      <c r="S180" s="98">
        <v>17.88</v>
      </c>
      <c r="T180" s="98">
        <v>12.38</v>
      </c>
      <c r="U180" s="102">
        <v>36.54</v>
      </c>
      <c r="V180" s="98">
        <v>100</v>
      </c>
      <c r="W180" s="98">
        <v>100</v>
      </c>
      <c r="X180" s="103" t="s">
        <v>1501</v>
      </c>
      <c r="Y180" s="102">
        <v>6</v>
      </c>
      <c r="Z180" s="102">
        <v>1</v>
      </c>
      <c r="AA180" s="102">
        <v>4</v>
      </c>
      <c r="AB180" s="102">
        <v>25</v>
      </c>
      <c r="AC180" s="98" t="s">
        <v>2172</v>
      </c>
      <c r="AD180" s="102"/>
      <c r="AE180" s="104">
        <v>4</v>
      </c>
      <c r="AF180" s="105">
        <v>100</v>
      </c>
      <c r="AG180" s="106" t="s">
        <v>2164</v>
      </c>
      <c r="AH180" s="100" t="s">
        <v>2165</v>
      </c>
      <c r="AI180" s="107">
        <v>20</v>
      </c>
      <c r="AJ180" s="106" t="s">
        <v>2173</v>
      </c>
      <c r="AK180" s="98" t="s">
        <v>2174</v>
      </c>
      <c r="AL180" s="107">
        <v>20</v>
      </c>
      <c r="AM180" s="106" t="s">
        <v>2175</v>
      </c>
      <c r="AN180" s="98" t="s">
        <v>1515</v>
      </c>
      <c r="AO180" s="107">
        <v>20</v>
      </c>
      <c r="AP180" s="106" t="s">
        <v>2176</v>
      </c>
      <c r="AQ180" s="98" t="s">
        <v>1515</v>
      </c>
      <c r="AR180" s="107">
        <v>20</v>
      </c>
      <c r="AS180" s="106" t="s">
        <v>2177</v>
      </c>
      <c r="AT180" s="98" t="s">
        <v>1515</v>
      </c>
      <c r="AU180" s="107">
        <v>20</v>
      </c>
      <c r="AV180" s="108"/>
      <c r="AW180" s="98"/>
      <c r="AX180" s="98"/>
    </row>
    <row r="181" spans="1:50" ht="101.95" x14ac:dyDescent="0.25">
      <c r="A181" s="97">
        <v>106</v>
      </c>
      <c r="B181" s="100" t="s">
        <v>6883</v>
      </c>
      <c r="C181" s="98"/>
      <c r="D181" s="99" t="s">
        <v>1516</v>
      </c>
      <c r="E181" s="100" t="s">
        <v>2434</v>
      </c>
      <c r="F181" s="98">
        <v>33315</v>
      </c>
      <c r="G181" s="100" t="s">
        <v>2435</v>
      </c>
      <c r="H181" s="98">
        <v>2016</v>
      </c>
      <c r="I181" s="100" t="s">
        <v>2436</v>
      </c>
      <c r="J181" s="101">
        <v>291214</v>
      </c>
      <c r="K181" s="100" t="s">
        <v>2415</v>
      </c>
      <c r="L181" s="100" t="s">
        <v>2437</v>
      </c>
      <c r="M181" s="100" t="s">
        <v>2438</v>
      </c>
      <c r="N181" s="100" t="s">
        <v>2439</v>
      </c>
      <c r="O181" s="100" t="s">
        <v>2440</v>
      </c>
      <c r="P181" s="100" t="s">
        <v>2441</v>
      </c>
      <c r="Q181" s="102">
        <v>57.29</v>
      </c>
      <c r="R181" s="98">
        <v>27.033000000000001</v>
      </c>
      <c r="S181" s="98">
        <v>17.88</v>
      </c>
      <c r="T181" s="98">
        <v>12.38</v>
      </c>
      <c r="U181" s="102">
        <v>57.29</v>
      </c>
      <c r="V181" s="98"/>
      <c r="W181" s="98"/>
      <c r="X181" s="103" t="s">
        <v>2405</v>
      </c>
      <c r="Y181" s="102">
        <v>4</v>
      </c>
      <c r="Z181" s="102">
        <v>5</v>
      </c>
      <c r="AA181" s="102">
        <v>4</v>
      </c>
      <c r="AB181" s="102">
        <v>10</v>
      </c>
      <c r="AC181" s="98">
        <v>96</v>
      </c>
      <c r="AD181" s="102"/>
      <c r="AE181" s="104">
        <v>5</v>
      </c>
      <c r="AF181" s="105">
        <v>100</v>
      </c>
      <c r="AG181" s="106" t="s">
        <v>1516</v>
      </c>
      <c r="AH181" s="100" t="s">
        <v>2442</v>
      </c>
      <c r="AI181" s="107">
        <v>75</v>
      </c>
      <c r="AJ181" s="106" t="s">
        <v>2443</v>
      </c>
      <c r="AK181" s="98" t="s">
        <v>1517</v>
      </c>
      <c r="AL181" s="107">
        <v>25</v>
      </c>
      <c r="AM181" s="106"/>
      <c r="AN181" s="98"/>
      <c r="AO181" s="107"/>
      <c r="AP181" s="106"/>
      <c r="AQ181" s="98"/>
      <c r="AR181" s="107"/>
      <c r="AS181" s="106"/>
      <c r="AT181" s="98"/>
      <c r="AU181" s="107"/>
      <c r="AV181" s="108"/>
      <c r="AW181" s="98"/>
      <c r="AX181" s="98"/>
    </row>
    <row r="182" spans="1:50" ht="89.2" x14ac:dyDescent="0.25">
      <c r="A182" s="97">
        <v>106</v>
      </c>
      <c r="B182" s="100" t="s">
        <v>6883</v>
      </c>
      <c r="C182" s="98"/>
      <c r="D182" s="99" t="s">
        <v>1612</v>
      </c>
      <c r="E182" s="100" t="s">
        <v>1613</v>
      </c>
      <c r="F182" s="98">
        <v>2757</v>
      </c>
      <c r="G182" s="100" t="s">
        <v>2178</v>
      </c>
      <c r="H182" s="98">
        <v>2007</v>
      </c>
      <c r="I182" s="100" t="s">
        <v>2179</v>
      </c>
      <c r="J182" s="101">
        <v>52000</v>
      </c>
      <c r="K182" s="100" t="s">
        <v>675</v>
      </c>
      <c r="L182" s="100" t="s">
        <v>2180</v>
      </c>
      <c r="M182" s="100" t="s">
        <v>2181</v>
      </c>
      <c r="N182" s="100" t="s">
        <v>2182</v>
      </c>
      <c r="O182" s="100" t="s">
        <v>2183</v>
      </c>
      <c r="P182" s="100" t="s">
        <v>2184</v>
      </c>
      <c r="Q182" s="102">
        <v>36.380000000000003</v>
      </c>
      <c r="R182" s="98">
        <v>6.12</v>
      </c>
      <c r="S182" s="98">
        <v>17.88</v>
      </c>
      <c r="T182" s="98">
        <v>12.38</v>
      </c>
      <c r="U182" s="102">
        <v>36.380000000000003</v>
      </c>
      <c r="V182" s="98">
        <v>100</v>
      </c>
      <c r="W182" s="98" t="s">
        <v>755</v>
      </c>
      <c r="X182" s="103" t="s">
        <v>1501</v>
      </c>
      <c r="Y182" s="102">
        <v>3</v>
      </c>
      <c r="Z182" s="102">
        <v>8</v>
      </c>
      <c r="AA182" s="102">
        <v>1</v>
      </c>
      <c r="AB182" s="102">
        <v>4</v>
      </c>
      <c r="AC182" s="98" t="s">
        <v>2185</v>
      </c>
      <c r="AD182" s="102"/>
      <c r="AE182" s="104">
        <v>5</v>
      </c>
      <c r="AF182" s="105">
        <v>100</v>
      </c>
      <c r="AG182" s="106" t="s">
        <v>1623</v>
      </c>
      <c r="AH182" s="100" t="s">
        <v>1622</v>
      </c>
      <c r="AI182" s="107">
        <v>50</v>
      </c>
      <c r="AJ182" s="106" t="s">
        <v>1626</v>
      </c>
      <c r="AK182" s="98" t="s">
        <v>1625</v>
      </c>
      <c r="AL182" s="107">
        <v>50</v>
      </c>
      <c r="AM182" s="106"/>
      <c r="AN182" s="98"/>
      <c r="AO182" s="107" t="s">
        <v>1505</v>
      </c>
      <c r="AP182" s="106"/>
      <c r="AQ182" s="98"/>
      <c r="AR182" s="107" t="s">
        <v>1505</v>
      </c>
      <c r="AS182" s="106"/>
      <c r="AT182" s="98"/>
      <c r="AU182" s="107"/>
      <c r="AV182" s="108"/>
      <c r="AW182" s="98"/>
      <c r="AX182" s="98"/>
    </row>
    <row r="183" spans="1:50" ht="140.15" x14ac:dyDescent="0.25">
      <c r="A183" s="97">
        <v>106</v>
      </c>
      <c r="B183" s="100" t="s">
        <v>6883</v>
      </c>
      <c r="C183" s="98"/>
      <c r="D183" s="99" t="s">
        <v>2186</v>
      </c>
      <c r="E183" s="100" t="s">
        <v>2187</v>
      </c>
      <c r="F183" s="98">
        <v>17165</v>
      </c>
      <c r="G183" s="100" t="s">
        <v>2188</v>
      </c>
      <c r="H183" s="98">
        <v>2005</v>
      </c>
      <c r="I183" s="100" t="s">
        <v>2189</v>
      </c>
      <c r="J183" s="101">
        <v>62618.404523451849</v>
      </c>
      <c r="K183" s="100" t="s">
        <v>726</v>
      </c>
      <c r="L183" s="100" t="s">
        <v>2190</v>
      </c>
      <c r="M183" s="100" t="s">
        <v>2191</v>
      </c>
      <c r="N183" s="100" t="s">
        <v>2192</v>
      </c>
      <c r="O183" s="100" t="s">
        <v>2193</v>
      </c>
      <c r="P183" s="100" t="s">
        <v>2194</v>
      </c>
      <c r="Q183" s="102">
        <v>37.630000000000003</v>
      </c>
      <c r="R183" s="98">
        <v>7.37</v>
      </c>
      <c r="S183" s="98">
        <v>17.88</v>
      </c>
      <c r="T183" s="98">
        <v>12.38</v>
      </c>
      <c r="U183" s="102">
        <v>37.630000000000003</v>
      </c>
      <c r="V183" s="98">
        <v>100</v>
      </c>
      <c r="W183" s="98">
        <v>100</v>
      </c>
      <c r="X183" s="103" t="s">
        <v>1501</v>
      </c>
      <c r="Y183" s="102">
        <v>3</v>
      </c>
      <c r="Z183" s="102">
        <v>10</v>
      </c>
      <c r="AA183" s="102">
        <v>2</v>
      </c>
      <c r="AB183" s="102">
        <v>44</v>
      </c>
      <c r="AC183" s="98" t="s">
        <v>2195</v>
      </c>
      <c r="AD183" s="102"/>
      <c r="AE183" s="104">
        <v>5</v>
      </c>
      <c r="AF183" s="105">
        <v>100</v>
      </c>
      <c r="AG183" s="106" t="s">
        <v>2186</v>
      </c>
      <c r="AH183" s="100" t="s">
        <v>2196</v>
      </c>
      <c r="AI183" s="107">
        <v>50</v>
      </c>
      <c r="AJ183" s="106" t="s">
        <v>2197</v>
      </c>
      <c r="AK183" s="98" t="s">
        <v>2198</v>
      </c>
      <c r="AL183" s="107">
        <v>50</v>
      </c>
      <c r="AM183" s="106"/>
      <c r="AN183" s="98"/>
      <c r="AO183" s="107" t="s">
        <v>1505</v>
      </c>
      <c r="AP183" s="106"/>
      <c r="AQ183" s="98"/>
      <c r="AR183" s="107" t="s">
        <v>1505</v>
      </c>
      <c r="AS183" s="106"/>
      <c r="AT183" s="98"/>
      <c r="AU183" s="107"/>
      <c r="AV183" s="108"/>
      <c r="AW183" s="98"/>
      <c r="AX183" s="98"/>
    </row>
    <row r="184" spans="1:50" ht="76.45" x14ac:dyDescent="0.25">
      <c r="A184" s="97">
        <v>106</v>
      </c>
      <c r="B184" s="100" t="s">
        <v>6883</v>
      </c>
      <c r="C184" s="98"/>
      <c r="D184" s="99" t="s">
        <v>1503</v>
      </c>
      <c r="E184" s="100" t="s">
        <v>1493</v>
      </c>
      <c r="F184" s="98" t="s">
        <v>1494</v>
      </c>
      <c r="G184" s="100" t="s">
        <v>2199</v>
      </c>
      <c r="H184" s="98">
        <v>2007</v>
      </c>
      <c r="I184" s="100" t="s">
        <v>2200</v>
      </c>
      <c r="J184" s="101">
        <v>115000</v>
      </c>
      <c r="K184" s="100" t="s">
        <v>675</v>
      </c>
      <c r="L184" s="100" t="s">
        <v>1497</v>
      </c>
      <c r="M184" s="100" t="s">
        <v>1498</v>
      </c>
      <c r="N184" s="100" t="s">
        <v>2201</v>
      </c>
      <c r="O184" s="100" t="s">
        <v>2202</v>
      </c>
      <c r="P184" s="100" t="s">
        <v>2203</v>
      </c>
      <c r="Q184" s="102">
        <v>43.79</v>
      </c>
      <c r="R184" s="98">
        <v>13.53</v>
      </c>
      <c r="S184" s="98">
        <v>17.88</v>
      </c>
      <c r="T184" s="98">
        <v>12.38</v>
      </c>
      <c r="U184" s="102">
        <v>43.79</v>
      </c>
      <c r="V184" s="98">
        <v>100</v>
      </c>
      <c r="W184" s="98" t="s">
        <v>755</v>
      </c>
      <c r="X184" s="103" t="s">
        <v>1501</v>
      </c>
      <c r="Y184" s="102">
        <v>1</v>
      </c>
      <c r="Z184" s="102">
        <v>2</v>
      </c>
      <c r="AA184" s="102">
        <v>3</v>
      </c>
      <c r="AB184" s="102">
        <v>44</v>
      </c>
      <c r="AC184" s="98" t="s">
        <v>2204</v>
      </c>
      <c r="AD184" s="102"/>
      <c r="AE184" s="104">
        <v>5</v>
      </c>
      <c r="AF184" s="105">
        <v>100</v>
      </c>
      <c r="AG184" s="106" t="s">
        <v>1503</v>
      </c>
      <c r="AH184" s="100" t="s">
        <v>1504</v>
      </c>
      <c r="AI184" s="107">
        <v>100</v>
      </c>
      <c r="AJ184" s="106"/>
      <c r="AK184" s="98"/>
      <c r="AL184" s="107" t="s">
        <v>1505</v>
      </c>
      <c r="AM184" s="106"/>
      <c r="AN184" s="98"/>
      <c r="AO184" s="107" t="s">
        <v>1505</v>
      </c>
      <c r="AP184" s="106"/>
      <c r="AQ184" s="98"/>
      <c r="AR184" s="107" t="s">
        <v>1505</v>
      </c>
      <c r="AS184" s="106"/>
      <c r="AT184" s="98"/>
      <c r="AU184" s="107"/>
      <c r="AV184" s="108"/>
      <c r="AW184" s="98"/>
      <c r="AX184" s="98"/>
    </row>
    <row r="185" spans="1:50" ht="140.15" x14ac:dyDescent="0.25">
      <c r="A185" s="97">
        <v>106</v>
      </c>
      <c r="B185" s="100" t="s">
        <v>6883</v>
      </c>
      <c r="C185" s="98"/>
      <c r="D185" s="99" t="s">
        <v>2205</v>
      </c>
      <c r="E185" s="100" t="s">
        <v>2206</v>
      </c>
      <c r="F185" s="98" t="s">
        <v>2207</v>
      </c>
      <c r="G185" s="100" t="s">
        <v>2208</v>
      </c>
      <c r="H185" s="98">
        <v>2008</v>
      </c>
      <c r="I185" s="100" t="s">
        <v>2209</v>
      </c>
      <c r="J185" s="101">
        <v>320000</v>
      </c>
      <c r="K185" s="100" t="s">
        <v>675</v>
      </c>
      <c r="L185" s="100" t="s">
        <v>2210</v>
      </c>
      <c r="M185" s="100" t="s">
        <v>1600</v>
      </c>
      <c r="N185" s="100" t="s">
        <v>2211</v>
      </c>
      <c r="O185" s="100" t="s">
        <v>2212</v>
      </c>
      <c r="P185" s="100" t="s">
        <v>2213</v>
      </c>
      <c r="Q185" s="102">
        <v>67.91</v>
      </c>
      <c r="R185" s="98">
        <v>37.65</v>
      </c>
      <c r="S185" s="98">
        <v>17.88</v>
      </c>
      <c r="T185" s="98">
        <v>12.38</v>
      </c>
      <c r="U185" s="102">
        <v>67.91</v>
      </c>
      <c r="V185" s="98">
        <v>100</v>
      </c>
      <c r="W185" s="98">
        <v>100</v>
      </c>
      <c r="X185" s="103" t="s">
        <v>1501</v>
      </c>
      <c r="Y185" s="102">
        <v>3</v>
      </c>
      <c r="Z185" s="102">
        <v>1</v>
      </c>
      <c r="AA185" s="102">
        <v>4</v>
      </c>
      <c r="AB185" s="102">
        <v>30</v>
      </c>
      <c r="AC185" s="98" t="s">
        <v>2214</v>
      </c>
      <c r="AD185" s="102"/>
      <c r="AE185" s="104">
        <v>5</v>
      </c>
      <c r="AF185" s="105">
        <v>100</v>
      </c>
      <c r="AG185" s="106" t="s">
        <v>1595</v>
      </c>
      <c r="AH185" s="100" t="s">
        <v>1604</v>
      </c>
      <c r="AI185" s="107">
        <v>50</v>
      </c>
      <c r="AJ185" s="106" t="s">
        <v>1605</v>
      </c>
      <c r="AK185" s="98" t="s">
        <v>1606</v>
      </c>
      <c r="AL185" s="107">
        <v>50</v>
      </c>
      <c r="AM185" s="106"/>
      <c r="AN185" s="98"/>
      <c r="AO185" s="107" t="s">
        <v>1505</v>
      </c>
      <c r="AP185" s="106"/>
      <c r="AQ185" s="98"/>
      <c r="AR185" s="107" t="s">
        <v>1505</v>
      </c>
      <c r="AS185" s="106"/>
      <c r="AT185" s="98"/>
      <c r="AU185" s="107"/>
      <c r="AV185" s="108"/>
      <c r="AW185" s="98"/>
      <c r="AX185" s="98"/>
    </row>
    <row r="186" spans="1:50" ht="293" x14ac:dyDescent="0.25">
      <c r="A186" s="97">
        <v>106</v>
      </c>
      <c r="B186" s="100" t="s">
        <v>6883</v>
      </c>
      <c r="C186" s="98"/>
      <c r="D186" s="99" t="s">
        <v>1503</v>
      </c>
      <c r="E186" s="100" t="s">
        <v>2215</v>
      </c>
      <c r="F186" s="98" t="s">
        <v>2216</v>
      </c>
      <c r="G186" s="100" t="s">
        <v>2217</v>
      </c>
      <c r="H186" s="98">
        <v>2007</v>
      </c>
      <c r="I186" s="100" t="s">
        <v>2218</v>
      </c>
      <c r="J186" s="101">
        <v>147200</v>
      </c>
      <c r="K186" s="100" t="s">
        <v>675</v>
      </c>
      <c r="L186" s="100" t="s">
        <v>2219</v>
      </c>
      <c r="M186" s="100" t="s">
        <v>1753</v>
      </c>
      <c r="N186" s="100" t="s">
        <v>2220</v>
      </c>
      <c r="O186" s="100" t="s">
        <v>2221</v>
      </c>
      <c r="P186" s="100" t="s">
        <v>2222</v>
      </c>
      <c r="Q186" s="102">
        <v>47.58</v>
      </c>
      <c r="R186" s="98">
        <v>17.32</v>
      </c>
      <c r="S186" s="98">
        <v>17.88</v>
      </c>
      <c r="T186" s="98">
        <v>12.38</v>
      </c>
      <c r="U186" s="102">
        <v>47.58</v>
      </c>
      <c r="V186" s="98">
        <v>100</v>
      </c>
      <c r="W186" s="98" t="s">
        <v>755</v>
      </c>
      <c r="X186" s="103" t="s">
        <v>1501</v>
      </c>
      <c r="Y186" s="102">
        <v>3</v>
      </c>
      <c r="Z186" s="102">
        <v>1</v>
      </c>
      <c r="AA186" s="102">
        <v>7</v>
      </c>
      <c r="AB186" s="102">
        <v>11</v>
      </c>
      <c r="AC186" s="98" t="s">
        <v>2223</v>
      </c>
      <c r="AD186" s="102"/>
      <c r="AE186" s="104">
        <v>5</v>
      </c>
      <c r="AF186" s="105">
        <v>100</v>
      </c>
      <c r="AG186" s="106" t="s">
        <v>2224</v>
      </c>
      <c r="AH186" s="100" t="s">
        <v>2215</v>
      </c>
      <c r="AI186" s="107">
        <v>25</v>
      </c>
      <c r="AJ186" s="106" t="s">
        <v>2225</v>
      </c>
      <c r="AK186" s="98" t="s">
        <v>2215</v>
      </c>
      <c r="AL186" s="107">
        <v>25</v>
      </c>
      <c r="AM186" s="106" t="s">
        <v>2226</v>
      </c>
      <c r="AN186" s="98" t="s">
        <v>2227</v>
      </c>
      <c r="AO186" s="107">
        <v>25</v>
      </c>
      <c r="AP186" s="106" t="s">
        <v>2228</v>
      </c>
      <c r="AQ186" s="98" t="s">
        <v>2229</v>
      </c>
      <c r="AR186" s="107">
        <v>25</v>
      </c>
      <c r="AS186" s="106"/>
      <c r="AT186" s="98"/>
      <c r="AU186" s="107"/>
      <c r="AV186" s="108"/>
      <c r="AW186" s="98"/>
      <c r="AX186" s="98"/>
    </row>
    <row r="187" spans="1:50" ht="63.7" x14ac:dyDescent="0.25">
      <c r="A187" s="97">
        <v>106</v>
      </c>
      <c r="B187" s="100" t="s">
        <v>6883</v>
      </c>
      <c r="C187" s="98"/>
      <c r="D187" s="99" t="s">
        <v>1627</v>
      </c>
      <c r="E187" s="100" t="s">
        <v>1628</v>
      </c>
      <c r="F187" s="98">
        <v>5027</v>
      </c>
      <c r="G187" s="100" t="s">
        <v>2230</v>
      </c>
      <c r="H187" s="98">
        <v>2008</v>
      </c>
      <c r="I187" s="100" t="s">
        <v>2231</v>
      </c>
      <c r="J187" s="101">
        <v>58444</v>
      </c>
      <c r="K187" s="100" t="s">
        <v>675</v>
      </c>
      <c r="L187" s="100" t="s">
        <v>1631</v>
      </c>
      <c r="M187" s="100" t="s">
        <v>1632</v>
      </c>
      <c r="N187" s="100" t="s">
        <v>2232</v>
      </c>
      <c r="O187" s="100" t="s">
        <v>2233</v>
      </c>
      <c r="P187" s="100" t="s">
        <v>2234</v>
      </c>
      <c r="Q187" s="102">
        <v>37.14</v>
      </c>
      <c r="R187" s="98">
        <v>6.88</v>
      </c>
      <c r="S187" s="98">
        <v>17.88</v>
      </c>
      <c r="T187" s="98">
        <v>12.38</v>
      </c>
      <c r="U187" s="102">
        <v>37.14</v>
      </c>
      <c r="V187" s="98">
        <v>100</v>
      </c>
      <c r="W187" s="98" t="s">
        <v>755</v>
      </c>
      <c r="X187" s="103" t="s">
        <v>1501</v>
      </c>
      <c r="Y187" s="102">
        <v>3</v>
      </c>
      <c r="Z187" s="102">
        <v>2</v>
      </c>
      <c r="AA187" s="102">
        <v>2</v>
      </c>
      <c r="AB187" s="102">
        <v>32</v>
      </c>
      <c r="AC187" s="98" t="s">
        <v>2235</v>
      </c>
      <c r="AD187" s="102"/>
      <c r="AE187" s="104">
        <v>5</v>
      </c>
      <c r="AF187" s="105">
        <v>100</v>
      </c>
      <c r="AG187" s="106" t="s">
        <v>2236</v>
      </c>
      <c r="AH187" s="100" t="s">
        <v>2237</v>
      </c>
      <c r="AI187" s="107">
        <v>50</v>
      </c>
      <c r="AJ187" s="106" t="s">
        <v>1627</v>
      </c>
      <c r="AK187" s="98" t="s">
        <v>1628</v>
      </c>
      <c r="AL187" s="107">
        <v>50</v>
      </c>
      <c r="AM187" s="106"/>
      <c r="AN187" s="98"/>
      <c r="AO187" s="107" t="s">
        <v>1505</v>
      </c>
      <c r="AP187" s="106"/>
      <c r="AQ187" s="98"/>
      <c r="AR187" s="107" t="s">
        <v>1505</v>
      </c>
      <c r="AS187" s="106"/>
      <c r="AT187" s="98"/>
      <c r="AU187" s="107"/>
      <c r="AV187" s="108"/>
      <c r="AW187" s="98"/>
      <c r="AX187" s="98"/>
    </row>
    <row r="188" spans="1:50" ht="76.45" x14ac:dyDescent="0.25">
      <c r="A188" s="97">
        <v>106</v>
      </c>
      <c r="B188" s="100" t="s">
        <v>6883</v>
      </c>
      <c r="C188" s="98"/>
      <c r="D188" s="99" t="s">
        <v>1605</v>
      </c>
      <c r="E188" s="100" t="s">
        <v>1606</v>
      </c>
      <c r="F188" s="98">
        <v>3470</v>
      </c>
      <c r="G188" s="100" t="s">
        <v>2238</v>
      </c>
      <c r="H188" s="98">
        <v>2011</v>
      </c>
      <c r="I188" s="100" t="s">
        <v>2239</v>
      </c>
      <c r="J188" s="101">
        <v>216802.64</v>
      </c>
      <c r="K188" s="100" t="s">
        <v>655</v>
      </c>
      <c r="L188" s="100" t="s">
        <v>1599</v>
      </c>
      <c r="M188" s="100" t="s">
        <v>1600</v>
      </c>
      <c r="N188" s="100" t="s">
        <v>2240</v>
      </c>
      <c r="O188" s="100" t="s">
        <v>2241</v>
      </c>
      <c r="P188" s="100" t="s">
        <v>2242</v>
      </c>
      <c r="Q188" s="102">
        <v>45.066192941176475</v>
      </c>
      <c r="R188" s="98">
        <v>25.506192941176472</v>
      </c>
      <c r="S188" s="98">
        <v>5.46</v>
      </c>
      <c r="T188" s="98">
        <v>14.1</v>
      </c>
      <c r="U188" s="102">
        <v>45.066192941176475</v>
      </c>
      <c r="V188" s="98">
        <v>100</v>
      </c>
      <c r="W188" s="98">
        <v>0</v>
      </c>
      <c r="X188" s="103" t="s">
        <v>1501</v>
      </c>
      <c r="Y188" s="102">
        <v>3</v>
      </c>
      <c r="Z188" s="102">
        <v>1</v>
      </c>
      <c r="AA188" s="102">
        <v>4</v>
      </c>
      <c r="AB188" s="102">
        <v>30</v>
      </c>
      <c r="AC188" s="98" t="s">
        <v>2243</v>
      </c>
      <c r="AD188" s="102"/>
      <c r="AE188" s="104">
        <v>5</v>
      </c>
      <c r="AF188" s="105">
        <v>100</v>
      </c>
      <c r="AG188" s="106" t="s">
        <v>1605</v>
      </c>
      <c r="AH188" s="100" t="s">
        <v>1606</v>
      </c>
      <c r="AI188" s="107">
        <v>50</v>
      </c>
      <c r="AJ188" s="106" t="s">
        <v>1595</v>
      </c>
      <c r="AK188" s="98" t="s">
        <v>1604</v>
      </c>
      <c r="AL188" s="107">
        <v>50</v>
      </c>
      <c r="AM188" s="106"/>
      <c r="AN188" s="98"/>
      <c r="AO188" s="107"/>
      <c r="AP188" s="106"/>
      <c r="AQ188" s="98"/>
      <c r="AR188" s="107"/>
      <c r="AS188" s="106"/>
      <c r="AT188" s="98"/>
      <c r="AU188" s="107"/>
      <c r="AV188" s="108"/>
      <c r="AW188" s="98"/>
      <c r="AX188" s="98"/>
    </row>
    <row r="189" spans="1:50" ht="216.55" x14ac:dyDescent="0.25">
      <c r="A189" s="97">
        <v>106</v>
      </c>
      <c r="B189" s="100" t="s">
        <v>6883</v>
      </c>
      <c r="C189" s="98"/>
      <c r="D189" s="99" t="s">
        <v>1503</v>
      </c>
      <c r="E189" s="100" t="s">
        <v>2215</v>
      </c>
      <c r="F189" s="98" t="s">
        <v>2216</v>
      </c>
      <c r="G189" s="100" t="s">
        <v>2244</v>
      </c>
      <c r="H189" s="98">
        <v>2007</v>
      </c>
      <c r="I189" s="100" t="s">
        <v>2245</v>
      </c>
      <c r="J189" s="101">
        <v>89750</v>
      </c>
      <c r="K189" s="100" t="s">
        <v>675</v>
      </c>
      <c r="L189" s="100" t="s">
        <v>2219</v>
      </c>
      <c r="M189" s="100" t="s">
        <v>1753</v>
      </c>
      <c r="N189" s="100" t="s">
        <v>2246</v>
      </c>
      <c r="O189" s="100" t="s">
        <v>2247</v>
      </c>
      <c r="P189" s="100" t="s">
        <v>2248</v>
      </c>
      <c r="Q189" s="102">
        <v>40.82</v>
      </c>
      <c r="R189" s="98">
        <v>10.56</v>
      </c>
      <c r="S189" s="98">
        <v>17.88</v>
      </c>
      <c r="T189" s="98">
        <v>12.38</v>
      </c>
      <c r="U189" s="102">
        <v>40.82</v>
      </c>
      <c r="V189" s="98">
        <v>100</v>
      </c>
      <c r="W189" s="98">
        <v>100</v>
      </c>
      <c r="X189" s="103" t="s">
        <v>1501</v>
      </c>
      <c r="Y189" s="102">
        <v>2</v>
      </c>
      <c r="Z189" s="102">
        <v>1</v>
      </c>
      <c r="AA189" s="102">
        <v>1</v>
      </c>
      <c r="AB189" s="102">
        <v>11</v>
      </c>
      <c r="AC189" s="98" t="s">
        <v>2249</v>
      </c>
      <c r="AD189" s="102"/>
      <c r="AE189" s="104">
        <v>5</v>
      </c>
      <c r="AF189" s="105">
        <v>100</v>
      </c>
      <c r="AG189" s="106" t="s">
        <v>2224</v>
      </c>
      <c r="AH189" s="100" t="s">
        <v>2215</v>
      </c>
      <c r="AI189" s="107">
        <v>50</v>
      </c>
      <c r="AJ189" s="106" t="s">
        <v>2225</v>
      </c>
      <c r="AK189" s="98" t="s">
        <v>2215</v>
      </c>
      <c r="AL189" s="107">
        <v>50</v>
      </c>
      <c r="AM189" s="106"/>
      <c r="AN189" s="98"/>
      <c r="AO189" s="107" t="s">
        <v>1505</v>
      </c>
      <c r="AP189" s="106"/>
      <c r="AQ189" s="98"/>
      <c r="AR189" s="107" t="s">
        <v>1505</v>
      </c>
      <c r="AS189" s="106"/>
      <c r="AT189" s="98"/>
      <c r="AU189" s="107"/>
      <c r="AV189" s="108"/>
      <c r="AW189" s="98"/>
      <c r="AX189" s="98"/>
    </row>
    <row r="190" spans="1:50" ht="63.7" x14ac:dyDescent="0.25">
      <c r="A190" s="97">
        <v>106</v>
      </c>
      <c r="B190" s="100" t="s">
        <v>6883</v>
      </c>
      <c r="C190" s="98"/>
      <c r="D190" s="99" t="s">
        <v>1595</v>
      </c>
      <c r="E190" s="100" t="s">
        <v>2250</v>
      </c>
      <c r="F190" s="98">
        <v>11241</v>
      </c>
      <c r="G190" s="100" t="s">
        <v>2251</v>
      </c>
      <c r="H190" s="98">
        <v>2010</v>
      </c>
      <c r="I190" s="100" t="s">
        <v>2252</v>
      </c>
      <c r="J190" s="101">
        <v>167988</v>
      </c>
      <c r="K190" s="100" t="s">
        <v>655</v>
      </c>
      <c r="L190" s="100" t="s">
        <v>2253</v>
      </c>
      <c r="M190" s="100" t="s">
        <v>2254</v>
      </c>
      <c r="N190" s="100" t="s">
        <v>2255</v>
      </c>
      <c r="O190" s="100" t="s">
        <v>2256</v>
      </c>
      <c r="P190" s="100" t="s">
        <v>2257</v>
      </c>
      <c r="Q190" s="102">
        <v>50.02</v>
      </c>
      <c r="R190" s="98">
        <v>19.760000000000002</v>
      </c>
      <c r="S190" s="98">
        <v>17.88</v>
      </c>
      <c r="T190" s="98">
        <v>12.38</v>
      </c>
      <c r="U190" s="102">
        <v>50.02</v>
      </c>
      <c r="V190" s="98">
        <v>100</v>
      </c>
      <c r="W190" s="98" t="s">
        <v>755</v>
      </c>
      <c r="X190" s="103" t="s">
        <v>1501</v>
      </c>
      <c r="Y190" s="102">
        <v>3</v>
      </c>
      <c r="Z190" s="102">
        <v>1</v>
      </c>
      <c r="AA190" s="102">
        <v>4</v>
      </c>
      <c r="AB190" s="102">
        <v>30</v>
      </c>
      <c r="AC190" s="98" t="s">
        <v>2258</v>
      </c>
      <c r="AD190" s="102"/>
      <c r="AE190" s="104">
        <v>5</v>
      </c>
      <c r="AF190" s="105">
        <v>100</v>
      </c>
      <c r="AG190" s="106"/>
      <c r="AH190" s="100" t="s">
        <v>1515</v>
      </c>
      <c r="AI190" s="107" t="s">
        <v>1505</v>
      </c>
      <c r="AJ190" s="106"/>
      <c r="AK190" s="98"/>
      <c r="AL190" s="107"/>
      <c r="AM190" s="106"/>
      <c r="AN190" s="98"/>
      <c r="AO190" s="107"/>
      <c r="AP190" s="106"/>
      <c r="AQ190" s="98"/>
      <c r="AR190" s="107"/>
      <c r="AS190" s="106"/>
      <c r="AT190" s="98"/>
      <c r="AU190" s="107"/>
      <c r="AV190" s="108"/>
      <c r="AW190" s="98"/>
      <c r="AX190" s="98"/>
    </row>
    <row r="191" spans="1:50" ht="114.65" x14ac:dyDescent="0.25">
      <c r="A191" s="97">
        <v>106</v>
      </c>
      <c r="B191" s="100" t="s">
        <v>6883</v>
      </c>
      <c r="C191" s="98"/>
      <c r="D191" s="99" t="s">
        <v>1516</v>
      </c>
      <c r="E191" s="100" t="s">
        <v>1517</v>
      </c>
      <c r="F191" s="98">
        <v>7561</v>
      </c>
      <c r="G191" s="100" t="s">
        <v>2259</v>
      </c>
      <c r="H191" s="98">
        <v>2008</v>
      </c>
      <c r="I191" s="100" t="s">
        <v>2260</v>
      </c>
      <c r="J191" s="101">
        <v>263938</v>
      </c>
      <c r="K191" s="100" t="s">
        <v>675</v>
      </c>
      <c r="L191" s="100" t="s">
        <v>1713</v>
      </c>
      <c r="M191" s="100" t="s">
        <v>2261</v>
      </c>
      <c r="N191" s="100" t="s">
        <v>2262</v>
      </c>
      <c r="O191" s="100" t="s">
        <v>2263</v>
      </c>
      <c r="P191" s="100" t="s">
        <v>2264</v>
      </c>
      <c r="Q191" s="102">
        <v>61.31</v>
      </c>
      <c r="R191" s="98">
        <v>31.05</v>
      </c>
      <c r="S191" s="98">
        <v>17.88</v>
      </c>
      <c r="T191" s="98">
        <v>12.38</v>
      </c>
      <c r="U191" s="102">
        <v>61.31</v>
      </c>
      <c r="V191" s="98">
        <v>100</v>
      </c>
      <c r="W191" s="98">
        <v>100</v>
      </c>
      <c r="X191" s="103" t="s">
        <v>1501</v>
      </c>
      <c r="Y191" s="102">
        <v>3</v>
      </c>
      <c r="Z191" s="102">
        <v>11</v>
      </c>
      <c r="AA191" s="102">
        <v>6</v>
      </c>
      <c r="AB191" s="102">
        <v>66</v>
      </c>
      <c r="AC191" s="98" t="s">
        <v>2265</v>
      </c>
      <c r="AD191" s="102">
        <v>0</v>
      </c>
      <c r="AE191" s="104">
        <v>5</v>
      </c>
      <c r="AF191" s="105">
        <v>100</v>
      </c>
      <c r="AG191" s="106" t="s">
        <v>1524</v>
      </c>
      <c r="AH191" s="100" t="s">
        <v>1525</v>
      </c>
      <c r="AI191" s="107">
        <v>25</v>
      </c>
      <c r="AJ191" s="106" t="s">
        <v>1516</v>
      </c>
      <c r="AK191" s="98" t="s">
        <v>1517</v>
      </c>
      <c r="AL191" s="107">
        <v>25</v>
      </c>
      <c r="AM191" s="106" t="s">
        <v>1718</v>
      </c>
      <c r="AN191" s="98" t="s">
        <v>1525</v>
      </c>
      <c r="AO191" s="107">
        <v>25</v>
      </c>
      <c r="AP191" s="106" t="s">
        <v>1719</v>
      </c>
      <c r="AQ191" s="98" t="s">
        <v>1517</v>
      </c>
      <c r="AR191" s="107">
        <v>25</v>
      </c>
      <c r="AS191" s="106"/>
      <c r="AT191" s="98"/>
      <c r="AU191" s="107"/>
      <c r="AV191" s="108"/>
      <c r="AW191" s="98"/>
      <c r="AX191" s="98"/>
    </row>
    <row r="192" spans="1:50" ht="63.7" x14ac:dyDescent="0.25">
      <c r="A192" s="97">
        <v>106</v>
      </c>
      <c r="B192" s="100" t="s">
        <v>6883</v>
      </c>
      <c r="C192" s="98"/>
      <c r="D192" s="99" t="s">
        <v>1503</v>
      </c>
      <c r="E192" s="100" t="s">
        <v>2266</v>
      </c>
      <c r="F192" s="98">
        <v>15644</v>
      </c>
      <c r="G192" s="100" t="s">
        <v>2267</v>
      </c>
      <c r="H192" s="98">
        <v>2007</v>
      </c>
      <c r="I192" s="100" t="s">
        <v>2268</v>
      </c>
      <c r="J192" s="101">
        <v>65087</v>
      </c>
      <c r="K192" s="100" t="s">
        <v>675</v>
      </c>
      <c r="L192" s="100" t="s">
        <v>2219</v>
      </c>
      <c r="M192" s="100" t="s">
        <v>1753</v>
      </c>
      <c r="N192" s="100" t="s">
        <v>2269</v>
      </c>
      <c r="O192" s="100" t="s">
        <v>2270</v>
      </c>
      <c r="P192" s="100" t="s">
        <v>2271</v>
      </c>
      <c r="Q192" s="102">
        <v>37.92</v>
      </c>
      <c r="R192" s="98">
        <v>7.66</v>
      </c>
      <c r="S192" s="98">
        <v>17.88</v>
      </c>
      <c r="T192" s="98">
        <v>12.38</v>
      </c>
      <c r="U192" s="102">
        <v>37.92</v>
      </c>
      <c r="V192" s="98">
        <v>100</v>
      </c>
      <c r="W192" s="98" t="s">
        <v>755</v>
      </c>
      <c r="X192" s="103" t="s">
        <v>1501</v>
      </c>
      <c r="Y192" s="102">
        <v>4</v>
      </c>
      <c r="Z192" s="102">
        <v>2</v>
      </c>
      <c r="AA192" s="102">
        <v>3</v>
      </c>
      <c r="AB192" s="102">
        <v>44</v>
      </c>
      <c r="AC192" s="98" t="s">
        <v>2272</v>
      </c>
      <c r="AD192" s="102"/>
      <c r="AE192" s="104">
        <v>5</v>
      </c>
      <c r="AF192" s="105">
        <v>100</v>
      </c>
      <c r="AG192" s="106" t="s">
        <v>644</v>
      </c>
      <c r="AH192" s="100" t="s">
        <v>1580</v>
      </c>
      <c r="AI192" s="107">
        <v>33</v>
      </c>
      <c r="AJ192" s="106" t="s">
        <v>2273</v>
      </c>
      <c r="AK192" s="98" t="s">
        <v>2266</v>
      </c>
      <c r="AL192" s="107">
        <v>33</v>
      </c>
      <c r="AM192" s="106" t="s">
        <v>2274</v>
      </c>
      <c r="AN192" s="98" t="s">
        <v>2275</v>
      </c>
      <c r="AO192" s="107">
        <v>33</v>
      </c>
      <c r="AP192" s="106"/>
      <c r="AQ192" s="98"/>
      <c r="AR192" s="107" t="s">
        <v>1505</v>
      </c>
      <c r="AS192" s="106"/>
      <c r="AT192" s="98"/>
      <c r="AU192" s="107"/>
      <c r="AV192" s="108"/>
      <c r="AW192" s="98"/>
      <c r="AX192" s="98"/>
    </row>
    <row r="193" spans="1:50" ht="140.15" x14ac:dyDescent="0.25">
      <c r="A193" s="97">
        <v>106</v>
      </c>
      <c r="B193" s="100" t="s">
        <v>6883</v>
      </c>
      <c r="C193" s="98"/>
      <c r="D193" s="99" t="s">
        <v>1529</v>
      </c>
      <c r="E193" s="100" t="s">
        <v>2282</v>
      </c>
      <c r="F193" s="98">
        <v>8725</v>
      </c>
      <c r="G193" s="100" t="s">
        <v>2283</v>
      </c>
      <c r="H193" s="98">
        <v>2011</v>
      </c>
      <c r="I193" s="100" t="s">
        <v>2284</v>
      </c>
      <c r="J193" s="101">
        <v>905347.69</v>
      </c>
      <c r="K193" s="100" t="s">
        <v>655</v>
      </c>
      <c r="L193" s="100" t="s">
        <v>2285</v>
      </c>
      <c r="M193" s="100" t="s">
        <v>2286</v>
      </c>
      <c r="N193" s="100" t="s">
        <v>2287</v>
      </c>
      <c r="O193" s="100" t="s">
        <v>2288</v>
      </c>
      <c r="P193" s="100" t="s">
        <v>2289</v>
      </c>
      <c r="Q193" s="102">
        <v>125.91149294117646</v>
      </c>
      <c r="R193" s="98">
        <v>106.51149294117647</v>
      </c>
      <c r="S193" s="98">
        <v>5.3</v>
      </c>
      <c r="T193" s="98">
        <v>14.1</v>
      </c>
      <c r="U193" s="102">
        <v>125.91149294117646</v>
      </c>
      <c r="V193" s="98">
        <v>100</v>
      </c>
      <c r="W193" s="98">
        <v>0</v>
      </c>
      <c r="X193" s="103" t="s">
        <v>1501</v>
      </c>
      <c r="Y193" s="102">
        <v>4</v>
      </c>
      <c r="Z193" s="102">
        <v>2</v>
      </c>
      <c r="AA193" s="102"/>
      <c r="AB193" s="102">
        <v>41</v>
      </c>
      <c r="AC193" s="98" t="s">
        <v>2290</v>
      </c>
      <c r="AD193" s="102"/>
      <c r="AE193" s="104">
        <v>5</v>
      </c>
      <c r="AF193" s="105">
        <v>100</v>
      </c>
      <c r="AG193" s="106" t="s">
        <v>1529</v>
      </c>
      <c r="AH193" s="100" t="s">
        <v>1833</v>
      </c>
      <c r="AI193" s="107">
        <v>100</v>
      </c>
      <c r="AJ193" s="106"/>
      <c r="AK193" s="98"/>
      <c r="AL193" s="107"/>
      <c r="AM193" s="106"/>
      <c r="AN193" s="98"/>
      <c r="AO193" s="107"/>
      <c r="AP193" s="106"/>
      <c r="AQ193" s="98"/>
      <c r="AR193" s="107"/>
      <c r="AS193" s="106"/>
      <c r="AT193" s="98"/>
      <c r="AU193" s="107"/>
      <c r="AV193" s="108"/>
      <c r="AW193" s="98"/>
      <c r="AX193" s="98"/>
    </row>
    <row r="194" spans="1:50" ht="38.25" x14ac:dyDescent="0.25">
      <c r="A194" s="97">
        <v>106</v>
      </c>
      <c r="B194" s="100" t="s">
        <v>6883</v>
      </c>
      <c r="C194" s="98"/>
      <c r="D194" s="99" t="s">
        <v>1529</v>
      </c>
      <c r="E194" s="100" t="s">
        <v>1833</v>
      </c>
      <c r="F194" s="98">
        <v>4763</v>
      </c>
      <c r="G194" s="100" t="s">
        <v>2291</v>
      </c>
      <c r="H194" s="98">
        <v>2003</v>
      </c>
      <c r="I194" s="100" t="s">
        <v>2292</v>
      </c>
      <c r="J194" s="101">
        <v>83616.47</v>
      </c>
      <c r="K194" s="100" t="s">
        <v>733</v>
      </c>
      <c r="L194" s="100" t="s">
        <v>1946</v>
      </c>
      <c r="M194" s="100" t="s">
        <v>1947</v>
      </c>
      <c r="N194" s="100" t="s">
        <v>1948</v>
      </c>
      <c r="O194" s="100" t="s">
        <v>1949</v>
      </c>
      <c r="P194" s="100">
        <v>39887</v>
      </c>
      <c r="Q194" s="102">
        <v>40.1</v>
      </c>
      <c r="R194" s="98">
        <v>9.84</v>
      </c>
      <c r="S194" s="98">
        <v>17.88</v>
      </c>
      <c r="T194" s="98">
        <v>12.38</v>
      </c>
      <c r="U194" s="102">
        <v>40.1</v>
      </c>
      <c r="V194" s="98">
        <v>100</v>
      </c>
      <c r="W194" s="98">
        <v>100</v>
      </c>
      <c r="X194" s="103" t="s">
        <v>1501</v>
      </c>
      <c r="Y194" s="102">
        <v>6</v>
      </c>
      <c r="Z194" s="102">
        <v>1</v>
      </c>
      <c r="AA194" s="102">
        <v>5</v>
      </c>
      <c r="AB194" s="102">
        <v>14</v>
      </c>
      <c r="AC194" s="98" t="s">
        <v>2293</v>
      </c>
      <c r="AD194" s="102">
        <v>0</v>
      </c>
      <c r="AE194" s="104">
        <v>4</v>
      </c>
      <c r="AF194" s="105">
        <v>100</v>
      </c>
      <c r="AG194" s="106" t="s">
        <v>1529</v>
      </c>
      <c r="AH194" s="100" t="s">
        <v>1833</v>
      </c>
      <c r="AI194" s="107">
        <v>50</v>
      </c>
      <c r="AJ194" s="106" t="s">
        <v>1841</v>
      </c>
      <c r="AK194" s="98" t="s">
        <v>1842</v>
      </c>
      <c r="AL194" s="107">
        <v>50</v>
      </c>
      <c r="AM194" s="106"/>
      <c r="AN194" s="98"/>
      <c r="AO194" s="107" t="s">
        <v>1505</v>
      </c>
      <c r="AP194" s="106"/>
      <c r="AQ194" s="98"/>
      <c r="AR194" s="107" t="s">
        <v>1505</v>
      </c>
      <c r="AS194" s="106"/>
      <c r="AT194" s="98"/>
      <c r="AU194" s="107"/>
      <c r="AV194" s="108"/>
      <c r="AW194" s="98"/>
      <c r="AX194" s="98"/>
    </row>
    <row r="195" spans="1:50" ht="50.95" x14ac:dyDescent="0.25">
      <c r="A195" s="97">
        <v>106</v>
      </c>
      <c r="B195" s="100" t="s">
        <v>6883</v>
      </c>
      <c r="C195" s="98"/>
      <c r="D195" s="99" t="s">
        <v>1529</v>
      </c>
      <c r="E195" s="100" t="s">
        <v>1833</v>
      </c>
      <c r="F195" s="98">
        <v>4763</v>
      </c>
      <c r="G195" s="100" t="s">
        <v>2294</v>
      </c>
      <c r="H195" s="98">
        <v>2007</v>
      </c>
      <c r="I195" s="100" t="s">
        <v>2295</v>
      </c>
      <c r="J195" s="101">
        <v>140000</v>
      </c>
      <c r="K195" s="100" t="s">
        <v>675</v>
      </c>
      <c r="L195" s="100" t="s">
        <v>2296</v>
      </c>
      <c r="M195" s="100" t="s">
        <v>2297</v>
      </c>
      <c r="N195" s="100" t="s">
        <v>1948</v>
      </c>
      <c r="O195" s="100" t="s">
        <v>1949</v>
      </c>
      <c r="P195" s="100" t="s">
        <v>2298</v>
      </c>
      <c r="Q195" s="102">
        <v>46.73</v>
      </c>
      <c r="R195" s="98">
        <v>16.47</v>
      </c>
      <c r="S195" s="98">
        <v>17.88</v>
      </c>
      <c r="T195" s="98">
        <v>12.38</v>
      </c>
      <c r="U195" s="102">
        <v>46.73</v>
      </c>
      <c r="V195" s="98">
        <v>100</v>
      </c>
      <c r="W195" s="98" t="s">
        <v>755</v>
      </c>
      <c r="X195" s="103" t="s">
        <v>1501</v>
      </c>
      <c r="Y195" s="102">
        <v>6</v>
      </c>
      <c r="Z195" s="102">
        <v>1</v>
      </c>
      <c r="AA195" s="102">
        <v>5</v>
      </c>
      <c r="AB195" s="102">
        <v>14</v>
      </c>
      <c r="AC195" s="98" t="s">
        <v>2299</v>
      </c>
      <c r="AD195" s="102"/>
      <c r="AE195" s="104">
        <v>4</v>
      </c>
      <c r="AF195" s="105">
        <v>100</v>
      </c>
      <c r="AG195" s="106" t="s">
        <v>1529</v>
      </c>
      <c r="AH195" s="100" t="s">
        <v>1833</v>
      </c>
      <c r="AI195" s="107">
        <v>50</v>
      </c>
      <c r="AJ195" s="106" t="s">
        <v>1841</v>
      </c>
      <c r="AK195" s="98" t="s">
        <v>1842</v>
      </c>
      <c r="AL195" s="107">
        <v>50</v>
      </c>
      <c r="AM195" s="106"/>
      <c r="AN195" s="98"/>
      <c r="AO195" s="107" t="s">
        <v>1505</v>
      </c>
      <c r="AP195" s="106"/>
      <c r="AQ195" s="98"/>
      <c r="AR195" s="107" t="s">
        <v>1505</v>
      </c>
      <c r="AS195" s="106"/>
      <c r="AT195" s="98"/>
      <c r="AU195" s="107"/>
      <c r="AV195" s="108"/>
      <c r="AW195" s="98"/>
      <c r="AX195" s="98"/>
    </row>
    <row r="196" spans="1:50" ht="76.45" x14ac:dyDescent="0.25">
      <c r="A196" s="97">
        <v>106</v>
      </c>
      <c r="B196" s="100" t="s">
        <v>6883</v>
      </c>
      <c r="C196" s="98"/>
      <c r="D196" s="99" t="s">
        <v>1595</v>
      </c>
      <c r="E196" s="100" t="s">
        <v>1596</v>
      </c>
      <c r="F196" s="98">
        <v>4540</v>
      </c>
      <c r="G196" s="100" t="s">
        <v>2300</v>
      </c>
      <c r="H196" s="98">
        <v>2004</v>
      </c>
      <c r="I196" s="100" t="s">
        <v>2301</v>
      </c>
      <c r="J196" s="101">
        <v>150337.82227507929</v>
      </c>
      <c r="K196" s="100" t="s">
        <v>726</v>
      </c>
      <c r="L196" s="100" t="s">
        <v>1599</v>
      </c>
      <c r="M196" s="100" t="s">
        <v>1600</v>
      </c>
      <c r="N196" s="100" t="s">
        <v>2302</v>
      </c>
      <c r="O196" s="100" t="s">
        <v>2303</v>
      </c>
      <c r="P196" s="100">
        <v>43591</v>
      </c>
      <c r="Q196" s="102">
        <v>47.95</v>
      </c>
      <c r="R196" s="98">
        <v>17.690000000000001</v>
      </c>
      <c r="S196" s="98">
        <v>17.88</v>
      </c>
      <c r="T196" s="98">
        <v>12.38</v>
      </c>
      <c r="U196" s="102">
        <v>47.95</v>
      </c>
      <c r="V196" s="98">
        <v>100</v>
      </c>
      <c r="W196" s="98">
        <v>100</v>
      </c>
      <c r="X196" s="103" t="s">
        <v>1501</v>
      </c>
      <c r="Y196" s="102">
        <v>3</v>
      </c>
      <c r="Z196" s="102">
        <v>6</v>
      </c>
      <c r="AA196" s="102">
        <v>1</v>
      </c>
      <c r="AB196" s="102">
        <v>30</v>
      </c>
      <c r="AC196" s="98" t="s">
        <v>2304</v>
      </c>
      <c r="AD196" s="102"/>
      <c r="AE196" s="104">
        <v>5</v>
      </c>
      <c r="AF196" s="105">
        <v>100</v>
      </c>
      <c r="AG196" s="106" t="s">
        <v>1595</v>
      </c>
      <c r="AH196" s="100" t="s">
        <v>1604</v>
      </c>
      <c r="AI196" s="107">
        <v>50</v>
      </c>
      <c r="AJ196" s="106" t="s">
        <v>1605</v>
      </c>
      <c r="AK196" s="98" t="s">
        <v>1606</v>
      </c>
      <c r="AL196" s="107">
        <v>50</v>
      </c>
      <c r="AM196" s="106"/>
      <c r="AN196" s="98"/>
      <c r="AO196" s="107" t="s">
        <v>1505</v>
      </c>
      <c r="AP196" s="106"/>
      <c r="AQ196" s="98"/>
      <c r="AR196" s="107" t="s">
        <v>1505</v>
      </c>
      <c r="AS196" s="106"/>
      <c r="AT196" s="98"/>
      <c r="AU196" s="107"/>
      <c r="AV196" s="108"/>
      <c r="AW196" s="98"/>
      <c r="AX196" s="98"/>
    </row>
    <row r="197" spans="1:50" ht="127.4" x14ac:dyDescent="0.25">
      <c r="A197" s="97">
        <v>106</v>
      </c>
      <c r="B197" s="100" t="s">
        <v>6883</v>
      </c>
      <c r="C197" s="98"/>
      <c r="D197" s="99" t="s">
        <v>1665</v>
      </c>
      <c r="E197" s="100" t="s">
        <v>1666</v>
      </c>
      <c r="F197" s="98">
        <v>3332</v>
      </c>
      <c r="G197" s="100" t="s">
        <v>2305</v>
      </c>
      <c r="H197" s="98">
        <v>2002</v>
      </c>
      <c r="I197" s="100" t="s">
        <v>2306</v>
      </c>
      <c r="J197" s="101">
        <v>65181.46</v>
      </c>
      <c r="K197" s="100" t="s">
        <v>733</v>
      </c>
      <c r="L197" s="100" t="s">
        <v>2307</v>
      </c>
      <c r="M197" s="100" t="s">
        <v>1670</v>
      </c>
      <c r="N197" s="100" t="s">
        <v>2308</v>
      </c>
      <c r="O197" s="100" t="s">
        <v>2309</v>
      </c>
      <c r="P197" s="100">
        <v>38926</v>
      </c>
      <c r="Q197" s="102">
        <v>37.93</v>
      </c>
      <c r="R197" s="98">
        <v>7.67</v>
      </c>
      <c r="S197" s="98">
        <v>17.88</v>
      </c>
      <c r="T197" s="98">
        <v>12.38</v>
      </c>
      <c r="U197" s="102">
        <v>37.93</v>
      </c>
      <c r="V197" s="98">
        <v>100</v>
      </c>
      <c r="W197" s="98">
        <v>100</v>
      </c>
      <c r="X197" s="103" t="s">
        <v>1501</v>
      </c>
      <c r="Y197" s="102">
        <v>6</v>
      </c>
      <c r="Z197" s="102">
        <v>3</v>
      </c>
      <c r="AA197" s="102">
        <v>1</v>
      </c>
      <c r="AB197" s="102">
        <v>46</v>
      </c>
      <c r="AC197" s="98" t="s">
        <v>2310</v>
      </c>
      <c r="AD197" s="102"/>
      <c r="AE197" s="104">
        <v>5</v>
      </c>
      <c r="AF197" s="105">
        <v>100</v>
      </c>
      <c r="AG197" s="106" t="s">
        <v>2311</v>
      </c>
      <c r="AH197" s="100" t="s">
        <v>1515</v>
      </c>
      <c r="AI197" s="107">
        <v>25</v>
      </c>
      <c r="AJ197" s="106" t="s">
        <v>2312</v>
      </c>
      <c r="AK197" s="98" t="s">
        <v>1515</v>
      </c>
      <c r="AL197" s="107">
        <v>25</v>
      </c>
      <c r="AM197" s="106" t="s">
        <v>2313</v>
      </c>
      <c r="AN197" s="98" t="s">
        <v>2314</v>
      </c>
      <c r="AO197" s="107">
        <v>25</v>
      </c>
      <c r="AP197" s="106" t="s">
        <v>2315</v>
      </c>
      <c r="AQ197" s="98" t="s">
        <v>1666</v>
      </c>
      <c r="AR197" s="107">
        <v>25</v>
      </c>
      <c r="AS197" s="106"/>
      <c r="AT197" s="98"/>
      <c r="AU197" s="107"/>
      <c r="AV197" s="108"/>
      <c r="AW197" s="98"/>
      <c r="AX197" s="98"/>
    </row>
    <row r="198" spans="1:50" ht="50.95" x14ac:dyDescent="0.25">
      <c r="A198" s="97">
        <v>106</v>
      </c>
      <c r="B198" s="100" t="s">
        <v>6883</v>
      </c>
      <c r="C198" s="98"/>
      <c r="D198" s="99" t="s">
        <v>648</v>
      </c>
      <c r="E198" s="100" t="s">
        <v>2316</v>
      </c>
      <c r="F198" s="98">
        <v>15148</v>
      </c>
      <c r="G198" s="100" t="s">
        <v>2317</v>
      </c>
      <c r="H198" s="98">
        <v>2003</v>
      </c>
      <c r="I198" s="100" t="s">
        <v>2318</v>
      </c>
      <c r="J198" s="101">
        <v>130782.84</v>
      </c>
      <c r="K198" s="100" t="s">
        <v>733</v>
      </c>
      <c r="L198" s="100" t="s">
        <v>2319</v>
      </c>
      <c r="M198" s="100" t="s">
        <v>2320</v>
      </c>
      <c r="N198" s="100" t="s">
        <v>2321</v>
      </c>
      <c r="O198" s="100" t="s">
        <v>2322</v>
      </c>
      <c r="P198" s="100">
        <v>36637</v>
      </c>
      <c r="Q198" s="102">
        <v>45.65</v>
      </c>
      <c r="R198" s="98">
        <v>15.39</v>
      </c>
      <c r="S198" s="98">
        <v>17.88</v>
      </c>
      <c r="T198" s="98">
        <v>12.38</v>
      </c>
      <c r="U198" s="102">
        <v>45.65</v>
      </c>
      <c r="V198" s="98">
        <v>100</v>
      </c>
      <c r="W198" s="98">
        <v>100</v>
      </c>
      <c r="X198" s="103" t="s">
        <v>1501</v>
      </c>
      <c r="Y198" s="102">
        <v>4</v>
      </c>
      <c r="Z198" s="102">
        <v>2</v>
      </c>
      <c r="AA198" s="102">
        <v>2</v>
      </c>
      <c r="AB198" s="102">
        <v>4</v>
      </c>
      <c r="AC198" s="98" t="s">
        <v>2323</v>
      </c>
      <c r="AD198" s="102"/>
      <c r="AE198" s="104">
        <v>5</v>
      </c>
      <c r="AF198" s="105">
        <v>100</v>
      </c>
      <c r="AG198" s="106" t="s">
        <v>648</v>
      </c>
      <c r="AH198" s="100" t="s">
        <v>2324</v>
      </c>
      <c r="AI198" s="107">
        <v>25</v>
      </c>
      <c r="AJ198" s="106" t="s">
        <v>2325</v>
      </c>
      <c r="AK198" s="98" t="s">
        <v>649</v>
      </c>
      <c r="AL198" s="107">
        <v>25</v>
      </c>
      <c r="AM198" s="106" t="s">
        <v>2326</v>
      </c>
      <c r="AN198" s="98" t="s">
        <v>1515</v>
      </c>
      <c r="AO198" s="107">
        <v>25</v>
      </c>
      <c r="AP198" s="106" t="s">
        <v>2327</v>
      </c>
      <c r="AQ198" s="98" t="s">
        <v>1515</v>
      </c>
      <c r="AR198" s="107">
        <v>25</v>
      </c>
      <c r="AS198" s="106"/>
      <c r="AT198" s="98"/>
      <c r="AU198" s="107"/>
      <c r="AV198" s="108"/>
      <c r="AW198" s="98"/>
      <c r="AX198" s="98"/>
    </row>
    <row r="199" spans="1:50" ht="140.15" x14ac:dyDescent="0.25">
      <c r="A199" s="97">
        <v>106</v>
      </c>
      <c r="B199" s="100" t="s">
        <v>6883</v>
      </c>
      <c r="C199" s="98"/>
      <c r="D199" s="99" t="s">
        <v>1503</v>
      </c>
      <c r="E199" s="100" t="s">
        <v>2328</v>
      </c>
      <c r="F199" s="98" t="s">
        <v>2329</v>
      </c>
      <c r="G199" s="100" t="s">
        <v>2330</v>
      </c>
      <c r="H199" s="98">
        <v>2008</v>
      </c>
      <c r="I199" s="100" t="s">
        <v>2331</v>
      </c>
      <c r="J199" s="101">
        <v>667668</v>
      </c>
      <c r="K199" s="100" t="s">
        <v>675</v>
      </c>
      <c r="L199" s="100" t="s">
        <v>2219</v>
      </c>
      <c r="M199" s="100" t="s">
        <v>1753</v>
      </c>
      <c r="N199" s="100" t="s">
        <v>2332</v>
      </c>
      <c r="O199" s="100" t="s">
        <v>2333</v>
      </c>
      <c r="P199" s="100" t="s">
        <v>2334</v>
      </c>
      <c r="Q199" s="102">
        <v>108.81</v>
      </c>
      <c r="R199" s="98">
        <v>78.55</v>
      </c>
      <c r="S199" s="98">
        <v>17.88</v>
      </c>
      <c r="T199" s="98">
        <v>12.38</v>
      </c>
      <c r="U199" s="102">
        <v>108.81</v>
      </c>
      <c r="V199" s="98">
        <v>100</v>
      </c>
      <c r="W199" s="98" t="s">
        <v>755</v>
      </c>
      <c r="X199" s="103" t="s">
        <v>1501</v>
      </c>
      <c r="Y199" s="102">
        <v>3</v>
      </c>
      <c r="Z199" s="102">
        <v>1</v>
      </c>
      <c r="AA199" s="102">
        <v>3</v>
      </c>
      <c r="AB199" s="102">
        <v>4</v>
      </c>
      <c r="AC199" s="98" t="s">
        <v>2335</v>
      </c>
      <c r="AD199" s="102"/>
      <c r="AE199" s="104">
        <v>5</v>
      </c>
      <c r="AF199" s="105">
        <v>100</v>
      </c>
      <c r="AG199" s="106" t="s">
        <v>644</v>
      </c>
      <c r="AH199" s="100" t="s">
        <v>1580</v>
      </c>
      <c r="AI199" s="107">
        <v>100</v>
      </c>
      <c r="AJ199" s="106"/>
      <c r="AK199" s="98"/>
      <c r="AL199" s="107" t="s">
        <v>1505</v>
      </c>
      <c r="AM199" s="106"/>
      <c r="AN199" s="98"/>
      <c r="AO199" s="107" t="s">
        <v>1505</v>
      </c>
      <c r="AP199" s="106"/>
      <c r="AQ199" s="98"/>
      <c r="AR199" s="107" t="s">
        <v>1505</v>
      </c>
      <c r="AS199" s="106"/>
      <c r="AT199" s="98"/>
      <c r="AU199" s="107"/>
      <c r="AV199" s="108"/>
      <c r="AW199" s="98"/>
      <c r="AX199" s="98"/>
    </row>
    <row r="200" spans="1:50" ht="101.95" x14ac:dyDescent="0.25">
      <c r="A200" s="97">
        <v>106</v>
      </c>
      <c r="B200" s="100" t="s">
        <v>6883</v>
      </c>
      <c r="C200" s="98"/>
      <c r="D200" s="99" t="s">
        <v>646</v>
      </c>
      <c r="E200" s="100" t="s">
        <v>949</v>
      </c>
      <c r="F200" s="98">
        <v>2556</v>
      </c>
      <c r="G200" s="100" t="s">
        <v>2336</v>
      </c>
      <c r="H200" s="98">
        <v>2007</v>
      </c>
      <c r="I200" s="100" t="s">
        <v>2337</v>
      </c>
      <c r="J200" s="101">
        <v>62593.9</v>
      </c>
      <c r="K200" s="100" t="s">
        <v>675</v>
      </c>
      <c r="L200" s="100" t="s">
        <v>1877</v>
      </c>
      <c r="M200" s="100" t="s">
        <v>1878</v>
      </c>
      <c r="N200" s="100" t="s">
        <v>2338</v>
      </c>
      <c r="O200" s="100" t="s">
        <v>2339</v>
      </c>
      <c r="P200" s="100" t="s">
        <v>2340</v>
      </c>
      <c r="Q200" s="102">
        <v>37.619999999999997</v>
      </c>
      <c r="R200" s="98">
        <v>7.36</v>
      </c>
      <c r="S200" s="98">
        <v>17.88</v>
      </c>
      <c r="T200" s="98">
        <v>12.38</v>
      </c>
      <c r="U200" s="102">
        <v>37.619999999999997</v>
      </c>
      <c r="V200" s="98">
        <v>100</v>
      </c>
      <c r="W200" s="98" t="s">
        <v>755</v>
      </c>
      <c r="X200" s="103" t="s">
        <v>1501</v>
      </c>
      <c r="Y200" s="102">
        <v>3</v>
      </c>
      <c r="Z200" s="102">
        <v>4</v>
      </c>
      <c r="AA200" s="102">
        <v>3</v>
      </c>
      <c r="AB200" s="102">
        <v>44</v>
      </c>
      <c r="AC200" s="98" t="s">
        <v>2214</v>
      </c>
      <c r="AD200" s="102"/>
      <c r="AE200" s="104">
        <v>5</v>
      </c>
      <c r="AF200" s="105">
        <v>100</v>
      </c>
      <c r="AG200" s="106" t="s">
        <v>646</v>
      </c>
      <c r="AH200" s="100" t="s">
        <v>647</v>
      </c>
      <c r="AI200" s="107">
        <v>25</v>
      </c>
      <c r="AJ200" s="106" t="s">
        <v>1885</v>
      </c>
      <c r="AK200" s="98" t="s">
        <v>1886</v>
      </c>
      <c r="AL200" s="107">
        <v>25</v>
      </c>
      <c r="AM200" s="106" t="s">
        <v>2341</v>
      </c>
      <c r="AN200" s="98" t="s">
        <v>2342</v>
      </c>
      <c r="AO200" s="107">
        <v>25</v>
      </c>
      <c r="AP200" s="106" t="s">
        <v>1887</v>
      </c>
      <c r="AQ200" s="98" t="s">
        <v>1888</v>
      </c>
      <c r="AR200" s="107">
        <v>25</v>
      </c>
      <c r="AS200" s="106"/>
      <c r="AT200" s="98"/>
      <c r="AU200" s="107"/>
      <c r="AV200" s="108"/>
      <c r="AW200" s="98"/>
      <c r="AX200" s="98"/>
    </row>
    <row r="201" spans="1:50" ht="114.65" x14ac:dyDescent="0.25">
      <c r="A201" s="97">
        <v>106</v>
      </c>
      <c r="B201" s="100" t="s">
        <v>6883</v>
      </c>
      <c r="C201" s="98"/>
      <c r="D201" s="99" t="s">
        <v>1765</v>
      </c>
      <c r="E201" s="100" t="s">
        <v>2412</v>
      </c>
      <c r="F201" s="98">
        <v>18271</v>
      </c>
      <c r="G201" s="100" t="s">
        <v>2413</v>
      </c>
      <c r="H201" s="98">
        <v>2016</v>
      </c>
      <c r="I201" s="100" t="s">
        <v>2414</v>
      </c>
      <c r="J201" s="101">
        <v>102550.8</v>
      </c>
      <c r="K201" s="100" t="s">
        <v>2415</v>
      </c>
      <c r="L201" s="100" t="s">
        <v>2416</v>
      </c>
      <c r="M201" s="100" t="s">
        <v>2417</v>
      </c>
      <c r="N201" s="100" t="s">
        <v>2418</v>
      </c>
      <c r="O201" s="100" t="s">
        <v>2419</v>
      </c>
      <c r="P201" s="100" t="s">
        <v>2420</v>
      </c>
      <c r="Q201" s="102"/>
      <c r="R201" s="98"/>
      <c r="S201" s="98"/>
      <c r="T201" s="98"/>
      <c r="U201" s="102"/>
      <c r="V201" s="98"/>
      <c r="W201" s="98"/>
      <c r="X201" s="103"/>
      <c r="Y201" s="102">
        <v>3</v>
      </c>
      <c r="Z201" s="102">
        <v>10</v>
      </c>
      <c r="AA201" s="102">
        <v>5</v>
      </c>
      <c r="AB201" s="102">
        <v>44</v>
      </c>
      <c r="AC201" s="98">
        <v>193</v>
      </c>
      <c r="AD201" s="102"/>
      <c r="AE201" s="104"/>
      <c r="AF201" s="105">
        <v>100</v>
      </c>
      <c r="AG201" s="106" t="s">
        <v>2421</v>
      </c>
      <c r="AH201" s="100" t="s">
        <v>2422</v>
      </c>
      <c r="AI201" s="107">
        <v>50</v>
      </c>
      <c r="AJ201" s="106" t="s">
        <v>2423</v>
      </c>
      <c r="AK201" s="98" t="s">
        <v>2424</v>
      </c>
      <c r="AL201" s="107">
        <v>50</v>
      </c>
      <c r="AM201" s="106"/>
      <c r="AN201" s="98"/>
      <c r="AO201" s="107"/>
      <c r="AP201" s="106"/>
      <c r="AQ201" s="98"/>
      <c r="AR201" s="107"/>
      <c r="AS201" s="106"/>
      <c r="AT201" s="98"/>
      <c r="AU201" s="107"/>
      <c r="AV201" s="108"/>
      <c r="AW201" s="98"/>
      <c r="AX201" s="98"/>
    </row>
    <row r="202" spans="1:50" ht="152.9" x14ac:dyDescent="0.25">
      <c r="A202" s="97">
        <v>106</v>
      </c>
      <c r="B202" s="100" t="s">
        <v>6883</v>
      </c>
      <c r="C202" s="98"/>
      <c r="D202" s="99" t="s">
        <v>646</v>
      </c>
      <c r="E202" s="100" t="s">
        <v>1884</v>
      </c>
      <c r="F202" s="98">
        <v>3937</v>
      </c>
      <c r="G202" s="100" t="s">
        <v>2343</v>
      </c>
      <c r="H202" s="98">
        <v>2008</v>
      </c>
      <c r="I202" s="100" t="s">
        <v>2344</v>
      </c>
      <c r="J202" s="101">
        <v>676014</v>
      </c>
      <c r="K202" s="100" t="s">
        <v>675</v>
      </c>
      <c r="L202" s="100" t="s">
        <v>1877</v>
      </c>
      <c r="M202" s="100" t="s">
        <v>1878</v>
      </c>
      <c r="N202" s="100" t="s">
        <v>2345</v>
      </c>
      <c r="O202" s="100" t="s">
        <v>2346</v>
      </c>
      <c r="P202" s="100" t="s">
        <v>2347</v>
      </c>
      <c r="Q202" s="102">
        <v>109.79</v>
      </c>
      <c r="R202" s="98">
        <v>79.53</v>
      </c>
      <c r="S202" s="98">
        <v>17.88</v>
      </c>
      <c r="T202" s="98">
        <v>12.38</v>
      </c>
      <c r="U202" s="102">
        <v>109.79</v>
      </c>
      <c r="V202" s="98">
        <v>100</v>
      </c>
      <c r="W202" s="98">
        <v>18.333493619272001</v>
      </c>
      <c r="X202" s="103" t="s">
        <v>1501</v>
      </c>
      <c r="Y202" s="102">
        <v>3</v>
      </c>
      <c r="Z202" s="102">
        <v>5</v>
      </c>
      <c r="AA202" s="102">
        <v>1</v>
      </c>
      <c r="AB202" s="102">
        <v>44</v>
      </c>
      <c r="AC202" s="98" t="s">
        <v>2348</v>
      </c>
      <c r="AD202" s="102"/>
      <c r="AE202" s="104">
        <v>5</v>
      </c>
      <c r="AF202" s="105">
        <v>100</v>
      </c>
      <c r="AG202" s="106" t="s">
        <v>646</v>
      </c>
      <c r="AH202" s="100" t="s">
        <v>647</v>
      </c>
      <c r="AI202" s="107">
        <v>25</v>
      </c>
      <c r="AJ202" s="106" t="s">
        <v>1883</v>
      </c>
      <c r="AK202" s="98" t="s">
        <v>1884</v>
      </c>
      <c r="AL202" s="107">
        <v>25</v>
      </c>
      <c r="AM202" s="106" t="s">
        <v>1976</v>
      </c>
      <c r="AN202" s="98" t="s">
        <v>647</v>
      </c>
      <c r="AO202" s="107">
        <v>25</v>
      </c>
      <c r="AP202" s="106" t="s">
        <v>1887</v>
      </c>
      <c r="AQ202" s="98" t="s">
        <v>1888</v>
      </c>
      <c r="AR202" s="107">
        <v>25</v>
      </c>
      <c r="AS202" s="106"/>
      <c r="AT202" s="98"/>
      <c r="AU202" s="107"/>
      <c r="AV202" s="108"/>
      <c r="AW202" s="98"/>
      <c r="AX202" s="98"/>
    </row>
    <row r="203" spans="1:50" ht="38.25" x14ac:dyDescent="0.25">
      <c r="A203" s="97">
        <v>106</v>
      </c>
      <c r="B203" s="100" t="s">
        <v>6883</v>
      </c>
      <c r="C203" s="98"/>
      <c r="D203" s="99" t="s">
        <v>644</v>
      </c>
      <c r="E203" s="100" t="s">
        <v>2349</v>
      </c>
      <c r="F203" s="98" t="s">
        <v>2350</v>
      </c>
      <c r="G203" s="100" t="s">
        <v>2351</v>
      </c>
      <c r="H203" s="98">
        <v>2005</v>
      </c>
      <c r="I203" s="100" t="s">
        <v>2352</v>
      </c>
      <c r="J203" s="101">
        <v>210353.14638624605</v>
      </c>
      <c r="K203" s="100" t="s">
        <v>726</v>
      </c>
      <c r="L203" s="100" t="s">
        <v>1497</v>
      </c>
      <c r="M203" s="100" t="s">
        <v>1498</v>
      </c>
      <c r="N203" s="100" t="s">
        <v>2353</v>
      </c>
      <c r="O203" s="100" t="s">
        <v>2354</v>
      </c>
      <c r="P203" s="100">
        <v>43890</v>
      </c>
      <c r="Q203" s="102">
        <v>55.01</v>
      </c>
      <c r="R203" s="98">
        <v>24.75</v>
      </c>
      <c r="S203" s="98">
        <v>17.88</v>
      </c>
      <c r="T203" s="98">
        <v>12.38</v>
      </c>
      <c r="U203" s="102">
        <v>55.01</v>
      </c>
      <c r="V203" s="98">
        <v>100</v>
      </c>
      <c r="W203" s="98">
        <v>100</v>
      </c>
      <c r="X203" s="103" t="s">
        <v>1501</v>
      </c>
      <c r="Y203" s="102">
        <v>3</v>
      </c>
      <c r="Z203" s="102">
        <v>5</v>
      </c>
      <c r="AA203" s="102">
        <v>1</v>
      </c>
      <c r="AB203" s="102">
        <v>44</v>
      </c>
      <c r="AC203" s="98" t="s">
        <v>2355</v>
      </c>
      <c r="AD203" s="102"/>
      <c r="AE203" s="104">
        <v>5</v>
      </c>
      <c r="AF203" s="105">
        <v>100</v>
      </c>
      <c r="AG203" s="106" t="s">
        <v>1503</v>
      </c>
      <c r="AH203" s="100" t="s">
        <v>1504</v>
      </c>
      <c r="AI203" s="107">
        <v>25</v>
      </c>
      <c r="AJ203" s="106" t="s">
        <v>2356</v>
      </c>
      <c r="AK203" s="98" t="s">
        <v>1515</v>
      </c>
      <c r="AL203" s="107">
        <v>25</v>
      </c>
      <c r="AM203" s="106" t="s">
        <v>2357</v>
      </c>
      <c r="AN203" s="98" t="s">
        <v>1515</v>
      </c>
      <c r="AO203" s="107">
        <v>25</v>
      </c>
      <c r="AP203" s="106" t="s">
        <v>2358</v>
      </c>
      <c r="AQ203" s="98" t="s">
        <v>1515</v>
      </c>
      <c r="AR203" s="107">
        <v>25</v>
      </c>
      <c r="AS203" s="106"/>
      <c r="AT203" s="98"/>
      <c r="AU203" s="107"/>
      <c r="AV203" s="108"/>
      <c r="AW203" s="98"/>
      <c r="AX203" s="98"/>
    </row>
    <row r="204" spans="1:50" ht="242.05" x14ac:dyDescent="0.25">
      <c r="A204" s="97">
        <v>106</v>
      </c>
      <c r="B204" s="100" t="s">
        <v>6883</v>
      </c>
      <c r="C204" s="98"/>
      <c r="D204" s="99" t="s">
        <v>1765</v>
      </c>
      <c r="E204" s="100" t="s">
        <v>1799</v>
      </c>
      <c r="F204" s="98">
        <v>15703</v>
      </c>
      <c r="G204" s="100" t="s">
        <v>2359</v>
      </c>
      <c r="H204" s="98">
        <v>2005</v>
      </c>
      <c r="I204" s="100" t="s">
        <v>2360</v>
      </c>
      <c r="J204" s="101">
        <v>395000</v>
      </c>
      <c r="K204" s="100" t="s">
        <v>2361</v>
      </c>
      <c r="L204" s="100" t="s">
        <v>1891</v>
      </c>
      <c r="M204" s="100" t="s">
        <v>1892</v>
      </c>
      <c r="N204" s="100" t="s">
        <v>2362</v>
      </c>
      <c r="O204" s="100" t="s">
        <v>2363</v>
      </c>
      <c r="P204" s="100">
        <v>41908</v>
      </c>
      <c r="Q204" s="102">
        <v>76.73</v>
      </c>
      <c r="R204" s="98">
        <v>46.47</v>
      </c>
      <c r="S204" s="98">
        <v>17.88</v>
      </c>
      <c r="T204" s="98">
        <v>12.38</v>
      </c>
      <c r="U204" s="102">
        <v>76.73</v>
      </c>
      <c r="V204" s="98">
        <v>100</v>
      </c>
      <c r="W204" s="98">
        <v>100</v>
      </c>
      <c r="X204" s="103" t="s">
        <v>1501</v>
      </c>
      <c r="Y204" s="102">
        <v>3</v>
      </c>
      <c r="Z204" s="102">
        <v>1</v>
      </c>
      <c r="AA204" s="102">
        <v>6</v>
      </c>
      <c r="AB204" s="102">
        <v>44</v>
      </c>
      <c r="AC204" s="98" t="s">
        <v>2364</v>
      </c>
      <c r="AD204" s="102"/>
      <c r="AE204" s="104">
        <v>5</v>
      </c>
      <c r="AF204" s="105">
        <v>100</v>
      </c>
      <c r="AG204" s="106" t="s">
        <v>1765</v>
      </c>
      <c r="AH204" s="100" t="s">
        <v>1775</v>
      </c>
      <c r="AI204" s="107">
        <v>25</v>
      </c>
      <c r="AJ204" s="106" t="s">
        <v>1808</v>
      </c>
      <c r="AK204" s="98" t="s">
        <v>1799</v>
      </c>
      <c r="AL204" s="107">
        <v>25</v>
      </c>
      <c r="AM204" s="106" t="s">
        <v>1809</v>
      </c>
      <c r="AN204" s="98" t="s">
        <v>1775</v>
      </c>
      <c r="AO204" s="107">
        <v>25</v>
      </c>
      <c r="AP204" s="106" t="s">
        <v>1810</v>
      </c>
      <c r="AQ204" s="98" t="s">
        <v>1811</v>
      </c>
      <c r="AR204" s="107">
        <v>25</v>
      </c>
      <c r="AS204" s="106"/>
      <c r="AT204" s="98"/>
      <c r="AU204" s="107"/>
      <c r="AV204" s="108"/>
      <c r="AW204" s="98"/>
      <c r="AX204" s="98"/>
    </row>
    <row r="205" spans="1:50" ht="76.45" x14ac:dyDescent="0.25">
      <c r="A205" s="97">
        <v>106</v>
      </c>
      <c r="B205" s="100" t="s">
        <v>6883</v>
      </c>
      <c r="C205" s="98"/>
      <c r="D205" s="99" t="s">
        <v>2186</v>
      </c>
      <c r="E205" s="100" t="s">
        <v>2196</v>
      </c>
      <c r="F205" s="98">
        <v>3477</v>
      </c>
      <c r="G205" s="100" t="s">
        <v>2365</v>
      </c>
      <c r="H205" s="98">
        <v>2002</v>
      </c>
      <c r="I205" s="100" t="s">
        <v>2366</v>
      </c>
      <c r="J205" s="101">
        <v>72502</v>
      </c>
      <c r="K205" s="100" t="s">
        <v>636</v>
      </c>
      <c r="L205" s="100" t="s">
        <v>2190</v>
      </c>
      <c r="M205" s="100" t="s">
        <v>2367</v>
      </c>
      <c r="N205" s="100" t="s">
        <v>2368</v>
      </c>
      <c r="O205" s="100" t="s">
        <v>2369</v>
      </c>
      <c r="P205" s="100" t="s">
        <v>2370</v>
      </c>
      <c r="Q205" s="102">
        <v>38.79</v>
      </c>
      <c r="R205" s="98">
        <v>8.5299999999999994</v>
      </c>
      <c r="S205" s="98">
        <v>17.88</v>
      </c>
      <c r="T205" s="98">
        <v>12.38</v>
      </c>
      <c r="U205" s="102">
        <v>38.79</v>
      </c>
      <c r="V205" s="98">
        <v>100</v>
      </c>
      <c r="W205" s="98">
        <v>100</v>
      </c>
      <c r="X205" s="103" t="s">
        <v>1501</v>
      </c>
      <c r="Y205" s="102">
        <v>3</v>
      </c>
      <c r="Z205" s="102">
        <v>7</v>
      </c>
      <c r="AA205" s="102">
        <v>1</v>
      </c>
      <c r="AB205" s="102">
        <v>44</v>
      </c>
      <c r="AC205" s="98" t="s">
        <v>2371</v>
      </c>
      <c r="AD205" s="102"/>
      <c r="AE205" s="104">
        <v>5</v>
      </c>
      <c r="AF205" s="105">
        <v>100</v>
      </c>
      <c r="AG205" s="106" t="s">
        <v>2186</v>
      </c>
      <c r="AH205" s="100" t="s">
        <v>2196</v>
      </c>
      <c r="AI205" s="107">
        <v>50</v>
      </c>
      <c r="AJ205" s="106" t="s">
        <v>2197</v>
      </c>
      <c r="AK205" s="98" t="s">
        <v>2198</v>
      </c>
      <c r="AL205" s="107">
        <v>50</v>
      </c>
      <c r="AM205" s="106"/>
      <c r="AN205" s="98"/>
      <c r="AO205" s="107" t="s">
        <v>1505</v>
      </c>
      <c r="AP205" s="106"/>
      <c r="AQ205" s="98"/>
      <c r="AR205" s="107" t="s">
        <v>1505</v>
      </c>
      <c r="AS205" s="106"/>
      <c r="AT205" s="98"/>
      <c r="AU205" s="107"/>
      <c r="AV205" s="108"/>
      <c r="AW205" s="98"/>
      <c r="AX205" s="98"/>
    </row>
    <row r="206" spans="1:50" ht="76.45" x14ac:dyDescent="0.25">
      <c r="A206" s="97">
        <v>206</v>
      </c>
      <c r="B206" s="100" t="s">
        <v>6884</v>
      </c>
      <c r="C206" s="98">
        <v>12</v>
      </c>
      <c r="D206" s="99"/>
      <c r="E206" s="100" t="s">
        <v>2556</v>
      </c>
      <c r="F206" s="98">
        <v>18475</v>
      </c>
      <c r="G206" s="100" t="s">
        <v>2578</v>
      </c>
      <c r="H206" s="98">
        <v>2013</v>
      </c>
      <c r="I206" s="100" t="s">
        <v>2579</v>
      </c>
      <c r="J206" s="101">
        <v>64990</v>
      </c>
      <c r="K206" s="100" t="s">
        <v>1431</v>
      </c>
      <c r="L206" s="100" t="s">
        <v>2493</v>
      </c>
      <c r="M206" s="100" t="s">
        <v>2547</v>
      </c>
      <c r="N206" s="100" t="s">
        <v>2580</v>
      </c>
      <c r="O206" s="100" t="s">
        <v>2581</v>
      </c>
      <c r="P206" s="100">
        <v>4657</v>
      </c>
      <c r="Q206" s="102">
        <v>250</v>
      </c>
      <c r="R206" s="98">
        <v>50</v>
      </c>
      <c r="S206" s="98">
        <v>25</v>
      </c>
      <c r="T206" s="98">
        <v>175</v>
      </c>
      <c r="U206" s="102">
        <v>250</v>
      </c>
      <c r="V206" s="98">
        <v>90</v>
      </c>
      <c r="W206" s="98">
        <v>0.42</v>
      </c>
      <c r="X206" s="103" t="s">
        <v>2453</v>
      </c>
      <c r="Y206" s="102">
        <v>3</v>
      </c>
      <c r="Z206" s="102">
        <v>1</v>
      </c>
      <c r="AA206" s="102">
        <v>4</v>
      </c>
      <c r="AB206" s="102">
        <v>60</v>
      </c>
      <c r="AC206" s="98"/>
      <c r="AD206" s="102">
        <v>0</v>
      </c>
      <c r="AE206" s="104">
        <v>5</v>
      </c>
      <c r="AF206" s="105">
        <v>90</v>
      </c>
      <c r="AG206" s="106" t="s">
        <v>2463</v>
      </c>
      <c r="AH206" s="100" t="s">
        <v>2455</v>
      </c>
      <c r="AI206" s="107">
        <v>40</v>
      </c>
      <c r="AJ206" s="106" t="s">
        <v>2454</v>
      </c>
      <c r="AK206" s="98" t="s">
        <v>2444</v>
      </c>
      <c r="AL206" s="107">
        <v>20</v>
      </c>
      <c r="AM206" s="106"/>
      <c r="AN206" s="98"/>
      <c r="AO206" s="107"/>
      <c r="AP206" s="106"/>
      <c r="AQ206" s="98"/>
      <c r="AR206" s="107"/>
      <c r="AS206" s="106" t="s">
        <v>2486</v>
      </c>
      <c r="AT206" s="98" t="s">
        <v>2471</v>
      </c>
      <c r="AU206" s="107">
        <v>30</v>
      </c>
      <c r="AV206" s="108"/>
      <c r="AW206" s="98"/>
      <c r="AX206" s="98"/>
    </row>
    <row r="207" spans="1:50" ht="76.45" x14ac:dyDescent="0.25">
      <c r="A207" s="97">
        <v>206</v>
      </c>
      <c r="B207" s="100" t="s">
        <v>6884</v>
      </c>
      <c r="C207" s="98">
        <v>12</v>
      </c>
      <c r="D207" s="99"/>
      <c r="E207" s="100" t="s">
        <v>2556</v>
      </c>
      <c r="F207" s="98" t="s">
        <v>2557</v>
      </c>
      <c r="G207" s="100" t="s">
        <v>2558</v>
      </c>
      <c r="H207" s="98">
        <v>41155</v>
      </c>
      <c r="I207" s="100" t="s">
        <v>2559</v>
      </c>
      <c r="J207" s="101">
        <v>36222.54</v>
      </c>
      <c r="K207" s="100" t="s">
        <v>1431</v>
      </c>
      <c r="L207" s="100" t="s">
        <v>2493</v>
      </c>
      <c r="M207" s="100" t="s">
        <v>2547</v>
      </c>
      <c r="N207" s="100" t="s">
        <v>2560</v>
      </c>
      <c r="O207" s="100" t="s">
        <v>2561</v>
      </c>
      <c r="P207" s="100" t="s">
        <v>2562</v>
      </c>
      <c r="Q207" s="102">
        <v>250</v>
      </c>
      <c r="R207" s="98">
        <v>50</v>
      </c>
      <c r="S207" s="98">
        <v>25</v>
      </c>
      <c r="T207" s="98">
        <v>175</v>
      </c>
      <c r="U207" s="102">
        <v>250</v>
      </c>
      <c r="V207" s="98">
        <v>90</v>
      </c>
      <c r="W207" s="98">
        <v>0.67</v>
      </c>
      <c r="X207" s="103" t="s">
        <v>2453</v>
      </c>
      <c r="Y207" s="102">
        <v>3</v>
      </c>
      <c r="Z207" s="102">
        <v>11</v>
      </c>
      <c r="AA207" s="102">
        <v>4</v>
      </c>
      <c r="AB207" s="102">
        <v>60</v>
      </c>
      <c r="AC207" s="98"/>
      <c r="AD207" s="102">
        <v>0</v>
      </c>
      <c r="AE207" s="104">
        <v>5</v>
      </c>
      <c r="AF207" s="105">
        <v>90</v>
      </c>
      <c r="AG207" s="106" t="s">
        <v>2463</v>
      </c>
      <c r="AH207" s="100" t="s">
        <v>2455</v>
      </c>
      <c r="AI207" s="107">
        <v>40</v>
      </c>
      <c r="AJ207" s="106" t="s">
        <v>2454</v>
      </c>
      <c r="AK207" s="98" t="s">
        <v>2444</v>
      </c>
      <c r="AL207" s="107">
        <v>20</v>
      </c>
      <c r="AM207" s="106"/>
      <c r="AN207" s="98"/>
      <c r="AO207" s="107"/>
      <c r="AP207" s="106"/>
      <c r="AQ207" s="98"/>
      <c r="AR207" s="107"/>
      <c r="AS207" s="106" t="s">
        <v>2486</v>
      </c>
      <c r="AT207" s="98" t="s">
        <v>2471</v>
      </c>
      <c r="AU207" s="107">
        <v>30</v>
      </c>
      <c r="AV207" s="108"/>
      <c r="AW207" s="98"/>
      <c r="AX207" s="98"/>
    </row>
    <row r="208" spans="1:50" ht="76.45" x14ac:dyDescent="0.25">
      <c r="A208" s="97">
        <v>206</v>
      </c>
      <c r="B208" s="100" t="s">
        <v>6884</v>
      </c>
      <c r="C208" s="98">
        <v>13</v>
      </c>
      <c r="D208" s="99"/>
      <c r="E208" s="100" t="s">
        <v>2444</v>
      </c>
      <c r="F208" s="98">
        <v>15269</v>
      </c>
      <c r="G208" s="100" t="s">
        <v>2574</v>
      </c>
      <c r="H208" s="98">
        <v>2014</v>
      </c>
      <c r="I208" s="100" t="s">
        <v>2575</v>
      </c>
      <c r="J208" s="101">
        <v>200000</v>
      </c>
      <c r="K208" s="100" t="s">
        <v>1431</v>
      </c>
      <c r="L208" s="100" t="s">
        <v>2493</v>
      </c>
      <c r="M208" s="100" t="s">
        <v>2547</v>
      </c>
      <c r="N208" s="100" t="s">
        <v>2576</v>
      </c>
      <c r="O208" s="100" t="s">
        <v>2577</v>
      </c>
      <c r="P208" s="100">
        <v>4741</v>
      </c>
      <c r="Q208" s="102">
        <v>400</v>
      </c>
      <c r="R208" s="98">
        <v>50</v>
      </c>
      <c r="S208" s="98">
        <v>200</v>
      </c>
      <c r="T208" s="98">
        <v>150</v>
      </c>
      <c r="U208" s="102">
        <v>400</v>
      </c>
      <c r="V208" s="98">
        <v>100</v>
      </c>
      <c r="W208" s="98">
        <v>0.26</v>
      </c>
      <c r="X208" s="103" t="s">
        <v>2453</v>
      </c>
      <c r="Y208" s="102">
        <v>3</v>
      </c>
      <c r="Z208" s="102">
        <v>12</v>
      </c>
      <c r="AA208" s="102">
        <v>3</v>
      </c>
      <c r="AB208" s="102">
        <v>60</v>
      </c>
      <c r="AC208" s="98"/>
      <c r="AD208" s="102">
        <v>0</v>
      </c>
      <c r="AE208" s="104">
        <v>5</v>
      </c>
      <c r="AF208" s="105">
        <v>100</v>
      </c>
      <c r="AG208" s="106" t="s">
        <v>2454</v>
      </c>
      <c r="AH208" s="100" t="s">
        <v>2444</v>
      </c>
      <c r="AI208" s="107">
        <v>60</v>
      </c>
      <c r="AJ208" s="106" t="s">
        <v>2463</v>
      </c>
      <c r="AK208" s="98" t="s">
        <v>2455</v>
      </c>
      <c r="AL208" s="107">
        <v>20</v>
      </c>
      <c r="AM208" s="106"/>
      <c r="AN208" s="98"/>
      <c r="AO208" s="107"/>
      <c r="AP208" s="106"/>
      <c r="AQ208" s="98"/>
      <c r="AR208" s="107"/>
      <c r="AS208" s="106" t="s">
        <v>2486</v>
      </c>
      <c r="AT208" s="98" t="s">
        <v>2471</v>
      </c>
      <c r="AU208" s="107">
        <v>20</v>
      </c>
      <c r="AV208" s="108"/>
      <c r="AW208" s="98"/>
      <c r="AX208" s="98"/>
    </row>
    <row r="209" spans="1:256" ht="50.95" x14ac:dyDescent="0.25">
      <c r="A209" s="97">
        <v>206</v>
      </c>
      <c r="B209" s="100" t="s">
        <v>6884</v>
      </c>
      <c r="C209" s="98">
        <v>12</v>
      </c>
      <c r="D209" s="99"/>
      <c r="E209" s="100" t="s">
        <v>2563</v>
      </c>
      <c r="F209" s="98">
        <v>7642</v>
      </c>
      <c r="G209" s="100" t="s">
        <v>2564</v>
      </c>
      <c r="H209" s="98">
        <v>1993</v>
      </c>
      <c r="I209" s="100" t="s">
        <v>7882</v>
      </c>
      <c r="J209" s="101">
        <v>232075</v>
      </c>
      <c r="K209" s="100" t="s">
        <v>1431</v>
      </c>
      <c r="L209" s="100" t="s">
        <v>2493</v>
      </c>
      <c r="M209" s="100" t="s">
        <v>2547</v>
      </c>
      <c r="N209" s="100" t="s">
        <v>2565</v>
      </c>
      <c r="O209" s="100" t="s">
        <v>2566</v>
      </c>
      <c r="P209" s="100">
        <v>1884</v>
      </c>
      <c r="Q209" s="102">
        <v>300</v>
      </c>
      <c r="R209" s="98">
        <v>50</v>
      </c>
      <c r="S209" s="98">
        <v>50</v>
      </c>
      <c r="T209" s="98">
        <v>200</v>
      </c>
      <c r="U209" s="102">
        <v>300</v>
      </c>
      <c r="V209" s="98">
        <v>100</v>
      </c>
      <c r="W209" s="98">
        <v>1</v>
      </c>
      <c r="X209" s="103"/>
      <c r="Y209" s="102">
        <v>1</v>
      </c>
      <c r="Z209" s="102">
        <v>4</v>
      </c>
      <c r="AA209" s="102">
        <v>1</v>
      </c>
      <c r="AB209" s="102">
        <v>60</v>
      </c>
      <c r="AC209" s="98"/>
      <c r="AD209" s="102">
        <v>0</v>
      </c>
      <c r="AE209" s="104">
        <v>5</v>
      </c>
      <c r="AF209" s="105">
        <v>100</v>
      </c>
      <c r="AG209" s="106" t="s">
        <v>2463</v>
      </c>
      <c r="AH209" s="100" t="s">
        <v>2455</v>
      </c>
      <c r="AI209" s="107">
        <v>30</v>
      </c>
      <c r="AJ209" s="106" t="s">
        <v>2454</v>
      </c>
      <c r="AK209" s="98" t="s">
        <v>2444</v>
      </c>
      <c r="AL209" s="107">
        <v>40</v>
      </c>
      <c r="AM209" s="106"/>
      <c r="AN209" s="98"/>
      <c r="AO209" s="107"/>
      <c r="AP209" s="106"/>
      <c r="AQ209" s="98"/>
      <c r="AR209" s="107"/>
      <c r="AS209" s="106" t="s">
        <v>2486</v>
      </c>
      <c r="AT209" s="98" t="s">
        <v>2471</v>
      </c>
      <c r="AU209" s="107">
        <v>30</v>
      </c>
      <c r="AV209" s="108"/>
      <c r="AW209" s="98"/>
      <c r="AX209" s="98"/>
    </row>
    <row r="210" spans="1:256" ht="76.45" x14ac:dyDescent="0.25">
      <c r="A210" s="97">
        <v>206</v>
      </c>
      <c r="B210" s="100" t="s">
        <v>6884</v>
      </c>
      <c r="C210" s="98">
        <v>12</v>
      </c>
      <c r="D210" s="99"/>
      <c r="E210" s="100" t="s">
        <v>2455</v>
      </c>
      <c r="F210" s="98">
        <v>10842</v>
      </c>
      <c r="G210" s="100" t="s">
        <v>2551</v>
      </c>
      <c r="H210" s="98">
        <v>39813</v>
      </c>
      <c r="I210" s="100" t="s">
        <v>2552</v>
      </c>
      <c r="J210" s="101">
        <v>65671.149999999994</v>
      </c>
      <c r="K210" s="100" t="s">
        <v>1431</v>
      </c>
      <c r="L210" s="100" t="s">
        <v>2493</v>
      </c>
      <c r="M210" s="100" t="s">
        <v>2547</v>
      </c>
      <c r="N210" s="100" t="s">
        <v>2553</v>
      </c>
      <c r="O210" s="100" t="s">
        <v>2554</v>
      </c>
      <c r="P210" s="100" t="s">
        <v>2555</v>
      </c>
      <c r="Q210" s="102">
        <v>250</v>
      </c>
      <c r="R210" s="98">
        <v>47</v>
      </c>
      <c r="S210" s="98">
        <v>10</v>
      </c>
      <c r="T210" s="98">
        <v>193</v>
      </c>
      <c r="U210" s="102">
        <v>250</v>
      </c>
      <c r="V210" s="98">
        <v>70</v>
      </c>
      <c r="W210" s="98">
        <v>1</v>
      </c>
      <c r="X210" s="103" t="s">
        <v>2453</v>
      </c>
      <c r="Y210" s="102">
        <v>1</v>
      </c>
      <c r="Z210" s="102">
        <v>4</v>
      </c>
      <c r="AA210" s="102">
        <v>1</v>
      </c>
      <c r="AB210" s="102">
        <v>60</v>
      </c>
      <c r="AC210" s="98"/>
      <c r="AD210" s="102">
        <v>0</v>
      </c>
      <c r="AE210" s="104">
        <v>5</v>
      </c>
      <c r="AF210" s="105">
        <v>25</v>
      </c>
      <c r="AG210" s="106" t="s">
        <v>2463</v>
      </c>
      <c r="AH210" s="100" t="s">
        <v>2455</v>
      </c>
      <c r="AI210" s="107">
        <v>25</v>
      </c>
      <c r="AJ210" s="106"/>
      <c r="AK210" s="98"/>
      <c r="AL210" s="107"/>
      <c r="AM210" s="106"/>
      <c r="AN210" s="98"/>
      <c r="AO210" s="107"/>
      <c r="AP210" s="106"/>
      <c r="AQ210" s="98"/>
      <c r="AR210" s="107"/>
      <c r="AS210" s="106"/>
      <c r="AT210" s="98"/>
      <c r="AU210" s="107"/>
      <c r="AV210" s="108"/>
      <c r="AW210" s="98"/>
      <c r="AX210" s="98"/>
    </row>
    <row r="211" spans="1:256" ht="76.45" x14ac:dyDescent="0.25">
      <c r="A211" s="97">
        <v>206</v>
      </c>
      <c r="B211" s="100" t="s">
        <v>6884</v>
      </c>
      <c r="C211" s="98">
        <v>12</v>
      </c>
      <c r="D211" s="99"/>
      <c r="E211" s="100" t="s">
        <v>2455</v>
      </c>
      <c r="F211" s="98">
        <v>10842</v>
      </c>
      <c r="G211" s="100" t="s">
        <v>2491</v>
      </c>
      <c r="H211" s="98">
        <v>38625</v>
      </c>
      <c r="I211" s="100" t="s">
        <v>2492</v>
      </c>
      <c r="J211" s="101">
        <v>96356.93</v>
      </c>
      <c r="K211" s="100" t="s">
        <v>726</v>
      </c>
      <c r="L211" s="100" t="s">
        <v>2493</v>
      </c>
      <c r="M211" s="100" t="s">
        <v>2494</v>
      </c>
      <c r="N211" s="100" t="s">
        <v>2495</v>
      </c>
      <c r="O211" s="100" t="s">
        <v>2496</v>
      </c>
      <c r="P211" s="100" t="s">
        <v>2497</v>
      </c>
      <c r="Q211" s="102">
        <v>50</v>
      </c>
      <c r="R211" s="98">
        <v>0</v>
      </c>
      <c r="S211" s="98">
        <v>35</v>
      </c>
      <c r="T211" s="98">
        <v>15</v>
      </c>
      <c r="U211" s="102">
        <v>50</v>
      </c>
      <c r="V211" s="98">
        <v>70</v>
      </c>
      <c r="W211" s="98">
        <v>1.0000000000000002</v>
      </c>
      <c r="X211" s="103" t="s">
        <v>2453</v>
      </c>
      <c r="Y211" s="102">
        <v>1</v>
      </c>
      <c r="Z211" s="102">
        <v>1</v>
      </c>
      <c r="AA211" s="102">
        <v>3</v>
      </c>
      <c r="AB211" s="102">
        <v>60</v>
      </c>
      <c r="AC211" s="98">
        <v>4</v>
      </c>
      <c r="AD211" s="102">
        <v>0</v>
      </c>
      <c r="AE211" s="104">
        <v>5</v>
      </c>
      <c r="AF211" s="105">
        <v>55</v>
      </c>
      <c r="AG211" s="106" t="s">
        <v>2463</v>
      </c>
      <c r="AH211" s="100" t="s">
        <v>2455</v>
      </c>
      <c r="AI211" s="107">
        <v>55</v>
      </c>
      <c r="AJ211" s="106"/>
      <c r="AK211" s="98"/>
      <c r="AL211" s="107"/>
      <c r="AM211" s="106"/>
      <c r="AN211" s="98"/>
      <c r="AO211" s="107"/>
      <c r="AP211" s="106"/>
      <c r="AQ211" s="98"/>
      <c r="AR211" s="107"/>
      <c r="AS211" s="106"/>
      <c r="AT211" s="98"/>
      <c r="AU211" s="107"/>
      <c r="AV211" s="108"/>
      <c r="AW211" s="98"/>
      <c r="AX211" s="98"/>
    </row>
    <row r="212" spans="1:256" ht="101.95" x14ac:dyDescent="0.25">
      <c r="A212" s="97">
        <v>206</v>
      </c>
      <c r="B212" s="100" t="s">
        <v>6884</v>
      </c>
      <c r="C212" s="98">
        <v>13</v>
      </c>
      <c r="D212" s="99"/>
      <c r="E212" s="100" t="s">
        <v>2444</v>
      </c>
      <c r="F212" s="98" t="s">
        <v>2445</v>
      </c>
      <c r="G212" s="100" t="s">
        <v>2446</v>
      </c>
      <c r="H212" s="98">
        <v>37257</v>
      </c>
      <c r="I212" s="100" t="s">
        <v>2447</v>
      </c>
      <c r="J212" s="101">
        <v>108113.86000000002</v>
      </c>
      <c r="K212" s="100" t="s">
        <v>726</v>
      </c>
      <c r="L212" s="100" t="s">
        <v>2448</v>
      </c>
      <c r="M212" s="100" t="s">
        <v>2449</v>
      </c>
      <c r="N212" s="100" t="s">
        <v>2450</v>
      </c>
      <c r="O212" s="100" t="s">
        <v>2451</v>
      </c>
      <c r="P212" s="100" t="s">
        <v>2452</v>
      </c>
      <c r="Q212" s="102">
        <v>200</v>
      </c>
      <c r="R212" s="98">
        <v>12.72</v>
      </c>
      <c r="S212" s="98">
        <v>131.1</v>
      </c>
      <c r="T212" s="98">
        <v>56.84</v>
      </c>
      <c r="U212" s="102">
        <v>200.66</v>
      </c>
      <c r="V212" s="98">
        <v>90</v>
      </c>
      <c r="W212" s="98">
        <v>1</v>
      </c>
      <c r="X212" s="103" t="s">
        <v>2453</v>
      </c>
      <c r="Y212" s="102">
        <v>3</v>
      </c>
      <c r="Z212" s="102">
        <v>10</v>
      </c>
      <c r="AA212" s="102">
        <v>4</v>
      </c>
      <c r="AB212" s="102">
        <v>60</v>
      </c>
      <c r="AC212" s="98">
        <v>1</v>
      </c>
      <c r="AD212" s="102">
        <v>0</v>
      </c>
      <c r="AE212" s="104">
        <v>5</v>
      </c>
      <c r="AF212" s="105">
        <v>90</v>
      </c>
      <c r="AG212" s="106" t="s">
        <v>2454</v>
      </c>
      <c r="AH212" s="100" t="s">
        <v>2444</v>
      </c>
      <c r="AI212" s="107">
        <v>90</v>
      </c>
      <c r="AJ212" s="106"/>
      <c r="AK212" s="98"/>
      <c r="AL212" s="107"/>
      <c r="AM212" s="106"/>
      <c r="AN212" s="98"/>
      <c r="AO212" s="107"/>
      <c r="AP212" s="106"/>
      <c r="AQ212" s="98"/>
      <c r="AR212" s="107"/>
      <c r="AS212" s="106"/>
      <c r="AT212" s="98"/>
      <c r="AU212" s="107"/>
      <c r="AV212" s="108"/>
      <c r="AW212" s="98"/>
      <c r="AX212" s="98"/>
    </row>
    <row r="213" spans="1:256" ht="89.2" x14ac:dyDescent="0.25">
      <c r="A213" s="97">
        <v>206</v>
      </c>
      <c r="B213" s="100" t="s">
        <v>6884</v>
      </c>
      <c r="C213" s="98">
        <v>13</v>
      </c>
      <c r="D213" s="99"/>
      <c r="E213" s="100" t="s">
        <v>2444</v>
      </c>
      <c r="F213" s="98" t="s">
        <v>2445</v>
      </c>
      <c r="G213" s="100" t="s">
        <v>2510</v>
      </c>
      <c r="H213" s="98">
        <v>39813</v>
      </c>
      <c r="I213" s="100" t="s">
        <v>2511</v>
      </c>
      <c r="J213" s="101">
        <v>210216.82</v>
      </c>
      <c r="K213" s="100" t="s">
        <v>675</v>
      </c>
      <c r="L213" s="100" t="s">
        <v>2512</v>
      </c>
      <c r="M213" s="100" t="s">
        <v>2513</v>
      </c>
      <c r="N213" s="100" t="s">
        <v>2514</v>
      </c>
      <c r="O213" s="100" t="s">
        <v>2515</v>
      </c>
      <c r="P213" s="100" t="s">
        <v>2516</v>
      </c>
      <c r="Q213" s="102">
        <v>100</v>
      </c>
      <c r="R213" s="98">
        <v>28</v>
      </c>
      <c r="S213" s="98">
        <v>50</v>
      </c>
      <c r="T213" s="98">
        <v>22</v>
      </c>
      <c r="U213" s="102">
        <v>100</v>
      </c>
      <c r="V213" s="98">
        <v>90</v>
      </c>
      <c r="W213" s="98">
        <v>1</v>
      </c>
      <c r="X213" s="103" t="s">
        <v>2453</v>
      </c>
      <c r="Y213" s="102">
        <v>3</v>
      </c>
      <c r="Z213" s="102">
        <v>10</v>
      </c>
      <c r="AA213" s="102">
        <v>4</v>
      </c>
      <c r="AB213" s="102">
        <v>60</v>
      </c>
      <c r="AC213" s="98">
        <v>5</v>
      </c>
      <c r="AD213" s="102">
        <v>0</v>
      </c>
      <c r="AE213" s="104">
        <v>5</v>
      </c>
      <c r="AF213" s="105"/>
      <c r="AG213" s="106"/>
      <c r="AH213" s="100"/>
      <c r="AI213" s="107"/>
      <c r="AJ213" s="106"/>
      <c r="AK213" s="98"/>
      <c r="AL213" s="107"/>
      <c r="AM213" s="106"/>
      <c r="AN213" s="98"/>
      <c r="AO213" s="107"/>
      <c r="AP213" s="106"/>
      <c r="AQ213" s="98"/>
      <c r="AR213" s="107"/>
      <c r="AS213" s="106"/>
      <c r="AT213" s="98"/>
      <c r="AU213" s="107"/>
      <c r="AV213" s="108"/>
      <c r="AW213" s="98"/>
      <c r="AX213" s="98"/>
    </row>
    <row r="214" spans="1:256" ht="76.45" x14ac:dyDescent="0.25">
      <c r="A214" s="97">
        <v>206</v>
      </c>
      <c r="B214" s="100" t="s">
        <v>6884</v>
      </c>
      <c r="C214" s="98">
        <v>12</v>
      </c>
      <c r="D214" s="99"/>
      <c r="E214" s="100" t="s">
        <v>2455</v>
      </c>
      <c r="F214" s="98">
        <v>10842</v>
      </c>
      <c r="G214" s="100" t="s">
        <v>2504</v>
      </c>
      <c r="H214" s="98">
        <v>39813</v>
      </c>
      <c r="I214" s="100" t="s">
        <v>2504</v>
      </c>
      <c r="J214" s="101">
        <v>103032</v>
      </c>
      <c r="K214" s="100" t="s">
        <v>1169</v>
      </c>
      <c r="L214" s="100" t="s">
        <v>2493</v>
      </c>
      <c r="M214" s="100" t="s">
        <v>2494</v>
      </c>
      <c r="N214" s="100" t="s">
        <v>2505</v>
      </c>
      <c r="O214" s="100" t="s">
        <v>2506</v>
      </c>
      <c r="P214" s="100" t="s">
        <v>2507</v>
      </c>
      <c r="Q214" s="102">
        <v>50</v>
      </c>
      <c r="R214" s="98">
        <v>14</v>
      </c>
      <c r="S214" s="98">
        <v>23</v>
      </c>
      <c r="T214" s="98">
        <v>13</v>
      </c>
      <c r="U214" s="102">
        <v>50</v>
      </c>
      <c r="V214" s="98">
        <v>85</v>
      </c>
      <c r="W214" s="98">
        <v>1</v>
      </c>
      <c r="X214" s="103" t="s">
        <v>2453</v>
      </c>
      <c r="Y214" s="102">
        <v>1</v>
      </c>
      <c r="Z214" s="102">
        <v>5</v>
      </c>
      <c r="AA214" s="102">
        <v>2</v>
      </c>
      <c r="AB214" s="102">
        <v>60</v>
      </c>
      <c r="AC214" s="98"/>
      <c r="AD214" s="102">
        <v>0</v>
      </c>
      <c r="AE214" s="104">
        <v>5</v>
      </c>
      <c r="AF214" s="105">
        <v>85</v>
      </c>
      <c r="AG214" s="106" t="s">
        <v>2463</v>
      </c>
      <c r="AH214" s="100" t="s">
        <v>2455</v>
      </c>
      <c r="AI214" s="107">
        <v>85</v>
      </c>
      <c r="AJ214" s="106"/>
      <c r="AK214" s="98"/>
      <c r="AL214" s="107"/>
      <c r="AM214" s="106"/>
      <c r="AN214" s="98"/>
      <c r="AO214" s="107"/>
      <c r="AP214" s="106"/>
      <c r="AQ214" s="98"/>
      <c r="AR214" s="107"/>
      <c r="AS214" s="106"/>
      <c r="AT214" s="98"/>
      <c r="AU214" s="107"/>
      <c r="AV214" s="108"/>
      <c r="AW214" s="98"/>
      <c r="AX214" s="98"/>
    </row>
    <row r="215" spans="1:256" s="41" customFormat="1" ht="76.45" x14ac:dyDescent="0.25">
      <c r="A215" s="97">
        <v>206</v>
      </c>
      <c r="B215" s="100" t="s">
        <v>6884</v>
      </c>
      <c r="C215" s="98">
        <v>12</v>
      </c>
      <c r="D215" s="99"/>
      <c r="E215" s="100" t="s">
        <v>2455</v>
      </c>
      <c r="F215" s="98">
        <v>10842</v>
      </c>
      <c r="G215" s="100" t="s">
        <v>2508</v>
      </c>
      <c r="H215" s="98">
        <v>39813</v>
      </c>
      <c r="I215" s="100" t="s">
        <v>2508</v>
      </c>
      <c r="J215" s="101">
        <v>156168</v>
      </c>
      <c r="K215" s="100" t="s">
        <v>1169</v>
      </c>
      <c r="L215" s="100" t="s">
        <v>2493</v>
      </c>
      <c r="M215" s="100" t="s">
        <v>2494</v>
      </c>
      <c r="N215" s="100" t="s">
        <v>2505</v>
      </c>
      <c r="O215" s="100" t="s">
        <v>2506</v>
      </c>
      <c r="P215" s="100" t="s">
        <v>2509</v>
      </c>
      <c r="Q215" s="102">
        <v>50</v>
      </c>
      <c r="R215" s="98">
        <v>16</v>
      </c>
      <c r="S215" s="98">
        <v>24</v>
      </c>
      <c r="T215" s="98">
        <v>10</v>
      </c>
      <c r="U215" s="102">
        <v>50</v>
      </c>
      <c r="V215" s="98">
        <v>85</v>
      </c>
      <c r="W215" s="98">
        <v>1</v>
      </c>
      <c r="X215" s="103" t="s">
        <v>2453</v>
      </c>
      <c r="Y215" s="102">
        <v>1</v>
      </c>
      <c r="Z215" s="102">
        <v>5</v>
      </c>
      <c r="AA215" s="102">
        <v>2</v>
      </c>
      <c r="AB215" s="102">
        <v>60</v>
      </c>
      <c r="AC215" s="98"/>
      <c r="AD215" s="102">
        <v>0</v>
      </c>
      <c r="AE215" s="104">
        <v>5</v>
      </c>
      <c r="AF215" s="105">
        <v>80</v>
      </c>
      <c r="AG215" s="106" t="s">
        <v>2463</v>
      </c>
      <c r="AH215" s="100" t="s">
        <v>2455</v>
      </c>
      <c r="AI215" s="107">
        <v>80</v>
      </c>
      <c r="AJ215" s="106"/>
      <c r="AK215" s="98"/>
      <c r="AL215" s="107"/>
      <c r="AM215" s="106"/>
      <c r="AN215" s="98"/>
      <c r="AO215" s="107"/>
      <c r="AP215" s="106"/>
      <c r="AQ215" s="98"/>
      <c r="AR215" s="107"/>
      <c r="AS215" s="106"/>
      <c r="AT215" s="98"/>
      <c r="AU215" s="107"/>
      <c r="AV215" s="108"/>
      <c r="AW215" s="98"/>
      <c r="AX215" s="98"/>
      <c r="AY215" s="55"/>
      <c r="AZ215" s="55"/>
      <c r="BA215" s="55"/>
      <c r="BB215" s="55"/>
      <c r="BC215" s="55"/>
      <c r="BD215" s="55"/>
      <c r="BE215" s="55"/>
      <c r="BF215" s="55"/>
      <c r="BG215" s="55"/>
      <c r="BH215" s="55"/>
      <c r="BI215" s="55"/>
      <c r="BJ215" s="55"/>
      <c r="BK215" s="55"/>
      <c r="BL215" s="55"/>
      <c r="BM215" s="55"/>
      <c r="BN215" s="55"/>
      <c r="BO215" s="55"/>
      <c r="BP215" s="55"/>
      <c r="BQ215" s="55"/>
      <c r="BR215" s="55"/>
      <c r="BS215" s="55"/>
      <c r="BT215" s="55"/>
      <c r="BU215" s="55"/>
      <c r="BV215" s="55"/>
      <c r="BW215" s="55"/>
      <c r="BX215" s="55"/>
      <c r="BY215" s="55"/>
      <c r="BZ215" s="55"/>
      <c r="CA215" s="55"/>
      <c r="CB215" s="55"/>
      <c r="CC215" s="55"/>
      <c r="CD215" s="55"/>
      <c r="CE215" s="55"/>
      <c r="CF215" s="55"/>
      <c r="CG215" s="55"/>
      <c r="CH215" s="55"/>
      <c r="CI215" s="55"/>
      <c r="CJ215" s="55"/>
      <c r="CK215" s="55"/>
      <c r="CL215" s="55"/>
      <c r="CM215" s="55"/>
      <c r="CN215" s="55"/>
      <c r="CO215" s="55"/>
      <c r="CP215" s="55"/>
      <c r="CQ215" s="55"/>
      <c r="CR215" s="55"/>
      <c r="CS215" s="55"/>
      <c r="CT215" s="55"/>
      <c r="CU215" s="55"/>
      <c r="CV215" s="55"/>
      <c r="CW215" s="55"/>
      <c r="CX215" s="55"/>
      <c r="CY215" s="55"/>
      <c r="CZ215" s="55"/>
      <c r="DA215" s="55"/>
      <c r="DB215" s="55"/>
      <c r="DC215" s="55"/>
      <c r="DD215" s="55"/>
      <c r="DE215" s="55"/>
      <c r="DF215" s="55"/>
      <c r="DG215" s="55"/>
      <c r="DH215" s="55"/>
      <c r="DI215" s="55"/>
      <c r="DJ215" s="55"/>
      <c r="DK215" s="55"/>
      <c r="DL215" s="55"/>
      <c r="DM215" s="55"/>
      <c r="DN215" s="55"/>
      <c r="DO215" s="55"/>
      <c r="DP215" s="55"/>
      <c r="DQ215" s="55"/>
      <c r="DR215" s="55"/>
      <c r="DS215" s="55"/>
      <c r="DT215" s="55"/>
      <c r="DU215" s="55"/>
      <c r="DV215" s="55"/>
      <c r="DW215" s="55"/>
      <c r="DX215" s="55"/>
      <c r="DY215" s="55"/>
      <c r="DZ215" s="55"/>
      <c r="EA215" s="55"/>
      <c r="EB215" s="55"/>
      <c r="EC215" s="55"/>
      <c r="ED215" s="55"/>
      <c r="EE215" s="55"/>
      <c r="EF215" s="55"/>
      <c r="EG215" s="55"/>
      <c r="EH215" s="55"/>
      <c r="EI215" s="55"/>
      <c r="EJ215" s="55"/>
      <c r="EK215" s="55"/>
      <c r="EL215" s="55"/>
      <c r="EM215" s="55"/>
      <c r="EN215" s="55"/>
      <c r="EO215" s="55"/>
      <c r="EP215" s="55"/>
      <c r="EQ215" s="55"/>
      <c r="ER215" s="55"/>
      <c r="ES215" s="45"/>
      <c r="ET215" s="45"/>
      <c r="EU215" s="45"/>
      <c r="EV215" s="45"/>
      <c r="EW215" s="45"/>
      <c r="EX215" s="45"/>
      <c r="EY215" s="45"/>
      <c r="EZ215" s="45"/>
      <c r="FA215" s="45"/>
      <c r="FB215" s="45"/>
      <c r="FC215" s="45"/>
      <c r="FD215" s="45"/>
      <c r="FE215" s="45"/>
      <c r="FF215" s="45"/>
      <c r="FG215" s="45"/>
      <c r="FH215" s="45"/>
      <c r="FI215" s="45"/>
      <c r="FJ215" s="45"/>
      <c r="FK215" s="45"/>
      <c r="FL215" s="45"/>
      <c r="FM215" s="45"/>
      <c r="FN215" s="45"/>
      <c r="FO215" s="45"/>
      <c r="FP215" s="45"/>
      <c r="FQ215" s="45"/>
      <c r="FR215" s="45"/>
      <c r="FS215" s="45"/>
      <c r="FT215" s="45"/>
      <c r="FU215" s="45"/>
      <c r="FV215" s="45"/>
      <c r="FW215" s="45"/>
      <c r="FX215" s="45"/>
      <c r="FY215" s="45"/>
      <c r="FZ215" s="45"/>
      <c r="GA215" s="45"/>
      <c r="GB215" s="45"/>
      <c r="GC215" s="45"/>
      <c r="GD215" s="45"/>
      <c r="GE215" s="45"/>
      <c r="GF215" s="45"/>
      <c r="GG215" s="45"/>
      <c r="GH215" s="45"/>
      <c r="GI215" s="45"/>
      <c r="GJ215" s="45"/>
      <c r="GK215" s="45"/>
      <c r="GL215" s="45"/>
      <c r="GM215" s="45"/>
      <c r="GN215" s="45"/>
      <c r="GO215" s="45"/>
      <c r="GP215" s="45"/>
      <c r="GQ215" s="45"/>
      <c r="GR215" s="45"/>
      <c r="GS215" s="45"/>
      <c r="GT215" s="45"/>
      <c r="GU215" s="45"/>
      <c r="GV215" s="45"/>
      <c r="GW215" s="45"/>
      <c r="GX215" s="45"/>
      <c r="GY215" s="45"/>
      <c r="GZ215" s="45"/>
      <c r="HA215" s="45"/>
      <c r="HB215" s="45"/>
      <c r="HC215" s="45"/>
      <c r="HD215" s="45"/>
      <c r="HE215" s="45"/>
      <c r="HF215" s="45"/>
      <c r="HG215" s="45"/>
      <c r="HH215" s="45"/>
      <c r="HI215" s="45"/>
      <c r="HJ215" s="45"/>
      <c r="HK215" s="45"/>
      <c r="HL215" s="45"/>
      <c r="HM215" s="45"/>
      <c r="HN215" s="45"/>
      <c r="HO215" s="45"/>
      <c r="HP215" s="45"/>
      <c r="HQ215" s="45"/>
      <c r="HR215" s="45"/>
      <c r="HS215" s="45"/>
      <c r="HT215" s="45"/>
      <c r="HU215" s="45"/>
      <c r="HV215" s="45"/>
      <c r="HW215" s="45"/>
      <c r="HX215" s="45"/>
      <c r="HY215" s="45"/>
      <c r="HZ215" s="45"/>
      <c r="IA215" s="45"/>
      <c r="IB215" s="45"/>
      <c r="IC215" s="45"/>
      <c r="ID215" s="45"/>
      <c r="IE215" s="45"/>
      <c r="IF215" s="45"/>
      <c r="IG215" s="45"/>
      <c r="IH215" s="45"/>
      <c r="II215" s="45"/>
      <c r="IJ215" s="45"/>
      <c r="IK215" s="45"/>
      <c r="IL215" s="45"/>
      <c r="IM215" s="45"/>
      <c r="IN215" s="45"/>
      <c r="IO215" s="45"/>
      <c r="IP215" s="45"/>
      <c r="IQ215" s="45"/>
      <c r="IR215" s="45"/>
      <c r="IS215" s="45"/>
      <c r="IT215" s="45"/>
      <c r="IU215" s="45"/>
      <c r="IV215" s="45"/>
    </row>
    <row r="216" spans="1:256" s="41" customFormat="1" ht="76.45" x14ac:dyDescent="0.25">
      <c r="A216" s="97">
        <v>206</v>
      </c>
      <c r="B216" s="100" t="s">
        <v>6884</v>
      </c>
      <c r="C216" s="98">
        <v>12</v>
      </c>
      <c r="D216" s="99" t="s">
        <v>2463</v>
      </c>
      <c r="E216" s="100" t="s">
        <v>2455</v>
      </c>
      <c r="F216" s="98">
        <v>10842</v>
      </c>
      <c r="G216" s="100" t="s">
        <v>2582</v>
      </c>
      <c r="H216" s="98">
        <v>2015</v>
      </c>
      <c r="I216" s="100" t="s">
        <v>2583</v>
      </c>
      <c r="J216" s="101">
        <v>96922</v>
      </c>
      <c r="K216" s="100" t="s">
        <v>1143</v>
      </c>
      <c r="L216" s="100" t="s">
        <v>2493</v>
      </c>
      <c r="M216" s="100" t="s">
        <v>2547</v>
      </c>
      <c r="N216" s="100" t="s">
        <v>2584</v>
      </c>
      <c r="O216" s="100" t="s">
        <v>2585</v>
      </c>
      <c r="P216" s="100">
        <v>4838</v>
      </c>
      <c r="Q216" s="102">
        <v>100</v>
      </c>
      <c r="R216" s="98">
        <v>25</v>
      </c>
      <c r="S216" s="98">
        <v>25</v>
      </c>
      <c r="T216" s="98">
        <v>50</v>
      </c>
      <c r="U216" s="102">
        <v>100</v>
      </c>
      <c r="V216" s="98">
        <v>100</v>
      </c>
      <c r="W216" s="98">
        <v>0</v>
      </c>
      <c r="X216" s="103" t="s">
        <v>2453</v>
      </c>
      <c r="Y216" s="102">
        <v>3</v>
      </c>
      <c r="Z216" s="102">
        <v>4</v>
      </c>
      <c r="AA216" s="102">
        <v>1</v>
      </c>
      <c r="AB216" s="102">
        <v>60</v>
      </c>
      <c r="AC216" s="98">
        <v>125</v>
      </c>
      <c r="AD216" s="102">
        <v>0</v>
      </c>
      <c r="AE216" s="104">
        <v>5</v>
      </c>
      <c r="AF216" s="105">
        <v>100</v>
      </c>
      <c r="AG216" s="106" t="s">
        <v>2463</v>
      </c>
      <c r="AH216" s="100" t="s">
        <v>2455</v>
      </c>
      <c r="AI216" s="107">
        <v>45</v>
      </c>
      <c r="AJ216" s="106" t="s">
        <v>2454</v>
      </c>
      <c r="AK216" s="98" t="s">
        <v>2444</v>
      </c>
      <c r="AL216" s="107">
        <v>45</v>
      </c>
      <c r="AM216" s="106"/>
      <c r="AN216" s="98"/>
      <c r="AO216" s="107"/>
      <c r="AP216" s="106"/>
      <c r="AQ216" s="98"/>
      <c r="AR216" s="107"/>
      <c r="AS216" s="106" t="s">
        <v>2486</v>
      </c>
      <c r="AT216" s="98" t="s">
        <v>2471</v>
      </c>
      <c r="AU216" s="107">
        <v>10</v>
      </c>
      <c r="AV216" s="108"/>
      <c r="AW216" s="98"/>
      <c r="AX216" s="98"/>
      <c r="AY216" s="55"/>
      <c r="AZ216" s="55"/>
      <c r="BA216" s="55"/>
      <c r="BB216" s="55"/>
      <c r="BC216" s="55"/>
      <c r="BD216" s="55"/>
      <c r="BE216" s="55"/>
      <c r="BF216" s="55"/>
      <c r="BG216" s="55"/>
      <c r="BH216" s="55"/>
      <c r="BI216" s="55"/>
      <c r="BJ216" s="55"/>
      <c r="BK216" s="55"/>
      <c r="BL216" s="55"/>
      <c r="BM216" s="55"/>
      <c r="BN216" s="55"/>
      <c r="BO216" s="55"/>
      <c r="BP216" s="55"/>
      <c r="BQ216" s="55"/>
      <c r="BR216" s="55"/>
      <c r="BS216" s="55"/>
      <c r="BT216" s="55"/>
      <c r="BU216" s="55"/>
      <c r="BV216" s="55"/>
      <c r="BW216" s="55"/>
      <c r="BX216" s="55"/>
      <c r="BY216" s="55"/>
      <c r="BZ216" s="55"/>
      <c r="CA216" s="55"/>
      <c r="CB216" s="55"/>
      <c r="CC216" s="55"/>
      <c r="CD216" s="55"/>
      <c r="CE216" s="55"/>
      <c r="CF216" s="55"/>
      <c r="CG216" s="55"/>
      <c r="CH216" s="55"/>
      <c r="CI216" s="55"/>
      <c r="CJ216" s="55"/>
      <c r="CK216" s="55"/>
      <c r="CL216" s="55"/>
      <c r="CM216" s="55"/>
      <c r="CN216" s="55"/>
      <c r="CO216" s="55"/>
      <c r="CP216" s="55"/>
      <c r="CQ216" s="55"/>
      <c r="CR216" s="55"/>
      <c r="CS216" s="55"/>
      <c r="CT216" s="55"/>
      <c r="CU216" s="55"/>
      <c r="CV216" s="55"/>
      <c r="CW216" s="55"/>
      <c r="CX216" s="55"/>
      <c r="CY216" s="55"/>
      <c r="CZ216" s="55"/>
      <c r="DA216" s="55"/>
      <c r="DB216" s="55"/>
      <c r="DC216" s="55"/>
      <c r="DD216" s="55"/>
      <c r="DE216" s="55"/>
      <c r="DF216" s="55"/>
      <c r="DG216" s="55"/>
      <c r="DH216" s="55"/>
      <c r="DI216" s="55"/>
      <c r="DJ216" s="55"/>
      <c r="DK216" s="55"/>
      <c r="DL216" s="55"/>
      <c r="DM216" s="55"/>
      <c r="DN216" s="55"/>
      <c r="DO216" s="55"/>
      <c r="DP216" s="55"/>
      <c r="DQ216" s="55"/>
      <c r="DR216" s="55"/>
      <c r="DS216" s="55"/>
      <c r="DT216" s="55"/>
      <c r="DU216" s="55"/>
      <c r="DV216" s="55"/>
      <c r="DW216" s="55"/>
      <c r="DX216" s="55"/>
      <c r="DY216" s="55"/>
      <c r="DZ216" s="55"/>
      <c r="EA216" s="55"/>
      <c r="EB216" s="55"/>
      <c r="EC216" s="55"/>
      <c r="ED216" s="55"/>
      <c r="EE216" s="55"/>
      <c r="EF216" s="55"/>
      <c r="EG216" s="55"/>
      <c r="EH216" s="55"/>
      <c r="EI216" s="55"/>
      <c r="EJ216" s="55"/>
      <c r="EK216" s="55"/>
      <c r="EL216" s="55"/>
      <c r="EM216" s="55"/>
      <c r="EN216" s="55"/>
      <c r="EO216" s="55"/>
      <c r="EP216" s="55"/>
      <c r="EQ216" s="55"/>
      <c r="ER216" s="55"/>
      <c r="ES216" s="45"/>
      <c r="ET216" s="45"/>
      <c r="EU216" s="45"/>
      <c r="EV216" s="45"/>
      <c r="EW216" s="45"/>
      <c r="EX216" s="45"/>
      <c r="EY216" s="45"/>
      <c r="EZ216" s="45"/>
      <c r="FA216" s="45"/>
      <c r="FB216" s="45"/>
      <c r="FC216" s="45"/>
      <c r="FD216" s="45"/>
      <c r="FE216" s="45"/>
      <c r="FF216" s="45"/>
      <c r="FG216" s="45"/>
      <c r="FH216" s="45"/>
      <c r="FI216" s="45"/>
      <c r="FJ216" s="45"/>
      <c r="FK216" s="45"/>
      <c r="FL216" s="45"/>
      <c r="FM216" s="45"/>
      <c r="FN216" s="45"/>
      <c r="FO216" s="45"/>
      <c r="FP216" s="45"/>
      <c r="FQ216" s="45"/>
      <c r="FR216" s="45"/>
      <c r="FS216" s="45"/>
      <c r="FT216" s="45"/>
      <c r="FU216" s="45"/>
      <c r="FV216" s="45"/>
      <c r="FW216" s="45"/>
      <c r="FX216" s="45"/>
      <c r="FY216" s="45"/>
      <c r="FZ216" s="45"/>
      <c r="GA216" s="45"/>
      <c r="GB216" s="45"/>
      <c r="GC216" s="45"/>
      <c r="GD216" s="45"/>
      <c r="GE216" s="45"/>
      <c r="GF216" s="45"/>
      <c r="GG216" s="45"/>
      <c r="GH216" s="45"/>
      <c r="GI216" s="45"/>
      <c r="GJ216" s="45"/>
      <c r="GK216" s="45"/>
      <c r="GL216" s="45"/>
      <c r="GM216" s="45"/>
      <c r="GN216" s="45"/>
      <c r="GO216" s="45"/>
      <c r="GP216" s="45"/>
      <c r="GQ216" s="45"/>
      <c r="GR216" s="45"/>
      <c r="GS216" s="45"/>
      <c r="GT216" s="45"/>
      <c r="GU216" s="45"/>
      <c r="GV216" s="45"/>
      <c r="GW216" s="45"/>
      <c r="GX216" s="45"/>
      <c r="GY216" s="45"/>
      <c r="GZ216" s="45"/>
      <c r="HA216" s="45"/>
      <c r="HB216" s="45"/>
      <c r="HC216" s="45"/>
      <c r="HD216" s="45"/>
      <c r="HE216" s="45"/>
      <c r="HF216" s="45"/>
      <c r="HG216" s="45"/>
      <c r="HH216" s="45"/>
      <c r="HI216" s="45"/>
      <c r="HJ216" s="45"/>
      <c r="HK216" s="45"/>
      <c r="HL216" s="45"/>
      <c r="HM216" s="45"/>
      <c r="HN216" s="45"/>
      <c r="HO216" s="45"/>
      <c r="HP216" s="45"/>
      <c r="HQ216" s="45"/>
      <c r="HR216" s="45"/>
      <c r="HS216" s="45"/>
      <c r="HT216" s="45"/>
      <c r="HU216" s="45"/>
      <c r="HV216" s="45"/>
      <c r="HW216" s="45"/>
      <c r="HX216" s="45"/>
      <c r="HY216" s="45"/>
      <c r="HZ216" s="45"/>
      <c r="IA216" s="45"/>
      <c r="IB216" s="45"/>
      <c r="IC216" s="45"/>
      <c r="ID216" s="45"/>
      <c r="IE216" s="45"/>
      <c r="IF216" s="45"/>
      <c r="IG216" s="45"/>
      <c r="IH216" s="45"/>
      <c r="II216" s="45"/>
      <c r="IJ216" s="45"/>
      <c r="IK216" s="45"/>
      <c r="IL216" s="45"/>
      <c r="IM216" s="45"/>
      <c r="IN216" s="45"/>
      <c r="IO216" s="45"/>
      <c r="IP216" s="45"/>
      <c r="IQ216" s="45"/>
      <c r="IR216" s="45"/>
      <c r="IS216" s="45"/>
      <c r="IT216" s="45"/>
      <c r="IU216" s="45"/>
      <c r="IV216" s="45"/>
    </row>
    <row r="217" spans="1:256" s="41" customFormat="1" ht="76.45" x14ac:dyDescent="0.25">
      <c r="A217" s="97">
        <v>206</v>
      </c>
      <c r="B217" s="100" t="s">
        <v>6884</v>
      </c>
      <c r="C217" s="98">
        <v>15</v>
      </c>
      <c r="D217" s="99"/>
      <c r="E217" s="100" t="s">
        <v>2472</v>
      </c>
      <c r="F217" s="98" t="s">
        <v>2498</v>
      </c>
      <c r="G217" s="100" t="s">
        <v>2487</v>
      </c>
      <c r="H217" s="98">
        <v>38322</v>
      </c>
      <c r="I217" s="100" t="s">
        <v>7883</v>
      </c>
      <c r="J217" s="101">
        <v>30447.68</v>
      </c>
      <c r="K217" s="100" t="s">
        <v>1431</v>
      </c>
      <c r="L217" s="100" t="s">
        <v>2475</v>
      </c>
      <c r="M217" s="100" t="s">
        <v>2476</v>
      </c>
      <c r="N217" s="100" t="s">
        <v>2488</v>
      </c>
      <c r="O217" s="100" t="s">
        <v>2489</v>
      </c>
      <c r="P217" s="100" t="s">
        <v>2490</v>
      </c>
      <c r="Q217" s="102">
        <v>50</v>
      </c>
      <c r="R217" s="98">
        <v>0</v>
      </c>
      <c r="S217" s="98">
        <v>15</v>
      </c>
      <c r="T217" s="98">
        <v>35</v>
      </c>
      <c r="U217" s="102">
        <v>50</v>
      </c>
      <c r="V217" s="98">
        <v>60</v>
      </c>
      <c r="W217" s="98">
        <v>1</v>
      </c>
      <c r="X217" s="103" t="s">
        <v>2453</v>
      </c>
      <c r="Y217" s="102">
        <v>1</v>
      </c>
      <c r="Z217" s="102">
        <v>2</v>
      </c>
      <c r="AA217" s="102">
        <v>3</v>
      </c>
      <c r="AB217" s="102">
        <v>60</v>
      </c>
      <c r="AC217" s="98"/>
      <c r="AD217" s="102">
        <v>0</v>
      </c>
      <c r="AE217" s="104">
        <v>5</v>
      </c>
      <c r="AF217" s="105">
        <v>60</v>
      </c>
      <c r="AG217" s="106" t="s">
        <v>2480</v>
      </c>
      <c r="AH217" s="100" t="s">
        <v>2472</v>
      </c>
      <c r="AI217" s="107">
        <v>60</v>
      </c>
      <c r="AJ217" s="106"/>
      <c r="AK217" s="98"/>
      <c r="AL217" s="107"/>
      <c r="AM217" s="106"/>
      <c r="AN217" s="98"/>
      <c r="AO217" s="107"/>
      <c r="AP217" s="106"/>
      <c r="AQ217" s="98"/>
      <c r="AR217" s="107"/>
      <c r="AS217" s="106"/>
      <c r="AT217" s="98"/>
      <c r="AU217" s="107"/>
      <c r="AV217" s="108"/>
      <c r="AW217" s="98"/>
      <c r="AX217" s="98"/>
      <c r="AY217" s="55"/>
      <c r="AZ217" s="55"/>
      <c r="BA217" s="55"/>
      <c r="BB217" s="55"/>
      <c r="BC217" s="55"/>
      <c r="BD217" s="55"/>
      <c r="BE217" s="55"/>
      <c r="BF217" s="55"/>
      <c r="BG217" s="55"/>
      <c r="BH217" s="55"/>
      <c r="BI217" s="55"/>
      <c r="BJ217" s="55"/>
      <c r="BK217" s="55"/>
      <c r="BL217" s="55"/>
      <c r="BM217" s="55"/>
      <c r="BN217" s="55"/>
      <c r="BO217" s="55"/>
      <c r="BP217" s="55"/>
      <c r="BQ217" s="55"/>
      <c r="BR217" s="55"/>
      <c r="BS217" s="55"/>
      <c r="BT217" s="55"/>
      <c r="BU217" s="55"/>
      <c r="BV217" s="55"/>
      <c r="BW217" s="55"/>
      <c r="BX217" s="55"/>
      <c r="BY217" s="55"/>
      <c r="BZ217" s="55"/>
      <c r="CA217" s="55"/>
      <c r="CB217" s="55"/>
      <c r="CC217" s="55"/>
      <c r="CD217" s="55"/>
      <c r="CE217" s="55"/>
      <c r="CF217" s="55"/>
      <c r="CG217" s="55"/>
      <c r="CH217" s="55"/>
      <c r="CI217" s="55"/>
      <c r="CJ217" s="55"/>
      <c r="CK217" s="55"/>
      <c r="CL217" s="55"/>
      <c r="CM217" s="55"/>
      <c r="CN217" s="55"/>
      <c r="CO217" s="55"/>
      <c r="CP217" s="55"/>
      <c r="CQ217" s="55"/>
      <c r="CR217" s="55"/>
      <c r="CS217" s="55"/>
      <c r="CT217" s="55"/>
      <c r="CU217" s="55"/>
      <c r="CV217" s="55"/>
      <c r="CW217" s="55"/>
      <c r="CX217" s="55"/>
      <c r="CY217" s="55"/>
      <c r="CZ217" s="55"/>
      <c r="DA217" s="55"/>
      <c r="DB217" s="55"/>
      <c r="DC217" s="55"/>
      <c r="DD217" s="55"/>
      <c r="DE217" s="55"/>
      <c r="DF217" s="55"/>
      <c r="DG217" s="55"/>
      <c r="DH217" s="55"/>
      <c r="DI217" s="55"/>
      <c r="DJ217" s="55"/>
      <c r="DK217" s="55"/>
      <c r="DL217" s="55"/>
      <c r="DM217" s="55"/>
      <c r="DN217" s="55"/>
      <c r="DO217" s="55"/>
      <c r="DP217" s="55"/>
      <c r="DQ217" s="55"/>
      <c r="DR217" s="55"/>
      <c r="DS217" s="55"/>
      <c r="DT217" s="55"/>
      <c r="DU217" s="55"/>
      <c r="DV217" s="55"/>
      <c r="DW217" s="55"/>
      <c r="DX217" s="55"/>
      <c r="DY217" s="55"/>
      <c r="DZ217" s="55"/>
      <c r="EA217" s="55"/>
      <c r="EB217" s="55"/>
      <c r="EC217" s="55"/>
      <c r="ED217" s="55"/>
      <c r="EE217" s="55"/>
      <c r="EF217" s="55"/>
      <c r="EG217" s="55"/>
      <c r="EH217" s="55"/>
      <c r="EI217" s="55"/>
      <c r="EJ217" s="55"/>
      <c r="EK217" s="55"/>
      <c r="EL217" s="55"/>
      <c r="EM217" s="55"/>
      <c r="EN217" s="55"/>
      <c r="EO217" s="55"/>
      <c r="EP217" s="55"/>
      <c r="EQ217" s="55"/>
      <c r="ER217" s="55"/>
      <c r="ES217" s="45"/>
      <c r="ET217" s="45"/>
      <c r="EU217" s="45"/>
      <c r="EV217" s="45"/>
      <c r="EW217" s="45"/>
      <c r="EX217" s="45"/>
      <c r="EY217" s="45"/>
      <c r="EZ217" s="45"/>
      <c r="FA217" s="45"/>
      <c r="FB217" s="45"/>
      <c r="FC217" s="45"/>
      <c r="FD217" s="45"/>
      <c r="FE217" s="45"/>
      <c r="FF217" s="45"/>
      <c r="FG217" s="45"/>
      <c r="FH217" s="45"/>
      <c r="FI217" s="45"/>
      <c r="FJ217" s="45"/>
      <c r="FK217" s="45"/>
      <c r="FL217" s="45"/>
      <c r="FM217" s="45"/>
      <c r="FN217" s="45"/>
      <c r="FO217" s="45"/>
      <c r="FP217" s="45"/>
      <c r="FQ217" s="45"/>
      <c r="FR217" s="45"/>
      <c r="FS217" s="45"/>
      <c r="FT217" s="45"/>
      <c r="FU217" s="45"/>
      <c r="FV217" s="45"/>
      <c r="FW217" s="45"/>
      <c r="FX217" s="45"/>
      <c r="FY217" s="45"/>
      <c r="FZ217" s="45"/>
      <c r="GA217" s="45"/>
      <c r="GB217" s="45"/>
      <c r="GC217" s="45"/>
      <c r="GD217" s="45"/>
      <c r="GE217" s="45"/>
      <c r="GF217" s="45"/>
      <c r="GG217" s="45"/>
      <c r="GH217" s="45"/>
      <c r="GI217" s="45"/>
      <c r="GJ217" s="45"/>
      <c r="GK217" s="45"/>
      <c r="GL217" s="45"/>
      <c r="GM217" s="45"/>
      <c r="GN217" s="45"/>
      <c r="GO217" s="45"/>
      <c r="GP217" s="45"/>
      <c r="GQ217" s="45"/>
      <c r="GR217" s="45"/>
      <c r="GS217" s="45"/>
      <c r="GT217" s="45"/>
      <c r="GU217" s="45"/>
      <c r="GV217" s="45"/>
      <c r="GW217" s="45"/>
      <c r="GX217" s="45"/>
      <c r="GY217" s="45"/>
      <c r="GZ217" s="45"/>
      <c r="HA217" s="45"/>
      <c r="HB217" s="45"/>
      <c r="HC217" s="45"/>
      <c r="HD217" s="45"/>
      <c r="HE217" s="45"/>
      <c r="HF217" s="45"/>
      <c r="HG217" s="45"/>
      <c r="HH217" s="45"/>
      <c r="HI217" s="45"/>
      <c r="HJ217" s="45"/>
      <c r="HK217" s="45"/>
      <c r="HL217" s="45"/>
      <c r="HM217" s="45"/>
      <c r="HN217" s="45"/>
      <c r="HO217" s="45"/>
      <c r="HP217" s="45"/>
      <c r="HQ217" s="45"/>
      <c r="HR217" s="45"/>
      <c r="HS217" s="45"/>
      <c r="HT217" s="45"/>
      <c r="HU217" s="45"/>
      <c r="HV217" s="45"/>
      <c r="HW217" s="45"/>
      <c r="HX217" s="45"/>
      <c r="HY217" s="45"/>
      <c r="HZ217" s="45"/>
      <c r="IA217" s="45"/>
      <c r="IB217" s="45"/>
      <c r="IC217" s="45"/>
      <c r="ID217" s="45"/>
      <c r="IE217" s="45"/>
      <c r="IF217" s="45"/>
      <c r="IG217" s="45"/>
      <c r="IH217" s="45"/>
      <c r="II217" s="45"/>
      <c r="IJ217" s="45"/>
      <c r="IK217" s="45"/>
      <c r="IL217" s="45"/>
      <c r="IM217" s="45"/>
      <c r="IN217" s="45"/>
      <c r="IO217" s="45"/>
      <c r="IP217" s="45"/>
      <c r="IQ217" s="45"/>
      <c r="IR217" s="45"/>
      <c r="IS217" s="45"/>
      <c r="IT217" s="45"/>
      <c r="IU217" s="45"/>
      <c r="IV217" s="45"/>
    </row>
    <row r="218" spans="1:256" s="41" customFormat="1" ht="76.45" x14ac:dyDescent="0.25">
      <c r="A218" s="97">
        <v>206</v>
      </c>
      <c r="B218" s="100" t="s">
        <v>6884</v>
      </c>
      <c r="C218" s="98">
        <v>15</v>
      </c>
      <c r="D218" s="99"/>
      <c r="E218" s="100" t="s">
        <v>2472</v>
      </c>
      <c r="F218" s="98" t="s">
        <v>2498</v>
      </c>
      <c r="G218" s="100" t="s">
        <v>2499</v>
      </c>
      <c r="H218" s="98">
        <v>38533</v>
      </c>
      <c r="I218" s="100" t="s">
        <v>2500</v>
      </c>
      <c r="J218" s="101">
        <v>20916.47</v>
      </c>
      <c r="K218" s="100" t="s">
        <v>1431</v>
      </c>
      <c r="L218" s="100" t="s">
        <v>2493</v>
      </c>
      <c r="M218" s="100" t="s">
        <v>2494</v>
      </c>
      <c r="N218" s="100" t="s">
        <v>2501</v>
      </c>
      <c r="O218" s="100" t="s">
        <v>2502</v>
      </c>
      <c r="P218" s="100" t="s">
        <v>2503</v>
      </c>
      <c r="Q218" s="102">
        <v>50</v>
      </c>
      <c r="R218" s="98">
        <v>0</v>
      </c>
      <c r="S218" s="98">
        <v>17</v>
      </c>
      <c r="T218" s="98">
        <v>33</v>
      </c>
      <c r="U218" s="102">
        <v>50</v>
      </c>
      <c r="V218" s="98">
        <v>85</v>
      </c>
      <c r="W218" s="98">
        <v>0.99999999999999978</v>
      </c>
      <c r="X218" s="103" t="s">
        <v>2453</v>
      </c>
      <c r="Y218" s="102">
        <v>2</v>
      </c>
      <c r="Z218" s="102">
        <v>5</v>
      </c>
      <c r="AA218" s="102">
        <v>6</v>
      </c>
      <c r="AB218" s="102">
        <v>60</v>
      </c>
      <c r="AC218" s="98"/>
      <c r="AD218" s="102">
        <v>0</v>
      </c>
      <c r="AE218" s="104">
        <v>5</v>
      </c>
      <c r="AF218" s="105">
        <v>70</v>
      </c>
      <c r="AG218" s="106" t="s">
        <v>2480</v>
      </c>
      <c r="AH218" s="100" t="s">
        <v>2472</v>
      </c>
      <c r="AI218" s="107">
        <v>70</v>
      </c>
      <c r="AJ218" s="106"/>
      <c r="AK218" s="98"/>
      <c r="AL218" s="107"/>
      <c r="AM218" s="106"/>
      <c r="AN218" s="98"/>
      <c r="AO218" s="107"/>
      <c r="AP218" s="106"/>
      <c r="AQ218" s="98"/>
      <c r="AR218" s="107"/>
      <c r="AS218" s="106"/>
      <c r="AT218" s="98"/>
      <c r="AU218" s="107"/>
      <c r="AV218" s="108"/>
      <c r="AW218" s="98"/>
      <c r="AX218" s="98"/>
      <c r="AY218" s="55"/>
      <c r="AZ218" s="55"/>
      <c r="BA218" s="55"/>
      <c r="BB218" s="55"/>
      <c r="BC218" s="55"/>
      <c r="BD218" s="55"/>
      <c r="BE218" s="55"/>
      <c r="BF218" s="55"/>
      <c r="BG218" s="55"/>
      <c r="BH218" s="55"/>
      <c r="BI218" s="55"/>
      <c r="BJ218" s="55"/>
      <c r="BK218" s="55"/>
      <c r="BL218" s="55"/>
      <c r="BM218" s="55"/>
      <c r="BN218" s="55"/>
      <c r="BO218" s="55"/>
      <c r="BP218" s="55"/>
      <c r="BQ218" s="55"/>
      <c r="BR218" s="55"/>
      <c r="BS218" s="55"/>
      <c r="BT218" s="55"/>
      <c r="BU218" s="55"/>
      <c r="BV218" s="55"/>
      <c r="BW218" s="55"/>
      <c r="BX218" s="55"/>
      <c r="BY218" s="55"/>
      <c r="BZ218" s="55"/>
      <c r="CA218" s="55"/>
      <c r="CB218" s="55"/>
      <c r="CC218" s="55"/>
      <c r="CD218" s="55"/>
      <c r="CE218" s="55"/>
      <c r="CF218" s="55"/>
      <c r="CG218" s="55"/>
      <c r="CH218" s="55"/>
      <c r="CI218" s="55"/>
      <c r="CJ218" s="55"/>
      <c r="CK218" s="55"/>
      <c r="CL218" s="55"/>
      <c r="CM218" s="55"/>
      <c r="CN218" s="55"/>
      <c r="CO218" s="55"/>
      <c r="CP218" s="55"/>
      <c r="CQ218" s="55"/>
      <c r="CR218" s="55"/>
      <c r="CS218" s="55"/>
      <c r="CT218" s="55"/>
      <c r="CU218" s="55"/>
      <c r="CV218" s="55"/>
      <c r="CW218" s="55"/>
      <c r="CX218" s="55"/>
      <c r="CY218" s="55"/>
      <c r="CZ218" s="55"/>
      <c r="DA218" s="55"/>
      <c r="DB218" s="55"/>
      <c r="DC218" s="55"/>
      <c r="DD218" s="55"/>
      <c r="DE218" s="55"/>
      <c r="DF218" s="55"/>
      <c r="DG218" s="55"/>
      <c r="DH218" s="55"/>
      <c r="DI218" s="55"/>
      <c r="DJ218" s="55"/>
      <c r="DK218" s="55"/>
      <c r="DL218" s="55"/>
      <c r="DM218" s="55"/>
      <c r="DN218" s="55"/>
      <c r="DO218" s="55"/>
      <c r="DP218" s="55"/>
      <c r="DQ218" s="55"/>
      <c r="DR218" s="55"/>
      <c r="DS218" s="55"/>
      <c r="DT218" s="55"/>
      <c r="DU218" s="55"/>
      <c r="DV218" s="55"/>
      <c r="DW218" s="55"/>
      <c r="DX218" s="55"/>
      <c r="DY218" s="55"/>
      <c r="DZ218" s="55"/>
      <c r="EA218" s="55"/>
      <c r="EB218" s="55"/>
      <c r="EC218" s="55"/>
      <c r="ED218" s="55"/>
      <c r="EE218" s="55"/>
      <c r="EF218" s="55"/>
      <c r="EG218" s="55"/>
      <c r="EH218" s="55"/>
      <c r="EI218" s="55"/>
      <c r="EJ218" s="55"/>
      <c r="EK218" s="55"/>
      <c r="EL218" s="55"/>
      <c r="EM218" s="55"/>
      <c r="EN218" s="55"/>
      <c r="EO218" s="55"/>
      <c r="EP218" s="55"/>
      <c r="EQ218" s="55"/>
      <c r="ER218" s="55"/>
      <c r="ES218" s="45"/>
      <c r="ET218" s="45"/>
      <c r="EU218" s="45"/>
      <c r="EV218" s="45"/>
      <c r="EW218" s="45"/>
      <c r="EX218" s="45"/>
      <c r="EY218" s="45"/>
      <c r="EZ218" s="45"/>
      <c r="FA218" s="45"/>
      <c r="FB218" s="45"/>
      <c r="FC218" s="45"/>
      <c r="FD218" s="45"/>
      <c r="FE218" s="45"/>
      <c r="FF218" s="45"/>
      <c r="FG218" s="45"/>
      <c r="FH218" s="45"/>
      <c r="FI218" s="45"/>
      <c r="FJ218" s="45"/>
      <c r="FK218" s="45"/>
      <c r="FL218" s="45"/>
      <c r="FM218" s="45"/>
      <c r="FN218" s="45"/>
      <c r="FO218" s="45"/>
      <c r="FP218" s="45"/>
      <c r="FQ218" s="45"/>
      <c r="FR218" s="45"/>
      <c r="FS218" s="45"/>
      <c r="FT218" s="45"/>
      <c r="FU218" s="45"/>
      <c r="FV218" s="45"/>
      <c r="FW218" s="45"/>
      <c r="FX218" s="45"/>
      <c r="FY218" s="45"/>
      <c r="FZ218" s="45"/>
      <c r="GA218" s="45"/>
      <c r="GB218" s="45"/>
      <c r="GC218" s="45"/>
      <c r="GD218" s="45"/>
      <c r="GE218" s="45"/>
      <c r="GF218" s="45"/>
      <c r="GG218" s="45"/>
      <c r="GH218" s="45"/>
      <c r="GI218" s="45"/>
      <c r="GJ218" s="45"/>
      <c r="GK218" s="45"/>
      <c r="GL218" s="45"/>
      <c r="GM218" s="45"/>
      <c r="GN218" s="45"/>
      <c r="GO218" s="45"/>
      <c r="GP218" s="45"/>
      <c r="GQ218" s="45"/>
      <c r="GR218" s="45"/>
      <c r="GS218" s="45"/>
      <c r="GT218" s="45"/>
      <c r="GU218" s="45"/>
      <c r="GV218" s="45"/>
      <c r="GW218" s="45"/>
      <c r="GX218" s="45"/>
      <c r="GY218" s="45"/>
      <c r="GZ218" s="45"/>
      <c r="HA218" s="45"/>
      <c r="HB218" s="45"/>
      <c r="HC218" s="45"/>
      <c r="HD218" s="45"/>
      <c r="HE218" s="45"/>
      <c r="HF218" s="45"/>
      <c r="HG218" s="45"/>
      <c r="HH218" s="45"/>
      <c r="HI218" s="45"/>
      <c r="HJ218" s="45"/>
      <c r="HK218" s="45"/>
      <c r="HL218" s="45"/>
      <c r="HM218" s="45"/>
      <c r="HN218" s="45"/>
      <c r="HO218" s="45"/>
      <c r="HP218" s="45"/>
      <c r="HQ218" s="45"/>
      <c r="HR218" s="45"/>
      <c r="HS218" s="45"/>
      <c r="HT218" s="45"/>
      <c r="HU218" s="45"/>
      <c r="HV218" s="45"/>
      <c r="HW218" s="45"/>
      <c r="HX218" s="45"/>
      <c r="HY218" s="45"/>
      <c r="HZ218" s="45"/>
      <c r="IA218" s="45"/>
      <c r="IB218" s="45"/>
      <c r="IC218" s="45"/>
      <c r="ID218" s="45"/>
      <c r="IE218" s="45"/>
      <c r="IF218" s="45"/>
      <c r="IG218" s="45"/>
      <c r="IH218" s="45"/>
      <c r="II218" s="45"/>
      <c r="IJ218" s="45"/>
      <c r="IK218" s="45"/>
      <c r="IL218" s="45"/>
      <c r="IM218" s="45"/>
      <c r="IN218" s="45"/>
      <c r="IO218" s="45"/>
      <c r="IP218" s="45"/>
      <c r="IQ218" s="45"/>
      <c r="IR218" s="45"/>
      <c r="IS218" s="45"/>
      <c r="IT218" s="45"/>
      <c r="IU218" s="45"/>
      <c r="IV218" s="45"/>
    </row>
    <row r="219" spans="1:256" s="41" customFormat="1" ht="76.45" x14ac:dyDescent="0.25">
      <c r="A219" s="97">
        <v>206</v>
      </c>
      <c r="B219" s="100" t="s">
        <v>6884</v>
      </c>
      <c r="C219" s="98">
        <v>13</v>
      </c>
      <c r="D219" s="99"/>
      <c r="E219" s="100" t="s">
        <v>2444</v>
      </c>
      <c r="F219" s="98" t="s">
        <v>2517</v>
      </c>
      <c r="G219" s="100" t="s">
        <v>2518</v>
      </c>
      <c r="H219" s="98">
        <v>40117</v>
      </c>
      <c r="I219" s="100" t="s">
        <v>2519</v>
      </c>
      <c r="J219" s="101">
        <v>44033.91</v>
      </c>
      <c r="K219" s="100" t="s">
        <v>1431</v>
      </c>
      <c r="L219" s="100" t="s">
        <v>2493</v>
      </c>
      <c r="M219" s="100" t="s">
        <v>2494</v>
      </c>
      <c r="N219" s="100" t="s">
        <v>2520</v>
      </c>
      <c r="O219" s="100" t="s">
        <v>2521</v>
      </c>
      <c r="P219" s="100" t="s">
        <v>2522</v>
      </c>
      <c r="Q219" s="102">
        <v>100</v>
      </c>
      <c r="R219" s="98">
        <v>17</v>
      </c>
      <c r="S219" s="98">
        <v>5</v>
      </c>
      <c r="T219" s="98">
        <v>78</v>
      </c>
      <c r="U219" s="102">
        <v>100</v>
      </c>
      <c r="V219" s="98">
        <v>80</v>
      </c>
      <c r="W219" s="98">
        <v>1</v>
      </c>
      <c r="X219" s="103" t="s">
        <v>2453</v>
      </c>
      <c r="Y219" s="102">
        <v>3</v>
      </c>
      <c r="Z219" s="102">
        <v>10</v>
      </c>
      <c r="AA219" s="102">
        <v>4</v>
      </c>
      <c r="AB219" s="102">
        <v>60</v>
      </c>
      <c r="AC219" s="98"/>
      <c r="AD219" s="102">
        <v>0</v>
      </c>
      <c r="AE219" s="104">
        <v>5</v>
      </c>
      <c r="AF219" s="105">
        <v>70</v>
      </c>
      <c r="AG219" s="106" t="s">
        <v>2454</v>
      </c>
      <c r="AH219" s="100" t="s">
        <v>2444</v>
      </c>
      <c r="AI219" s="107">
        <v>70</v>
      </c>
      <c r="AJ219" s="106"/>
      <c r="AK219" s="98"/>
      <c r="AL219" s="107"/>
      <c r="AM219" s="106"/>
      <c r="AN219" s="98"/>
      <c r="AO219" s="107"/>
      <c r="AP219" s="106"/>
      <c r="AQ219" s="98"/>
      <c r="AR219" s="107"/>
      <c r="AS219" s="106" t="s">
        <v>2486</v>
      </c>
      <c r="AT219" s="98" t="s">
        <v>2471</v>
      </c>
      <c r="AU219" s="107">
        <v>20</v>
      </c>
      <c r="AV219" s="108"/>
      <c r="AW219" s="98"/>
      <c r="AX219" s="98"/>
      <c r="AY219" s="42"/>
      <c r="AZ219" s="42"/>
      <c r="BA219" s="42"/>
      <c r="BB219" s="42"/>
      <c r="BC219" s="42"/>
      <c r="BD219" s="42"/>
      <c r="BE219" s="42"/>
      <c r="BF219" s="42"/>
      <c r="BG219" s="42"/>
      <c r="BH219" s="42"/>
      <c r="BI219" s="42"/>
      <c r="BJ219" s="42"/>
      <c r="BK219" s="42"/>
      <c r="BL219" s="42"/>
      <c r="BM219" s="42"/>
      <c r="BN219" s="42"/>
      <c r="BO219" s="42"/>
      <c r="BP219" s="42"/>
      <c r="BQ219" s="42"/>
      <c r="BR219" s="42"/>
      <c r="BS219" s="42"/>
      <c r="BT219" s="42"/>
      <c r="BU219" s="42"/>
      <c r="BV219" s="42"/>
      <c r="BW219" s="42"/>
      <c r="BX219" s="42"/>
      <c r="BY219" s="42"/>
      <c r="BZ219" s="42"/>
      <c r="CA219" s="42"/>
      <c r="CB219" s="42"/>
      <c r="CC219" s="42"/>
      <c r="CD219" s="42"/>
      <c r="CE219" s="42"/>
      <c r="CF219" s="42"/>
      <c r="CG219" s="42"/>
      <c r="CH219" s="42"/>
      <c r="CI219" s="42"/>
      <c r="CJ219" s="42"/>
      <c r="CK219" s="42"/>
      <c r="CL219" s="42"/>
      <c r="CM219" s="42"/>
      <c r="CN219" s="42"/>
      <c r="CO219" s="42"/>
      <c r="CP219" s="42"/>
      <c r="CQ219" s="42"/>
      <c r="CR219" s="42"/>
      <c r="CS219" s="42"/>
      <c r="CT219" s="42"/>
      <c r="CU219" s="42"/>
      <c r="CV219" s="42"/>
      <c r="CW219" s="42"/>
      <c r="CX219" s="42"/>
      <c r="CY219" s="42"/>
      <c r="CZ219" s="42"/>
      <c r="DA219" s="42"/>
      <c r="DB219" s="42"/>
      <c r="DC219" s="42"/>
      <c r="DD219" s="42"/>
      <c r="DE219" s="42"/>
      <c r="DF219" s="42"/>
      <c r="DG219" s="42"/>
      <c r="DH219" s="42"/>
      <c r="DI219" s="42"/>
      <c r="DJ219" s="42"/>
      <c r="DK219" s="42"/>
      <c r="DL219" s="42"/>
      <c r="DM219" s="42"/>
      <c r="DN219" s="42"/>
      <c r="DO219" s="42"/>
      <c r="DP219" s="42"/>
      <c r="DQ219" s="42"/>
      <c r="DR219" s="42"/>
      <c r="DS219" s="42"/>
      <c r="DT219" s="42"/>
      <c r="DU219" s="42"/>
      <c r="DV219" s="42"/>
      <c r="DW219" s="42"/>
      <c r="DX219" s="42"/>
      <c r="DY219" s="42"/>
      <c r="DZ219" s="42"/>
      <c r="EA219" s="42"/>
      <c r="EB219" s="42"/>
      <c r="EC219" s="42"/>
      <c r="ED219" s="42"/>
      <c r="EE219" s="42"/>
      <c r="EF219" s="42"/>
      <c r="EG219" s="42"/>
      <c r="EH219" s="42"/>
      <c r="EI219" s="42"/>
      <c r="EJ219" s="42"/>
      <c r="EK219" s="42"/>
      <c r="EL219" s="42"/>
      <c r="EM219" s="42"/>
      <c r="EN219" s="42"/>
      <c r="EO219" s="42"/>
      <c r="EP219" s="42"/>
      <c r="EQ219" s="42"/>
      <c r="ER219" s="42"/>
    </row>
    <row r="220" spans="1:256" s="41" customFormat="1" ht="76.45" x14ac:dyDescent="0.25">
      <c r="A220" s="97">
        <v>206</v>
      </c>
      <c r="B220" s="100" t="s">
        <v>6884</v>
      </c>
      <c r="C220" s="98">
        <v>12</v>
      </c>
      <c r="D220" s="99"/>
      <c r="E220" s="100" t="s">
        <v>2455</v>
      </c>
      <c r="F220" s="98">
        <v>10842</v>
      </c>
      <c r="G220" s="100" t="s">
        <v>2456</v>
      </c>
      <c r="H220" s="98">
        <v>37257</v>
      </c>
      <c r="I220" s="100" t="s">
        <v>2457</v>
      </c>
      <c r="J220" s="101">
        <v>47876.650000000096</v>
      </c>
      <c r="K220" s="100" t="s">
        <v>1431</v>
      </c>
      <c r="L220" s="100" t="s">
        <v>2458</v>
      </c>
      <c r="M220" s="100" t="s">
        <v>2459</v>
      </c>
      <c r="N220" s="100" t="s">
        <v>2460</v>
      </c>
      <c r="O220" s="100" t="s">
        <v>2461</v>
      </c>
      <c r="P220" s="100" t="s">
        <v>2462</v>
      </c>
      <c r="Q220" s="102">
        <v>200</v>
      </c>
      <c r="R220" s="98">
        <v>67</v>
      </c>
      <c r="S220" s="98">
        <v>35</v>
      </c>
      <c r="T220" s="98">
        <v>98</v>
      </c>
      <c r="U220" s="102">
        <v>200</v>
      </c>
      <c r="V220" s="98">
        <v>100</v>
      </c>
      <c r="W220" s="98">
        <v>1</v>
      </c>
      <c r="X220" s="103" t="s">
        <v>2453</v>
      </c>
      <c r="Y220" s="102">
        <v>3</v>
      </c>
      <c r="Z220" s="102">
        <v>1</v>
      </c>
      <c r="AA220" s="102">
        <v>6</v>
      </c>
      <c r="AB220" s="102">
        <v>60</v>
      </c>
      <c r="AC220" s="98"/>
      <c r="AD220" s="102">
        <v>0</v>
      </c>
      <c r="AE220" s="104">
        <v>5</v>
      </c>
      <c r="AF220" s="105">
        <v>100</v>
      </c>
      <c r="AG220" s="106" t="s">
        <v>2463</v>
      </c>
      <c r="AH220" s="100" t="s">
        <v>2455</v>
      </c>
      <c r="AI220" s="107">
        <v>100</v>
      </c>
      <c r="AJ220" s="106"/>
      <c r="AK220" s="98"/>
      <c r="AL220" s="107"/>
      <c r="AM220" s="106"/>
      <c r="AN220" s="98"/>
      <c r="AO220" s="107"/>
      <c r="AP220" s="106"/>
      <c r="AQ220" s="98"/>
      <c r="AR220" s="107"/>
      <c r="AS220" s="106"/>
      <c r="AT220" s="98"/>
      <c r="AU220" s="107"/>
      <c r="AV220" s="108"/>
      <c r="AW220" s="98"/>
      <c r="AX220" s="98"/>
      <c r="AY220" s="42"/>
      <c r="AZ220" s="42"/>
      <c r="BA220" s="42"/>
      <c r="BB220" s="42"/>
      <c r="BC220" s="42"/>
      <c r="BD220" s="42"/>
      <c r="BE220" s="42"/>
      <c r="BF220" s="42"/>
      <c r="BG220" s="42"/>
      <c r="BH220" s="42"/>
      <c r="BI220" s="42"/>
      <c r="BJ220" s="42"/>
      <c r="BK220" s="42"/>
      <c r="BL220" s="42"/>
      <c r="BM220" s="42"/>
      <c r="BN220" s="42"/>
      <c r="BO220" s="42"/>
      <c r="BP220" s="42"/>
      <c r="BQ220" s="42"/>
      <c r="BR220" s="42"/>
      <c r="BS220" s="42"/>
      <c r="BT220" s="42"/>
      <c r="BU220" s="42"/>
      <c r="BV220" s="42"/>
      <c r="BW220" s="42"/>
      <c r="BX220" s="42"/>
      <c r="BY220" s="42"/>
      <c r="BZ220" s="42"/>
      <c r="CA220" s="42"/>
      <c r="CB220" s="42"/>
      <c r="CC220" s="42"/>
      <c r="CD220" s="42"/>
      <c r="CE220" s="42"/>
      <c r="CF220" s="42"/>
      <c r="CG220" s="42"/>
      <c r="CH220" s="42"/>
      <c r="CI220" s="42"/>
      <c r="CJ220" s="42"/>
      <c r="CK220" s="42"/>
      <c r="CL220" s="42"/>
      <c r="CM220" s="42"/>
      <c r="CN220" s="42"/>
      <c r="CO220" s="42"/>
      <c r="CP220" s="42"/>
      <c r="CQ220" s="42"/>
      <c r="CR220" s="42"/>
      <c r="CS220" s="42"/>
      <c r="CT220" s="42"/>
      <c r="CU220" s="42"/>
      <c r="CV220" s="42"/>
      <c r="CW220" s="42"/>
      <c r="CX220" s="42"/>
      <c r="CY220" s="42"/>
      <c r="CZ220" s="42"/>
      <c r="DA220" s="42"/>
      <c r="DB220" s="42"/>
      <c r="DC220" s="42"/>
      <c r="DD220" s="42"/>
      <c r="DE220" s="42"/>
      <c r="DF220" s="42"/>
      <c r="DG220" s="42"/>
      <c r="DH220" s="42"/>
      <c r="DI220" s="42"/>
      <c r="DJ220" s="42"/>
      <c r="DK220" s="42"/>
      <c r="DL220" s="42"/>
      <c r="DM220" s="42"/>
      <c r="DN220" s="42"/>
      <c r="DO220" s="42"/>
      <c r="DP220" s="42"/>
      <c r="DQ220" s="42"/>
      <c r="DR220" s="42"/>
      <c r="DS220" s="42"/>
      <c r="DT220" s="42"/>
      <c r="DU220" s="42"/>
      <c r="DV220" s="42"/>
      <c r="DW220" s="42"/>
      <c r="DX220" s="42"/>
      <c r="DY220" s="42"/>
      <c r="DZ220" s="42"/>
      <c r="EA220" s="42"/>
      <c r="EB220" s="42"/>
      <c r="EC220" s="42"/>
      <c r="ED220" s="42"/>
      <c r="EE220" s="42"/>
      <c r="EF220" s="42"/>
      <c r="EG220" s="42"/>
      <c r="EH220" s="42"/>
      <c r="EI220" s="42"/>
      <c r="EJ220" s="42"/>
      <c r="EK220" s="42"/>
      <c r="EL220" s="42"/>
      <c r="EM220" s="42"/>
      <c r="EN220" s="42"/>
      <c r="EO220" s="42"/>
      <c r="EP220" s="42"/>
      <c r="EQ220" s="42"/>
      <c r="ER220" s="42"/>
    </row>
    <row r="221" spans="1:256" s="41" customFormat="1" ht="89.2" x14ac:dyDescent="0.25">
      <c r="A221" s="97">
        <v>206</v>
      </c>
      <c r="B221" s="100" t="s">
        <v>6884</v>
      </c>
      <c r="C221" s="98">
        <v>12</v>
      </c>
      <c r="D221" s="99"/>
      <c r="E221" s="100" t="s">
        <v>2455</v>
      </c>
      <c r="F221" s="98">
        <v>10842</v>
      </c>
      <c r="G221" s="100" t="s">
        <v>2545</v>
      </c>
      <c r="H221" s="98">
        <v>40268</v>
      </c>
      <c r="I221" s="100" t="s">
        <v>2546</v>
      </c>
      <c r="J221" s="101">
        <v>861194.58000000007</v>
      </c>
      <c r="K221" s="100" t="s">
        <v>675</v>
      </c>
      <c r="L221" s="100" t="s">
        <v>2493</v>
      </c>
      <c r="M221" s="100" t="s">
        <v>2547</v>
      </c>
      <c r="N221" s="100" t="s">
        <v>2548</v>
      </c>
      <c r="O221" s="100" t="s">
        <v>2549</v>
      </c>
      <c r="P221" s="100" t="s">
        <v>2550</v>
      </c>
      <c r="Q221" s="102">
        <v>200</v>
      </c>
      <c r="R221" s="98">
        <v>67</v>
      </c>
      <c r="S221" s="98">
        <v>80</v>
      </c>
      <c r="T221" s="98">
        <v>53</v>
      </c>
      <c r="U221" s="102">
        <v>200</v>
      </c>
      <c r="V221" s="98">
        <v>100</v>
      </c>
      <c r="W221" s="98">
        <v>65</v>
      </c>
      <c r="X221" s="103" t="s">
        <v>2453</v>
      </c>
      <c r="Y221" s="102">
        <v>3</v>
      </c>
      <c r="Z221" s="102">
        <v>5</v>
      </c>
      <c r="AA221" s="102">
        <v>2</v>
      </c>
      <c r="AB221" s="102">
        <v>60</v>
      </c>
      <c r="AC221" s="98">
        <v>8</v>
      </c>
      <c r="AD221" s="102">
        <v>0</v>
      </c>
      <c r="AE221" s="104">
        <v>5</v>
      </c>
      <c r="AF221" s="105">
        <v>100</v>
      </c>
      <c r="AG221" s="106" t="s">
        <v>2463</v>
      </c>
      <c r="AH221" s="100" t="s">
        <v>2455</v>
      </c>
      <c r="AI221" s="107">
        <v>100</v>
      </c>
      <c r="AJ221" s="106"/>
      <c r="AK221" s="98"/>
      <c r="AL221" s="107"/>
      <c r="AM221" s="106"/>
      <c r="AN221" s="98"/>
      <c r="AO221" s="107"/>
      <c r="AP221" s="106"/>
      <c r="AQ221" s="98"/>
      <c r="AR221" s="107"/>
      <c r="AS221" s="106"/>
      <c r="AT221" s="98"/>
      <c r="AU221" s="107"/>
      <c r="AV221" s="108"/>
      <c r="AW221" s="98"/>
      <c r="AX221" s="98"/>
      <c r="AY221" s="42"/>
      <c r="AZ221" s="42"/>
      <c r="BA221" s="42"/>
      <c r="BB221" s="42"/>
      <c r="BC221" s="42"/>
      <c r="BD221" s="42"/>
      <c r="BE221" s="42"/>
      <c r="BF221" s="42"/>
      <c r="BG221" s="42"/>
      <c r="BH221" s="42"/>
      <c r="BI221" s="42"/>
      <c r="BJ221" s="42"/>
      <c r="BK221" s="42"/>
      <c r="BL221" s="42"/>
      <c r="BM221" s="42"/>
      <c r="BN221" s="42"/>
      <c r="BO221" s="42"/>
      <c r="BP221" s="42"/>
      <c r="BQ221" s="42"/>
      <c r="BR221" s="42"/>
      <c r="BS221" s="42"/>
      <c r="BT221" s="42"/>
      <c r="BU221" s="42"/>
      <c r="BV221" s="42"/>
      <c r="BW221" s="42"/>
      <c r="BX221" s="42"/>
      <c r="BY221" s="42"/>
      <c r="BZ221" s="42"/>
      <c r="CA221" s="42"/>
      <c r="CB221" s="42"/>
      <c r="CC221" s="42"/>
      <c r="CD221" s="42"/>
      <c r="CE221" s="42"/>
      <c r="CF221" s="42"/>
      <c r="CG221" s="42"/>
      <c r="CH221" s="42"/>
      <c r="CI221" s="42"/>
      <c r="CJ221" s="42"/>
      <c r="CK221" s="42"/>
      <c r="CL221" s="42"/>
      <c r="CM221" s="42"/>
      <c r="CN221" s="42"/>
      <c r="CO221" s="42"/>
      <c r="CP221" s="42"/>
      <c r="CQ221" s="42"/>
      <c r="CR221" s="42"/>
      <c r="CS221" s="42"/>
      <c r="CT221" s="42"/>
      <c r="CU221" s="42"/>
      <c r="CV221" s="42"/>
      <c r="CW221" s="42"/>
      <c r="CX221" s="42"/>
      <c r="CY221" s="42"/>
      <c r="CZ221" s="42"/>
      <c r="DA221" s="42"/>
      <c r="DB221" s="42"/>
      <c r="DC221" s="42"/>
      <c r="DD221" s="42"/>
      <c r="DE221" s="42"/>
      <c r="DF221" s="42"/>
      <c r="DG221" s="42"/>
      <c r="DH221" s="42"/>
      <c r="DI221" s="42"/>
      <c r="DJ221" s="42"/>
      <c r="DK221" s="42"/>
      <c r="DL221" s="42"/>
      <c r="DM221" s="42"/>
      <c r="DN221" s="42"/>
      <c r="DO221" s="42"/>
      <c r="DP221" s="42"/>
      <c r="DQ221" s="42"/>
      <c r="DR221" s="42"/>
      <c r="DS221" s="42"/>
      <c r="DT221" s="42"/>
      <c r="DU221" s="42"/>
      <c r="DV221" s="42"/>
      <c r="DW221" s="42"/>
      <c r="DX221" s="42"/>
      <c r="DY221" s="42"/>
      <c r="DZ221" s="42"/>
      <c r="EA221" s="42"/>
      <c r="EB221" s="42"/>
      <c r="EC221" s="42"/>
      <c r="ED221" s="42"/>
      <c r="EE221" s="42"/>
      <c r="EF221" s="42"/>
      <c r="EG221" s="42"/>
      <c r="EH221" s="42"/>
      <c r="EI221" s="42"/>
      <c r="EJ221" s="42"/>
      <c r="EK221" s="42"/>
      <c r="EL221" s="42"/>
      <c r="EM221" s="42"/>
      <c r="EN221" s="42"/>
      <c r="EO221" s="42"/>
      <c r="EP221" s="42"/>
      <c r="EQ221" s="42"/>
      <c r="ER221" s="42"/>
    </row>
    <row r="222" spans="1:256" s="57" customFormat="1" ht="101.95" x14ac:dyDescent="0.25">
      <c r="A222" s="97">
        <v>206</v>
      </c>
      <c r="B222" s="100" t="s">
        <v>6884</v>
      </c>
      <c r="C222" s="98">
        <v>12</v>
      </c>
      <c r="D222" s="99"/>
      <c r="E222" s="100" t="s">
        <v>2455</v>
      </c>
      <c r="F222" s="98">
        <v>10842</v>
      </c>
      <c r="G222" s="100" t="s">
        <v>2465</v>
      </c>
      <c r="H222" s="98">
        <v>38322</v>
      </c>
      <c r="I222" s="100" t="s">
        <v>2466</v>
      </c>
      <c r="J222" s="101">
        <v>719182.75</v>
      </c>
      <c r="K222" s="100" t="s">
        <v>733</v>
      </c>
      <c r="L222" s="100" t="s">
        <v>2458</v>
      </c>
      <c r="M222" s="100" t="s">
        <v>2459</v>
      </c>
      <c r="N222" s="100" t="s">
        <v>2467</v>
      </c>
      <c r="O222" s="100" t="s">
        <v>2468</v>
      </c>
      <c r="P222" s="100" t="s">
        <v>2469</v>
      </c>
      <c r="Q222" s="102">
        <v>150</v>
      </c>
      <c r="R222" s="98">
        <v>103</v>
      </c>
      <c r="S222" s="98">
        <v>21</v>
      </c>
      <c r="T222" s="98">
        <v>26</v>
      </c>
      <c r="U222" s="102">
        <v>150</v>
      </c>
      <c r="V222" s="98">
        <v>85</v>
      </c>
      <c r="W222" s="98">
        <v>1</v>
      </c>
      <c r="X222" s="103" t="s">
        <v>2453</v>
      </c>
      <c r="Y222" s="102">
        <v>3</v>
      </c>
      <c r="Z222" s="102">
        <v>5</v>
      </c>
      <c r="AA222" s="102">
        <v>1</v>
      </c>
      <c r="AB222" s="102">
        <v>60</v>
      </c>
      <c r="AC222" s="98">
        <v>2</v>
      </c>
      <c r="AD222" s="102">
        <v>0</v>
      </c>
      <c r="AE222" s="104">
        <v>5</v>
      </c>
      <c r="AF222" s="105">
        <v>100</v>
      </c>
      <c r="AG222" s="106" t="s">
        <v>2463</v>
      </c>
      <c r="AH222" s="100" t="s">
        <v>2455</v>
      </c>
      <c r="AI222" s="107">
        <v>95</v>
      </c>
      <c r="AJ222" s="106"/>
      <c r="AK222" s="98"/>
      <c r="AL222" s="107"/>
      <c r="AM222" s="106"/>
      <c r="AN222" s="98"/>
      <c r="AO222" s="107"/>
      <c r="AP222" s="106"/>
      <c r="AQ222" s="98"/>
      <c r="AR222" s="107"/>
      <c r="AS222" s="106" t="s">
        <v>2470</v>
      </c>
      <c r="AT222" s="98" t="s">
        <v>2471</v>
      </c>
      <c r="AU222" s="107">
        <v>10</v>
      </c>
      <c r="AV222" s="108"/>
      <c r="AW222" s="98"/>
      <c r="AX222" s="98"/>
      <c r="AY222" s="42"/>
      <c r="AZ222" s="42"/>
      <c r="BA222" s="42"/>
      <c r="BB222" s="42"/>
      <c r="BC222" s="42"/>
      <c r="BD222" s="42"/>
      <c r="BE222" s="42"/>
      <c r="BF222" s="42"/>
      <c r="BG222" s="42"/>
      <c r="BH222" s="42"/>
      <c r="BI222" s="42"/>
      <c r="BJ222" s="42"/>
      <c r="BK222" s="42"/>
      <c r="BL222" s="42"/>
      <c r="BM222" s="42"/>
      <c r="BN222" s="42"/>
      <c r="BO222" s="42"/>
      <c r="BP222" s="42"/>
      <c r="BQ222" s="42"/>
      <c r="BR222" s="42"/>
      <c r="BS222" s="42"/>
      <c r="BT222" s="42"/>
      <c r="BU222" s="42"/>
      <c r="BV222" s="42"/>
      <c r="BW222" s="42"/>
      <c r="BX222" s="42"/>
      <c r="BY222" s="42"/>
      <c r="BZ222" s="42"/>
      <c r="CA222" s="42"/>
      <c r="CB222" s="42"/>
      <c r="CC222" s="42"/>
      <c r="CD222" s="42"/>
      <c r="CE222" s="42"/>
      <c r="CF222" s="42"/>
      <c r="CG222" s="42"/>
      <c r="CH222" s="42"/>
      <c r="CI222" s="42"/>
      <c r="CJ222" s="42"/>
      <c r="CK222" s="42"/>
      <c r="CL222" s="42"/>
      <c r="CM222" s="42"/>
      <c r="CN222" s="42"/>
      <c r="CO222" s="42"/>
      <c r="CP222" s="42"/>
      <c r="CQ222" s="42"/>
      <c r="CR222" s="42"/>
      <c r="CS222" s="42"/>
      <c r="CT222" s="42"/>
      <c r="CU222" s="42"/>
      <c r="CV222" s="42"/>
      <c r="CW222" s="42"/>
      <c r="CX222" s="42"/>
      <c r="CY222" s="42"/>
      <c r="CZ222" s="42"/>
      <c r="DA222" s="42"/>
      <c r="DB222" s="42"/>
      <c r="DC222" s="42"/>
      <c r="DD222" s="42"/>
      <c r="DE222" s="42"/>
      <c r="DF222" s="42"/>
      <c r="DG222" s="42"/>
      <c r="DH222" s="42"/>
      <c r="DI222" s="42"/>
      <c r="DJ222" s="42"/>
      <c r="DK222" s="42"/>
      <c r="DL222" s="42"/>
      <c r="DM222" s="42"/>
      <c r="DN222" s="42"/>
      <c r="DO222" s="42"/>
      <c r="DP222" s="42"/>
      <c r="DQ222" s="42"/>
      <c r="DR222" s="42"/>
      <c r="DS222" s="42"/>
      <c r="DT222" s="42"/>
      <c r="DU222" s="42"/>
      <c r="DV222" s="42"/>
      <c r="DW222" s="42"/>
      <c r="DX222" s="42"/>
      <c r="DY222" s="42"/>
      <c r="DZ222" s="42"/>
      <c r="EA222" s="42"/>
      <c r="EB222" s="42"/>
      <c r="EC222" s="42"/>
      <c r="ED222" s="42"/>
      <c r="EE222" s="42"/>
      <c r="EF222" s="42"/>
      <c r="EG222" s="42"/>
      <c r="EH222" s="42"/>
      <c r="EI222" s="42"/>
      <c r="EJ222" s="42"/>
      <c r="EK222" s="42"/>
      <c r="EL222" s="42"/>
      <c r="EM222" s="42"/>
      <c r="EN222" s="42"/>
      <c r="EO222" s="42"/>
      <c r="EP222" s="42"/>
      <c r="EQ222" s="42"/>
      <c r="ER222" s="42"/>
      <c r="ES222" s="41"/>
      <c r="ET222" s="41"/>
      <c r="EU222" s="41"/>
      <c r="EV222" s="41"/>
      <c r="EW222" s="41"/>
      <c r="EX222" s="41"/>
      <c r="EY222" s="41"/>
      <c r="EZ222" s="41"/>
      <c r="FA222" s="41"/>
      <c r="FB222" s="41"/>
      <c r="FC222" s="41"/>
      <c r="FD222" s="41"/>
      <c r="FE222" s="41"/>
      <c r="FF222" s="41"/>
      <c r="FG222" s="41"/>
      <c r="FH222" s="41"/>
      <c r="FI222" s="41"/>
      <c r="FJ222" s="41"/>
      <c r="FK222" s="41"/>
      <c r="FL222" s="41"/>
      <c r="FM222" s="41"/>
      <c r="FN222" s="41"/>
      <c r="FO222" s="41"/>
      <c r="FP222" s="41"/>
      <c r="FQ222" s="41"/>
      <c r="FR222" s="41"/>
      <c r="FS222" s="41"/>
      <c r="FT222" s="41"/>
      <c r="FU222" s="41"/>
      <c r="FV222" s="41"/>
      <c r="FW222" s="41"/>
      <c r="FX222" s="41"/>
      <c r="FY222" s="41"/>
      <c r="FZ222" s="41"/>
      <c r="GA222" s="41"/>
      <c r="GB222" s="41"/>
      <c r="GC222" s="41"/>
      <c r="GD222" s="41"/>
      <c r="GE222" s="41"/>
      <c r="GF222" s="41"/>
      <c r="GG222" s="41"/>
      <c r="GH222" s="41"/>
      <c r="GI222" s="41"/>
      <c r="GJ222" s="41"/>
      <c r="GK222" s="41"/>
      <c r="GL222" s="41"/>
      <c r="GM222" s="41"/>
      <c r="GN222" s="41"/>
      <c r="GO222" s="41"/>
      <c r="GP222" s="41"/>
      <c r="GQ222" s="41"/>
      <c r="GR222" s="41"/>
      <c r="GS222" s="41"/>
      <c r="GT222" s="41"/>
      <c r="GU222" s="41"/>
      <c r="GV222" s="41"/>
      <c r="GW222" s="41"/>
      <c r="GX222" s="41"/>
      <c r="GY222" s="41"/>
      <c r="GZ222" s="41"/>
      <c r="HA222" s="41"/>
      <c r="HB222" s="41"/>
      <c r="HC222" s="41"/>
      <c r="HD222" s="41"/>
      <c r="HE222" s="41"/>
      <c r="HF222" s="41"/>
      <c r="HG222" s="41"/>
      <c r="HH222" s="41"/>
      <c r="HI222" s="41"/>
      <c r="HJ222" s="41"/>
      <c r="HK222" s="41"/>
      <c r="HL222" s="41"/>
      <c r="HM222" s="41"/>
      <c r="HN222" s="41"/>
      <c r="HO222" s="41"/>
      <c r="HP222" s="41"/>
      <c r="HQ222" s="41"/>
      <c r="HR222" s="41"/>
      <c r="HS222" s="41"/>
      <c r="HT222" s="41"/>
      <c r="HU222" s="41"/>
      <c r="HV222" s="41"/>
      <c r="HW222" s="41"/>
      <c r="HX222" s="41"/>
      <c r="HY222" s="41"/>
      <c r="HZ222" s="41"/>
      <c r="IA222" s="41"/>
      <c r="IB222" s="41"/>
      <c r="IC222" s="41"/>
      <c r="ID222" s="41"/>
      <c r="IE222" s="41"/>
      <c r="IF222" s="41"/>
      <c r="IG222" s="41"/>
      <c r="IH222" s="41"/>
      <c r="II222" s="41"/>
      <c r="IJ222" s="41"/>
      <c r="IK222" s="41"/>
      <c r="IL222" s="41"/>
      <c r="IM222" s="41"/>
      <c r="IN222" s="41"/>
      <c r="IO222" s="41"/>
      <c r="IP222" s="41"/>
      <c r="IQ222" s="41"/>
      <c r="IR222" s="41"/>
      <c r="IS222" s="41"/>
      <c r="IT222" s="41"/>
      <c r="IU222" s="41"/>
      <c r="IV222" s="41"/>
    </row>
    <row r="223" spans="1:256" s="57" customFormat="1" ht="76.45" x14ac:dyDescent="0.25">
      <c r="A223" s="97">
        <v>206</v>
      </c>
      <c r="B223" s="100" t="s">
        <v>6884</v>
      </c>
      <c r="C223" s="98">
        <v>12</v>
      </c>
      <c r="D223" s="99"/>
      <c r="E223" s="100" t="s">
        <v>2455</v>
      </c>
      <c r="F223" s="98" t="s">
        <v>2464</v>
      </c>
      <c r="G223" s="100" t="s">
        <v>2481</v>
      </c>
      <c r="H223" s="98">
        <v>38353</v>
      </c>
      <c r="I223" s="100" t="s">
        <v>2482</v>
      </c>
      <c r="J223" s="101">
        <v>20379.09</v>
      </c>
      <c r="K223" s="100" t="s">
        <v>1169</v>
      </c>
      <c r="L223" s="100" t="s">
        <v>2458</v>
      </c>
      <c r="M223" s="100" t="s">
        <v>2459</v>
      </c>
      <c r="N223" s="100" t="s">
        <v>2483</v>
      </c>
      <c r="O223" s="100" t="s">
        <v>2484</v>
      </c>
      <c r="P223" s="100" t="s">
        <v>2485</v>
      </c>
      <c r="Q223" s="102">
        <v>55</v>
      </c>
      <c r="R223" s="98">
        <v>13</v>
      </c>
      <c r="S223" s="98">
        <v>24</v>
      </c>
      <c r="T223" s="98">
        <v>18</v>
      </c>
      <c r="U223" s="102">
        <v>55</v>
      </c>
      <c r="V223" s="98">
        <v>100</v>
      </c>
      <c r="W223" s="98">
        <v>1</v>
      </c>
      <c r="X223" s="103" t="s">
        <v>2453</v>
      </c>
      <c r="Y223" s="102">
        <v>1</v>
      </c>
      <c r="Z223" s="102">
        <v>5</v>
      </c>
      <c r="AA223" s="102">
        <v>2</v>
      </c>
      <c r="AB223" s="102">
        <v>60</v>
      </c>
      <c r="AC223" s="98"/>
      <c r="AD223" s="102">
        <v>0</v>
      </c>
      <c r="AE223" s="104">
        <v>5</v>
      </c>
      <c r="AF223" s="105">
        <v>70</v>
      </c>
      <c r="AG223" s="106" t="s">
        <v>2463</v>
      </c>
      <c r="AH223" s="100" t="s">
        <v>2455</v>
      </c>
      <c r="AI223" s="107">
        <v>70</v>
      </c>
      <c r="AJ223" s="106"/>
      <c r="AK223" s="98"/>
      <c r="AL223" s="107"/>
      <c r="AM223" s="106"/>
      <c r="AN223" s="98"/>
      <c r="AO223" s="107"/>
      <c r="AP223" s="106"/>
      <c r="AQ223" s="98"/>
      <c r="AR223" s="107"/>
      <c r="AS223" s="106" t="s">
        <v>2486</v>
      </c>
      <c r="AT223" s="98" t="s">
        <v>2471</v>
      </c>
      <c r="AU223" s="107">
        <v>30</v>
      </c>
      <c r="AV223" s="108"/>
      <c r="AW223" s="98"/>
      <c r="AX223" s="98"/>
      <c r="AY223" s="42"/>
      <c r="AZ223" s="42"/>
      <c r="BA223" s="42"/>
      <c r="BB223" s="42"/>
      <c r="BC223" s="42"/>
      <c r="BD223" s="42"/>
      <c r="BE223" s="42"/>
      <c r="BF223" s="42"/>
      <c r="BG223" s="42"/>
      <c r="BH223" s="42"/>
      <c r="BI223" s="42"/>
      <c r="BJ223" s="42"/>
      <c r="BK223" s="42"/>
      <c r="BL223" s="42"/>
      <c r="BM223" s="42"/>
      <c r="BN223" s="42"/>
      <c r="BO223" s="42"/>
      <c r="BP223" s="42"/>
      <c r="BQ223" s="42"/>
      <c r="BR223" s="42"/>
      <c r="BS223" s="42"/>
      <c r="BT223" s="42"/>
      <c r="BU223" s="42"/>
      <c r="BV223" s="42"/>
      <c r="BW223" s="42"/>
      <c r="BX223" s="42"/>
      <c r="BY223" s="42"/>
      <c r="BZ223" s="42"/>
      <c r="CA223" s="42"/>
      <c r="CB223" s="42"/>
      <c r="CC223" s="42"/>
      <c r="CD223" s="42"/>
      <c r="CE223" s="42"/>
      <c r="CF223" s="42"/>
      <c r="CG223" s="42"/>
      <c r="CH223" s="42"/>
      <c r="CI223" s="42"/>
      <c r="CJ223" s="42"/>
      <c r="CK223" s="42"/>
      <c r="CL223" s="42"/>
      <c r="CM223" s="42"/>
      <c r="CN223" s="42"/>
      <c r="CO223" s="42"/>
      <c r="CP223" s="42"/>
      <c r="CQ223" s="42"/>
      <c r="CR223" s="42"/>
      <c r="CS223" s="42"/>
      <c r="CT223" s="42"/>
      <c r="CU223" s="42"/>
      <c r="CV223" s="42"/>
      <c r="CW223" s="42"/>
      <c r="CX223" s="42"/>
      <c r="CY223" s="42"/>
      <c r="CZ223" s="42"/>
      <c r="DA223" s="42"/>
      <c r="DB223" s="42"/>
      <c r="DC223" s="42"/>
      <c r="DD223" s="42"/>
      <c r="DE223" s="42"/>
      <c r="DF223" s="42"/>
      <c r="DG223" s="42"/>
      <c r="DH223" s="42"/>
      <c r="DI223" s="42"/>
      <c r="DJ223" s="42"/>
      <c r="DK223" s="42"/>
      <c r="DL223" s="42"/>
      <c r="DM223" s="42"/>
      <c r="DN223" s="42"/>
      <c r="DO223" s="42"/>
      <c r="DP223" s="42"/>
      <c r="DQ223" s="42"/>
      <c r="DR223" s="42"/>
      <c r="DS223" s="42"/>
      <c r="DT223" s="42"/>
      <c r="DU223" s="42"/>
      <c r="DV223" s="42"/>
      <c r="DW223" s="42"/>
      <c r="DX223" s="42"/>
      <c r="DY223" s="42"/>
      <c r="DZ223" s="42"/>
      <c r="EA223" s="42"/>
      <c r="EB223" s="42"/>
      <c r="EC223" s="42"/>
      <c r="ED223" s="42"/>
      <c r="EE223" s="42"/>
      <c r="EF223" s="42"/>
      <c r="EG223" s="42"/>
      <c r="EH223" s="42"/>
      <c r="EI223" s="42"/>
      <c r="EJ223" s="42"/>
      <c r="EK223" s="42"/>
      <c r="EL223" s="42"/>
      <c r="EM223" s="42"/>
      <c r="EN223" s="42"/>
      <c r="EO223" s="42"/>
      <c r="EP223" s="42"/>
      <c r="EQ223" s="42"/>
      <c r="ER223" s="42"/>
      <c r="ES223" s="41"/>
      <c r="ET223" s="41"/>
      <c r="EU223" s="41"/>
      <c r="EV223" s="41"/>
      <c r="EW223" s="41"/>
      <c r="EX223" s="41"/>
      <c r="EY223" s="41"/>
      <c r="EZ223" s="41"/>
      <c r="FA223" s="41"/>
      <c r="FB223" s="41"/>
      <c r="FC223" s="41"/>
      <c r="FD223" s="41"/>
      <c r="FE223" s="41"/>
      <c r="FF223" s="41"/>
      <c r="FG223" s="41"/>
      <c r="FH223" s="41"/>
      <c r="FI223" s="41"/>
      <c r="FJ223" s="41"/>
      <c r="FK223" s="41"/>
      <c r="FL223" s="41"/>
      <c r="FM223" s="41"/>
      <c r="FN223" s="41"/>
      <c r="FO223" s="41"/>
      <c r="FP223" s="41"/>
      <c r="FQ223" s="41"/>
      <c r="FR223" s="41"/>
      <c r="FS223" s="41"/>
      <c r="FT223" s="41"/>
      <c r="FU223" s="41"/>
      <c r="FV223" s="41"/>
      <c r="FW223" s="41"/>
      <c r="FX223" s="41"/>
      <c r="FY223" s="41"/>
      <c r="FZ223" s="41"/>
      <c r="GA223" s="41"/>
      <c r="GB223" s="41"/>
      <c r="GC223" s="41"/>
      <c r="GD223" s="41"/>
      <c r="GE223" s="41"/>
      <c r="GF223" s="41"/>
      <c r="GG223" s="41"/>
      <c r="GH223" s="41"/>
      <c r="GI223" s="41"/>
      <c r="GJ223" s="41"/>
      <c r="GK223" s="41"/>
      <c r="GL223" s="41"/>
      <c r="GM223" s="41"/>
      <c r="GN223" s="41"/>
      <c r="GO223" s="41"/>
      <c r="GP223" s="41"/>
      <c r="GQ223" s="41"/>
      <c r="GR223" s="41"/>
      <c r="GS223" s="41"/>
      <c r="GT223" s="41"/>
      <c r="GU223" s="41"/>
      <c r="GV223" s="41"/>
      <c r="GW223" s="41"/>
      <c r="GX223" s="41"/>
      <c r="GY223" s="41"/>
      <c r="GZ223" s="41"/>
      <c r="HA223" s="41"/>
      <c r="HB223" s="41"/>
      <c r="HC223" s="41"/>
      <c r="HD223" s="41"/>
      <c r="HE223" s="41"/>
      <c r="HF223" s="41"/>
      <c r="HG223" s="41"/>
      <c r="HH223" s="41"/>
      <c r="HI223" s="41"/>
      <c r="HJ223" s="41"/>
      <c r="HK223" s="41"/>
      <c r="HL223" s="41"/>
      <c r="HM223" s="41"/>
      <c r="HN223" s="41"/>
      <c r="HO223" s="41"/>
      <c r="HP223" s="41"/>
      <c r="HQ223" s="41"/>
      <c r="HR223" s="41"/>
      <c r="HS223" s="41"/>
      <c r="HT223" s="41"/>
      <c r="HU223" s="41"/>
      <c r="HV223" s="41"/>
      <c r="HW223" s="41"/>
      <c r="HX223" s="41"/>
      <c r="HY223" s="41"/>
      <c r="HZ223" s="41"/>
      <c r="IA223" s="41"/>
      <c r="IB223" s="41"/>
      <c r="IC223" s="41"/>
      <c r="ID223" s="41"/>
      <c r="IE223" s="41"/>
      <c r="IF223" s="41"/>
      <c r="IG223" s="41"/>
      <c r="IH223" s="41"/>
      <c r="II223" s="41"/>
      <c r="IJ223" s="41"/>
      <c r="IK223" s="41"/>
      <c r="IL223" s="41"/>
      <c r="IM223" s="41"/>
      <c r="IN223" s="41"/>
      <c r="IO223" s="41"/>
      <c r="IP223" s="41"/>
      <c r="IQ223" s="41"/>
      <c r="IR223" s="41"/>
      <c r="IS223" s="41"/>
      <c r="IT223" s="41"/>
      <c r="IU223" s="41"/>
      <c r="IV223" s="41"/>
    </row>
    <row r="224" spans="1:256" s="58" customFormat="1" ht="76.45" x14ac:dyDescent="0.25">
      <c r="A224" s="97">
        <v>206</v>
      </c>
      <c r="B224" s="100" t="s">
        <v>6884</v>
      </c>
      <c r="C224" s="98">
        <v>12</v>
      </c>
      <c r="D224" s="99"/>
      <c r="E224" s="100" t="s">
        <v>2455</v>
      </c>
      <c r="F224" s="98">
        <v>10842</v>
      </c>
      <c r="G224" s="100" t="s">
        <v>2523</v>
      </c>
      <c r="H224" s="98">
        <v>38848</v>
      </c>
      <c r="I224" s="100" t="s">
        <v>2524</v>
      </c>
      <c r="J224" s="101">
        <v>71899.22</v>
      </c>
      <c r="K224" s="100" t="s">
        <v>1169</v>
      </c>
      <c r="L224" s="100" t="s">
        <v>2493</v>
      </c>
      <c r="M224" s="100" t="s">
        <v>2494</v>
      </c>
      <c r="N224" s="100" t="s">
        <v>2525</v>
      </c>
      <c r="O224" s="100" t="s">
        <v>2526</v>
      </c>
      <c r="P224" s="100" t="s">
        <v>2527</v>
      </c>
      <c r="Q224" s="102">
        <v>200</v>
      </c>
      <c r="R224" s="98">
        <v>30</v>
      </c>
      <c r="S224" s="98">
        <v>7</v>
      </c>
      <c r="T224" s="98">
        <v>163</v>
      </c>
      <c r="U224" s="102">
        <v>200</v>
      </c>
      <c r="V224" s="98">
        <v>100</v>
      </c>
      <c r="W224" s="98">
        <v>1</v>
      </c>
      <c r="X224" s="103" t="s">
        <v>2453</v>
      </c>
      <c r="Y224" s="102">
        <v>3</v>
      </c>
      <c r="Z224" s="102">
        <v>2</v>
      </c>
      <c r="AA224" s="102">
        <v>1</v>
      </c>
      <c r="AB224" s="102">
        <v>60</v>
      </c>
      <c r="AC224" s="98"/>
      <c r="AD224" s="102">
        <v>0</v>
      </c>
      <c r="AE224" s="104">
        <v>5</v>
      </c>
      <c r="AF224" s="105">
        <v>100</v>
      </c>
      <c r="AG224" s="106" t="s">
        <v>2463</v>
      </c>
      <c r="AH224" s="100" t="s">
        <v>2455</v>
      </c>
      <c r="AI224" s="107">
        <v>100</v>
      </c>
      <c r="AJ224" s="106"/>
      <c r="AK224" s="98"/>
      <c r="AL224" s="107"/>
      <c r="AM224" s="106"/>
      <c r="AN224" s="98"/>
      <c r="AO224" s="107"/>
      <c r="AP224" s="106"/>
      <c r="AQ224" s="98"/>
      <c r="AR224" s="107"/>
      <c r="AS224" s="106"/>
      <c r="AT224" s="98"/>
      <c r="AU224" s="107"/>
      <c r="AV224" s="108"/>
      <c r="AW224" s="98"/>
      <c r="AX224" s="98"/>
      <c r="AY224" s="42"/>
      <c r="AZ224" s="42"/>
      <c r="BA224" s="42"/>
      <c r="BB224" s="42"/>
      <c r="BC224" s="42"/>
      <c r="BD224" s="42"/>
      <c r="BE224" s="42"/>
      <c r="BF224" s="42"/>
      <c r="BG224" s="42"/>
      <c r="BH224" s="42"/>
      <c r="BI224" s="42"/>
      <c r="BJ224" s="42"/>
      <c r="BK224" s="42"/>
      <c r="BL224" s="42"/>
      <c r="BM224" s="42"/>
      <c r="BN224" s="42"/>
      <c r="BO224" s="42"/>
      <c r="BP224" s="42"/>
      <c r="BQ224" s="42"/>
      <c r="BR224" s="42"/>
      <c r="BS224" s="42"/>
      <c r="BT224" s="42"/>
      <c r="BU224" s="42"/>
      <c r="BV224" s="42"/>
      <c r="BW224" s="42"/>
      <c r="BX224" s="42"/>
      <c r="BY224" s="42"/>
      <c r="BZ224" s="42"/>
      <c r="CA224" s="42"/>
      <c r="CB224" s="42"/>
      <c r="CC224" s="42"/>
      <c r="CD224" s="42"/>
      <c r="CE224" s="42"/>
      <c r="CF224" s="42"/>
      <c r="CG224" s="42"/>
      <c r="CH224" s="42"/>
      <c r="CI224" s="42"/>
      <c r="CJ224" s="42"/>
      <c r="CK224" s="42"/>
      <c r="CL224" s="42"/>
      <c r="CM224" s="42"/>
      <c r="CN224" s="42"/>
      <c r="CO224" s="42"/>
      <c r="CP224" s="42"/>
      <c r="CQ224" s="42"/>
      <c r="CR224" s="42"/>
      <c r="CS224" s="42"/>
      <c r="CT224" s="42"/>
      <c r="CU224" s="42"/>
      <c r="CV224" s="42"/>
      <c r="CW224" s="42"/>
      <c r="CX224" s="42"/>
      <c r="CY224" s="42"/>
      <c r="CZ224" s="42"/>
      <c r="DA224" s="42"/>
      <c r="DB224" s="42"/>
      <c r="DC224" s="42"/>
      <c r="DD224" s="42"/>
      <c r="DE224" s="42"/>
      <c r="DF224" s="42"/>
      <c r="DG224" s="42"/>
      <c r="DH224" s="42"/>
      <c r="DI224" s="42"/>
      <c r="DJ224" s="42"/>
      <c r="DK224" s="42"/>
      <c r="DL224" s="42"/>
      <c r="DM224" s="42"/>
      <c r="DN224" s="42"/>
      <c r="DO224" s="42"/>
      <c r="DP224" s="42"/>
      <c r="DQ224" s="42"/>
      <c r="DR224" s="42"/>
      <c r="DS224" s="42"/>
      <c r="DT224" s="42"/>
      <c r="DU224" s="42"/>
      <c r="DV224" s="42"/>
      <c r="DW224" s="42"/>
      <c r="DX224" s="42"/>
      <c r="DY224" s="42"/>
      <c r="DZ224" s="42"/>
      <c r="EA224" s="42"/>
      <c r="EB224" s="42"/>
      <c r="EC224" s="42"/>
      <c r="ED224" s="42"/>
      <c r="EE224" s="42"/>
      <c r="EF224" s="42"/>
      <c r="EG224" s="42"/>
      <c r="EH224" s="42"/>
      <c r="EI224" s="42"/>
      <c r="EJ224" s="42"/>
      <c r="EK224" s="42"/>
      <c r="EL224" s="42"/>
      <c r="EM224" s="42"/>
      <c r="EN224" s="42"/>
      <c r="EO224" s="42"/>
      <c r="EP224" s="42"/>
      <c r="EQ224" s="42"/>
      <c r="ER224" s="42"/>
      <c r="ES224" s="41"/>
      <c r="ET224" s="41"/>
      <c r="EU224" s="41"/>
      <c r="EV224" s="41"/>
      <c r="EW224" s="41"/>
      <c r="EX224" s="41"/>
      <c r="EY224" s="41"/>
      <c r="EZ224" s="41"/>
      <c r="FA224" s="41"/>
      <c r="FB224" s="41"/>
      <c r="FC224" s="41"/>
      <c r="FD224" s="41"/>
      <c r="FE224" s="41"/>
      <c r="FF224" s="41"/>
      <c r="FG224" s="41"/>
      <c r="FH224" s="41"/>
      <c r="FI224" s="41"/>
      <c r="FJ224" s="41"/>
      <c r="FK224" s="41"/>
      <c r="FL224" s="41"/>
      <c r="FM224" s="41"/>
      <c r="FN224" s="41"/>
      <c r="FO224" s="41"/>
      <c r="FP224" s="41"/>
      <c r="FQ224" s="41"/>
      <c r="FR224" s="41"/>
      <c r="FS224" s="41"/>
      <c r="FT224" s="41"/>
      <c r="FU224" s="41"/>
      <c r="FV224" s="41"/>
      <c r="FW224" s="41"/>
      <c r="FX224" s="41"/>
      <c r="FY224" s="41"/>
      <c r="FZ224" s="41"/>
      <c r="GA224" s="41"/>
      <c r="GB224" s="41"/>
      <c r="GC224" s="41"/>
      <c r="GD224" s="41"/>
      <c r="GE224" s="41"/>
      <c r="GF224" s="41"/>
      <c r="GG224" s="41"/>
      <c r="GH224" s="41"/>
      <c r="GI224" s="41"/>
      <c r="GJ224" s="41"/>
      <c r="GK224" s="41"/>
      <c r="GL224" s="41"/>
      <c r="GM224" s="41"/>
      <c r="GN224" s="41"/>
      <c r="GO224" s="41"/>
      <c r="GP224" s="41"/>
      <c r="GQ224" s="41"/>
      <c r="GR224" s="41"/>
      <c r="GS224" s="41"/>
      <c r="GT224" s="41"/>
      <c r="GU224" s="41"/>
      <c r="GV224" s="41"/>
      <c r="GW224" s="41"/>
      <c r="GX224" s="41"/>
      <c r="GY224" s="41"/>
      <c r="GZ224" s="41"/>
      <c r="HA224" s="41"/>
      <c r="HB224" s="41"/>
      <c r="HC224" s="41"/>
      <c r="HD224" s="41"/>
      <c r="HE224" s="41"/>
      <c r="HF224" s="41"/>
      <c r="HG224" s="41"/>
      <c r="HH224" s="41"/>
      <c r="HI224" s="41"/>
      <c r="HJ224" s="41"/>
      <c r="HK224" s="41"/>
      <c r="HL224" s="41"/>
      <c r="HM224" s="41"/>
      <c r="HN224" s="41"/>
      <c r="HO224" s="41"/>
      <c r="HP224" s="41"/>
      <c r="HQ224" s="41"/>
      <c r="HR224" s="41"/>
      <c r="HS224" s="41"/>
      <c r="HT224" s="41"/>
      <c r="HU224" s="41"/>
      <c r="HV224" s="41"/>
      <c r="HW224" s="41"/>
      <c r="HX224" s="41"/>
      <c r="HY224" s="41"/>
      <c r="HZ224" s="41"/>
      <c r="IA224" s="41"/>
      <c r="IB224" s="41"/>
      <c r="IC224" s="41"/>
      <c r="ID224" s="41"/>
      <c r="IE224" s="41"/>
      <c r="IF224" s="41"/>
      <c r="IG224" s="41"/>
      <c r="IH224" s="41"/>
      <c r="II224" s="41"/>
      <c r="IJ224" s="41"/>
      <c r="IK224" s="41"/>
      <c r="IL224" s="41"/>
      <c r="IM224" s="41"/>
      <c r="IN224" s="41"/>
      <c r="IO224" s="41"/>
      <c r="IP224" s="41"/>
      <c r="IQ224" s="41"/>
      <c r="IR224" s="41"/>
      <c r="IS224" s="41"/>
      <c r="IT224" s="41"/>
      <c r="IU224" s="41"/>
      <c r="IV224" s="41"/>
    </row>
    <row r="225" spans="1:256" s="58" customFormat="1" ht="76.45" x14ac:dyDescent="0.25">
      <c r="A225" s="97">
        <v>206</v>
      </c>
      <c r="B225" s="100" t="s">
        <v>6884</v>
      </c>
      <c r="C225" s="98">
        <v>13</v>
      </c>
      <c r="D225" s="99"/>
      <c r="E225" s="100" t="s">
        <v>2528</v>
      </c>
      <c r="F225" s="98" t="s">
        <v>2529</v>
      </c>
      <c r="G225" s="100" t="s">
        <v>2530</v>
      </c>
      <c r="H225" s="98">
        <v>39813</v>
      </c>
      <c r="I225" s="100" t="s">
        <v>2531</v>
      </c>
      <c r="J225" s="101">
        <v>51713.279999999999</v>
      </c>
      <c r="K225" s="100" t="s">
        <v>675</v>
      </c>
      <c r="L225" s="100" t="s">
        <v>2493</v>
      </c>
      <c r="M225" s="100" t="s">
        <v>2494</v>
      </c>
      <c r="N225" s="100" t="s">
        <v>2532</v>
      </c>
      <c r="O225" s="100" t="s">
        <v>2533</v>
      </c>
      <c r="P225" s="100" t="s">
        <v>2534</v>
      </c>
      <c r="Q225" s="102">
        <v>80</v>
      </c>
      <c r="R225" s="98">
        <v>15</v>
      </c>
      <c r="S225" s="98">
        <v>8</v>
      </c>
      <c r="T225" s="98">
        <v>57</v>
      </c>
      <c r="U225" s="102">
        <v>80</v>
      </c>
      <c r="V225" s="98">
        <v>40</v>
      </c>
      <c r="W225" s="98">
        <v>1</v>
      </c>
      <c r="X225" s="103" t="s">
        <v>2453</v>
      </c>
      <c r="Y225" s="102">
        <v>6</v>
      </c>
      <c r="Z225" s="102">
        <v>1</v>
      </c>
      <c r="AA225" s="102">
        <v>5</v>
      </c>
      <c r="AB225" s="102">
        <v>60</v>
      </c>
      <c r="AC225" s="98">
        <v>6</v>
      </c>
      <c r="AD225" s="102">
        <v>0</v>
      </c>
      <c r="AE225" s="104">
        <v>5</v>
      </c>
      <c r="AF225" s="105">
        <v>30</v>
      </c>
      <c r="AG225" s="106" t="s">
        <v>2463</v>
      </c>
      <c r="AH225" s="100" t="s">
        <v>2455</v>
      </c>
      <c r="AI225" s="107">
        <v>30</v>
      </c>
      <c r="AJ225" s="106"/>
      <c r="AK225" s="98"/>
      <c r="AL225" s="107"/>
      <c r="AM225" s="106"/>
      <c r="AN225" s="98"/>
      <c r="AO225" s="107"/>
      <c r="AP225" s="106"/>
      <c r="AQ225" s="98"/>
      <c r="AR225" s="107"/>
      <c r="AS225" s="106"/>
      <c r="AT225" s="98"/>
      <c r="AU225" s="107"/>
      <c r="AV225" s="108"/>
      <c r="AW225" s="98"/>
      <c r="AX225" s="98"/>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c r="EK225" s="42"/>
      <c r="EL225" s="42"/>
      <c r="EM225" s="42"/>
      <c r="EN225" s="42"/>
      <c r="EO225" s="42"/>
      <c r="EP225" s="42"/>
      <c r="EQ225" s="42"/>
      <c r="ER225" s="42"/>
      <c r="ES225" s="41"/>
      <c r="ET225" s="41"/>
      <c r="EU225" s="41"/>
      <c r="EV225" s="41"/>
      <c r="EW225" s="41"/>
      <c r="EX225" s="41"/>
      <c r="EY225" s="41"/>
      <c r="EZ225" s="41"/>
      <c r="FA225" s="41"/>
      <c r="FB225" s="41"/>
      <c r="FC225" s="41"/>
      <c r="FD225" s="41"/>
      <c r="FE225" s="41"/>
      <c r="FF225" s="41"/>
      <c r="FG225" s="41"/>
      <c r="FH225" s="41"/>
      <c r="FI225" s="41"/>
      <c r="FJ225" s="41"/>
      <c r="FK225" s="41"/>
      <c r="FL225" s="41"/>
      <c r="FM225" s="41"/>
      <c r="FN225" s="41"/>
      <c r="FO225" s="41"/>
      <c r="FP225" s="41"/>
      <c r="FQ225" s="41"/>
      <c r="FR225" s="41"/>
      <c r="FS225" s="41"/>
      <c r="FT225" s="41"/>
      <c r="FU225" s="41"/>
      <c r="FV225" s="41"/>
      <c r="FW225" s="41"/>
      <c r="FX225" s="41"/>
      <c r="FY225" s="41"/>
      <c r="FZ225" s="41"/>
      <c r="GA225" s="41"/>
      <c r="GB225" s="41"/>
      <c r="GC225" s="41"/>
      <c r="GD225" s="41"/>
      <c r="GE225" s="41"/>
      <c r="GF225" s="41"/>
      <c r="GG225" s="41"/>
      <c r="GH225" s="41"/>
      <c r="GI225" s="41"/>
      <c r="GJ225" s="41"/>
      <c r="GK225" s="41"/>
      <c r="GL225" s="41"/>
      <c r="GM225" s="41"/>
      <c r="GN225" s="41"/>
      <c r="GO225" s="41"/>
      <c r="GP225" s="41"/>
      <c r="GQ225" s="41"/>
      <c r="GR225" s="41"/>
      <c r="GS225" s="41"/>
      <c r="GT225" s="41"/>
      <c r="GU225" s="41"/>
      <c r="GV225" s="41"/>
      <c r="GW225" s="41"/>
      <c r="GX225" s="41"/>
      <c r="GY225" s="41"/>
      <c r="GZ225" s="41"/>
      <c r="HA225" s="41"/>
      <c r="HB225" s="41"/>
      <c r="HC225" s="41"/>
      <c r="HD225" s="41"/>
      <c r="HE225" s="41"/>
      <c r="HF225" s="41"/>
      <c r="HG225" s="41"/>
      <c r="HH225" s="41"/>
      <c r="HI225" s="41"/>
      <c r="HJ225" s="41"/>
      <c r="HK225" s="41"/>
      <c r="HL225" s="41"/>
      <c r="HM225" s="41"/>
      <c r="HN225" s="41"/>
      <c r="HO225" s="41"/>
      <c r="HP225" s="41"/>
      <c r="HQ225" s="41"/>
      <c r="HR225" s="41"/>
      <c r="HS225" s="41"/>
      <c r="HT225" s="41"/>
      <c r="HU225" s="41"/>
      <c r="HV225" s="41"/>
      <c r="HW225" s="41"/>
      <c r="HX225" s="41"/>
      <c r="HY225" s="41"/>
      <c r="HZ225" s="41"/>
      <c r="IA225" s="41"/>
      <c r="IB225" s="41"/>
      <c r="IC225" s="41"/>
      <c r="ID225" s="41"/>
      <c r="IE225" s="41"/>
      <c r="IF225" s="41"/>
      <c r="IG225" s="41"/>
      <c r="IH225" s="41"/>
      <c r="II225" s="41"/>
      <c r="IJ225" s="41"/>
      <c r="IK225" s="41"/>
      <c r="IL225" s="41"/>
      <c r="IM225" s="41"/>
      <c r="IN225" s="41"/>
      <c r="IO225" s="41"/>
      <c r="IP225" s="41"/>
      <c r="IQ225" s="41"/>
      <c r="IR225" s="41"/>
      <c r="IS225" s="41"/>
      <c r="IT225" s="41"/>
      <c r="IU225" s="41"/>
      <c r="IV225" s="41"/>
    </row>
    <row r="226" spans="1:256" s="57" customFormat="1" ht="165.6" x14ac:dyDescent="0.25">
      <c r="A226" s="97">
        <v>206</v>
      </c>
      <c r="B226" s="100" t="s">
        <v>6884</v>
      </c>
      <c r="C226" s="98">
        <v>15</v>
      </c>
      <c r="D226" s="99"/>
      <c r="E226" s="100" t="s">
        <v>2472</v>
      </c>
      <c r="F226" s="98" t="s">
        <v>2498</v>
      </c>
      <c r="G226" s="100" t="s">
        <v>2540</v>
      </c>
      <c r="H226" s="98">
        <v>39448</v>
      </c>
      <c r="I226" s="100" t="s">
        <v>2541</v>
      </c>
      <c r="J226" s="101">
        <v>23158.46</v>
      </c>
      <c r="K226" s="100" t="s">
        <v>726</v>
      </c>
      <c r="L226" s="100" t="s">
        <v>2475</v>
      </c>
      <c r="M226" s="100" t="s">
        <v>2476</v>
      </c>
      <c r="N226" s="100" t="s">
        <v>2542</v>
      </c>
      <c r="O226" s="100" t="s">
        <v>2543</v>
      </c>
      <c r="P226" s="100" t="s">
        <v>2544</v>
      </c>
      <c r="Q226" s="102">
        <v>60</v>
      </c>
      <c r="R226" s="98">
        <v>6</v>
      </c>
      <c r="S226" s="98">
        <v>14</v>
      </c>
      <c r="T226" s="98">
        <v>40</v>
      </c>
      <c r="U226" s="102">
        <v>60</v>
      </c>
      <c r="V226" s="98">
        <v>90</v>
      </c>
      <c r="W226" s="98">
        <v>1</v>
      </c>
      <c r="X226" s="103" t="s">
        <v>2453</v>
      </c>
      <c r="Y226" s="102">
        <v>3</v>
      </c>
      <c r="Z226" s="102">
        <v>2</v>
      </c>
      <c r="AA226" s="102">
        <v>3</v>
      </c>
      <c r="AB226" s="102">
        <v>60</v>
      </c>
      <c r="AC226" s="98">
        <v>7</v>
      </c>
      <c r="AD226" s="102">
        <v>0</v>
      </c>
      <c r="AE226" s="104">
        <v>5</v>
      </c>
      <c r="AF226" s="105">
        <v>90</v>
      </c>
      <c r="AG226" s="106" t="s">
        <v>2480</v>
      </c>
      <c r="AH226" s="100" t="s">
        <v>2472</v>
      </c>
      <c r="AI226" s="107">
        <v>90</v>
      </c>
      <c r="AJ226" s="106"/>
      <c r="AK226" s="98"/>
      <c r="AL226" s="107"/>
      <c r="AM226" s="106"/>
      <c r="AN226" s="98"/>
      <c r="AO226" s="107"/>
      <c r="AP226" s="106"/>
      <c r="AQ226" s="98"/>
      <c r="AR226" s="107"/>
      <c r="AS226" s="106"/>
      <c r="AT226" s="98"/>
      <c r="AU226" s="107"/>
      <c r="AV226" s="108"/>
      <c r="AW226" s="98"/>
      <c r="AX226" s="98"/>
      <c r="AY226" s="47"/>
      <c r="AZ226" s="47"/>
      <c r="BA226" s="47"/>
      <c r="BB226" s="47"/>
      <c r="BC226" s="47"/>
      <c r="BD226" s="47"/>
      <c r="BE226" s="47"/>
      <c r="BF226" s="47"/>
      <c r="BG226" s="47"/>
      <c r="BH226" s="47"/>
      <c r="BI226" s="47"/>
      <c r="BJ226" s="47"/>
      <c r="BK226" s="47"/>
      <c r="BL226" s="47"/>
      <c r="BM226" s="47"/>
      <c r="BN226" s="47"/>
      <c r="BO226" s="47"/>
      <c r="BP226" s="47"/>
      <c r="BQ226" s="47"/>
      <c r="BR226" s="47"/>
      <c r="BS226" s="47"/>
      <c r="BT226" s="47"/>
      <c r="BU226" s="47"/>
      <c r="BV226" s="47"/>
      <c r="BW226" s="47"/>
      <c r="BX226" s="47"/>
      <c r="BY226" s="47"/>
      <c r="BZ226" s="47"/>
      <c r="CA226" s="47"/>
      <c r="CB226" s="47"/>
      <c r="CC226" s="47"/>
      <c r="CD226" s="47"/>
      <c r="CE226" s="47"/>
      <c r="CF226" s="47"/>
      <c r="CG226" s="47"/>
      <c r="CH226" s="47"/>
      <c r="CI226" s="47"/>
      <c r="CJ226" s="47"/>
      <c r="CK226" s="47"/>
      <c r="CL226" s="47"/>
      <c r="CM226" s="47"/>
      <c r="CN226" s="47"/>
      <c r="CO226" s="47"/>
      <c r="CP226" s="47"/>
      <c r="CQ226" s="47"/>
      <c r="CR226" s="47"/>
      <c r="CS226" s="47"/>
      <c r="CT226" s="47"/>
      <c r="CU226" s="47"/>
      <c r="CV226" s="47"/>
      <c r="CW226" s="47"/>
      <c r="CX226" s="47"/>
      <c r="CY226" s="47"/>
      <c r="CZ226" s="47"/>
      <c r="DA226" s="47"/>
      <c r="DB226" s="47"/>
      <c r="DC226" s="47"/>
      <c r="DD226" s="47"/>
      <c r="DE226" s="47"/>
      <c r="DF226" s="47"/>
      <c r="DG226" s="47"/>
      <c r="DH226" s="47"/>
      <c r="DI226" s="47"/>
      <c r="DJ226" s="47"/>
      <c r="DK226" s="47"/>
      <c r="DL226" s="47"/>
      <c r="DM226" s="47"/>
      <c r="DN226" s="47"/>
      <c r="DO226" s="47"/>
      <c r="DP226" s="47"/>
      <c r="DQ226" s="47"/>
      <c r="DR226" s="47"/>
      <c r="DS226" s="47"/>
      <c r="DT226" s="47"/>
      <c r="DU226" s="47"/>
      <c r="DV226" s="47"/>
      <c r="DW226" s="47"/>
      <c r="DX226" s="47"/>
      <c r="DY226" s="47"/>
      <c r="DZ226" s="47"/>
      <c r="EA226" s="47"/>
      <c r="EB226" s="47"/>
      <c r="EC226" s="47"/>
      <c r="ED226" s="47"/>
      <c r="EE226" s="47"/>
      <c r="EF226" s="47"/>
      <c r="EG226" s="47"/>
      <c r="EH226" s="47"/>
      <c r="EI226" s="47"/>
      <c r="EJ226" s="47"/>
      <c r="EK226" s="47"/>
      <c r="EL226" s="47"/>
      <c r="EM226" s="47"/>
      <c r="EN226" s="47"/>
      <c r="EO226" s="47"/>
      <c r="EP226" s="47"/>
      <c r="EQ226" s="47"/>
      <c r="ER226" s="47"/>
    </row>
    <row r="227" spans="1:256" s="57" customFormat="1" ht="76.45" x14ac:dyDescent="0.25">
      <c r="A227" s="97">
        <v>206</v>
      </c>
      <c r="B227" s="100" t="s">
        <v>6884</v>
      </c>
      <c r="C227" s="98">
        <v>15</v>
      </c>
      <c r="D227" s="99"/>
      <c r="E227" s="100" t="s">
        <v>2472</v>
      </c>
      <c r="F227" s="98" t="s">
        <v>2498</v>
      </c>
      <c r="G227" s="100" t="s">
        <v>2535</v>
      </c>
      <c r="H227" s="98">
        <v>39447</v>
      </c>
      <c r="I227" s="100" t="s">
        <v>2536</v>
      </c>
      <c r="J227" s="101">
        <v>25789.23</v>
      </c>
      <c r="K227" s="100" t="s">
        <v>1431</v>
      </c>
      <c r="L227" s="100" t="s">
        <v>2493</v>
      </c>
      <c r="M227" s="100" t="s">
        <v>2494</v>
      </c>
      <c r="N227" s="100" t="s">
        <v>2537</v>
      </c>
      <c r="O227" s="100" t="s">
        <v>2538</v>
      </c>
      <c r="P227" s="100" t="s">
        <v>2539</v>
      </c>
      <c r="Q227" s="102">
        <v>50</v>
      </c>
      <c r="R227" s="98">
        <v>10</v>
      </c>
      <c r="S227" s="98">
        <v>10</v>
      </c>
      <c r="T227" s="98">
        <v>30</v>
      </c>
      <c r="U227" s="102">
        <v>50</v>
      </c>
      <c r="V227" s="98">
        <v>40</v>
      </c>
      <c r="W227" s="98">
        <v>1</v>
      </c>
      <c r="X227" s="103" t="s">
        <v>2453</v>
      </c>
      <c r="Y227" s="102">
        <v>1</v>
      </c>
      <c r="Z227" s="102">
        <v>2</v>
      </c>
      <c r="AA227" s="102">
        <v>3</v>
      </c>
      <c r="AB227" s="102">
        <v>60</v>
      </c>
      <c r="AC227" s="98"/>
      <c r="AD227" s="102">
        <v>0</v>
      </c>
      <c r="AE227" s="104">
        <v>5</v>
      </c>
      <c r="AF227" s="105">
        <v>40</v>
      </c>
      <c r="AG227" s="106" t="s">
        <v>2480</v>
      </c>
      <c r="AH227" s="100" t="s">
        <v>2472</v>
      </c>
      <c r="AI227" s="107">
        <v>40</v>
      </c>
      <c r="AJ227" s="106"/>
      <c r="AK227" s="98"/>
      <c r="AL227" s="107"/>
      <c r="AM227" s="106"/>
      <c r="AN227" s="98"/>
      <c r="AO227" s="107"/>
      <c r="AP227" s="106"/>
      <c r="AQ227" s="98"/>
      <c r="AR227" s="107"/>
      <c r="AS227" s="106"/>
      <c r="AT227" s="98"/>
      <c r="AU227" s="107"/>
      <c r="AV227" s="108"/>
      <c r="AW227" s="98"/>
      <c r="AX227" s="98"/>
      <c r="AY227" s="47"/>
      <c r="AZ227" s="47"/>
      <c r="BA227" s="47"/>
      <c r="BB227" s="47"/>
      <c r="BC227" s="47"/>
      <c r="BD227" s="47"/>
      <c r="BE227" s="47"/>
      <c r="BF227" s="47"/>
      <c r="BG227" s="47"/>
      <c r="BH227" s="47"/>
      <c r="BI227" s="47"/>
      <c r="BJ227" s="47"/>
      <c r="BK227" s="47"/>
      <c r="BL227" s="47"/>
      <c r="BM227" s="47"/>
      <c r="BN227" s="47"/>
      <c r="BO227" s="47"/>
      <c r="BP227" s="47"/>
      <c r="BQ227" s="47"/>
      <c r="BR227" s="47"/>
      <c r="BS227" s="47"/>
      <c r="BT227" s="47"/>
      <c r="BU227" s="47"/>
      <c r="BV227" s="47"/>
      <c r="BW227" s="47"/>
      <c r="BX227" s="47"/>
      <c r="BY227" s="47"/>
      <c r="BZ227" s="47"/>
      <c r="CA227" s="47"/>
      <c r="CB227" s="47"/>
      <c r="CC227" s="47"/>
      <c r="CD227" s="47"/>
      <c r="CE227" s="47"/>
      <c r="CF227" s="47"/>
      <c r="CG227" s="47"/>
      <c r="CH227" s="47"/>
      <c r="CI227" s="47"/>
      <c r="CJ227" s="47"/>
      <c r="CK227" s="47"/>
      <c r="CL227" s="47"/>
      <c r="CM227" s="47"/>
      <c r="CN227" s="47"/>
      <c r="CO227" s="47"/>
      <c r="CP227" s="47"/>
      <c r="CQ227" s="47"/>
      <c r="CR227" s="47"/>
      <c r="CS227" s="47"/>
      <c r="CT227" s="47"/>
      <c r="CU227" s="47"/>
      <c r="CV227" s="47"/>
      <c r="CW227" s="47"/>
      <c r="CX227" s="47"/>
      <c r="CY227" s="47"/>
      <c r="CZ227" s="47"/>
      <c r="DA227" s="47"/>
      <c r="DB227" s="47"/>
      <c r="DC227" s="47"/>
      <c r="DD227" s="47"/>
      <c r="DE227" s="47"/>
      <c r="DF227" s="47"/>
      <c r="DG227" s="47"/>
      <c r="DH227" s="47"/>
      <c r="DI227" s="47"/>
      <c r="DJ227" s="47"/>
      <c r="DK227" s="47"/>
      <c r="DL227" s="47"/>
      <c r="DM227" s="47"/>
      <c r="DN227" s="47"/>
      <c r="DO227" s="47"/>
      <c r="DP227" s="47"/>
      <c r="DQ227" s="47"/>
      <c r="DR227" s="47"/>
      <c r="DS227" s="47"/>
      <c r="DT227" s="47"/>
      <c r="DU227" s="47"/>
      <c r="DV227" s="47"/>
      <c r="DW227" s="47"/>
      <c r="DX227" s="47"/>
      <c r="DY227" s="47"/>
      <c r="DZ227" s="47"/>
      <c r="EA227" s="47"/>
      <c r="EB227" s="47"/>
      <c r="EC227" s="47"/>
      <c r="ED227" s="47"/>
      <c r="EE227" s="47"/>
      <c r="EF227" s="47"/>
      <c r="EG227" s="47"/>
      <c r="EH227" s="47"/>
      <c r="EI227" s="47"/>
      <c r="EJ227" s="47"/>
      <c r="EK227" s="47"/>
      <c r="EL227" s="47"/>
      <c r="EM227" s="47"/>
      <c r="EN227" s="47"/>
      <c r="EO227" s="47"/>
      <c r="EP227" s="47"/>
      <c r="EQ227" s="47"/>
      <c r="ER227" s="47"/>
    </row>
    <row r="228" spans="1:256" s="57" customFormat="1" ht="76.45" x14ac:dyDescent="0.25">
      <c r="A228" s="97">
        <v>206</v>
      </c>
      <c r="B228" s="100" t="s">
        <v>6884</v>
      </c>
      <c r="C228" s="98">
        <v>13</v>
      </c>
      <c r="D228" s="99" t="s">
        <v>2454</v>
      </c>
      <c r="E228" s="100" t="s">
        <v>2444</v>
      </c>
      <c r="F228" s="98">
        <v>15269</v>
      </c>
      <c r="G228" s="100" t="s">
        <v>2571</v>
      </c>
      <c r="H228" s="98">
        <v>2014</v>
      </c>
      <c r="I228" s="100" t="s">
        <v>2571</v>
      </c>
      <c r="J228" s="101">
        <v>67293</v>
      </c>
      <c r="K228" s="100" t="s">
        <v>1431</v>
      </c>
      <c r="L228" s="100" t="s">
        <v>2493</v>
      </c>
      <c r="M228" s="100" t="s">
        <v>2547</v>
      </c>
      <c r="N228" s="100" t="s">
        <v>2572</v>
      </c>
      <c r="O228" s="100" t="s">
        <v>2573</v>
      </c>
      <c r="P228" s="100">
        <v>4739</v>
      </c>
      <c r="Q228" s="102">
        <v>200</v>
      </c>
      <c r="R228" s="98">
        <v>50</v>
      </c>
      <c r="S228" s="98">
        <v>25</v>
      </c>
      <c r="T228" s="98">
        <v>125</v>
      </c>
      <c r="U228" s="102">
        <v>200</v>
      </c>
      <c r="V228" s="98">
        <v>100</v>
      </c>
      <c r="W228" s="98">
        <v>0.17</v>
      </c>
      <c r="X228" s="103" t="s">
        <v>2453</v>
      </c>
      <c r="Y228" s="102">
        <v>3</v>
      </c>
      <c r="Z228" s="102">
        <v>10</v>
      </c>
      <c r="AA228" s="102">
        <v>5</v>
      </c>
      <c r="AB228" s="102">
        <v>60</v>
      </c>
      <c r="AC228" s="98"/>
      <c r="AD228" s="102">
        <v>0</v>
      </c>
      <c r="AE228" s="104">
        <v>5</v>
      </c>
      <c r="AF228" s="105">
        <v>100</v>
      </c>
      <c r="AG228" s="106" t="s">
        <v>2454</v>
      </c>
      <c r="AH228" s="100" t="s">
        <v>2444</v>
      </c>
      <c r="AI228" s="107">
        <v>50</v>
      </c>
      <c r="AJ228" s="106" t="s">
        <v>2463</v>
      </c>
      <c r="AK228" s="98" t="s">
        <v>2455</v>
      </c>
      <c r="AL228" s="107">
        <v>25</v>
      </c>
      <c r="AM228" s="106"/>
      <c r="AN228" s="98"/>
      <c r="AO228" s="107"/>
      <c r="AP228" s="106"/>
      <c r="AQ228" s="98"/>
      <c r="AR228" s="107"/>
      <c r="AS228" s="106" t="s">
        <v>2486</v>
      </c>
      <c r="AT228" s="98" t="s">
        <v>2471</v>
      </c>
      <c r="AU228" s="107">
        <v>10</v>
      </c>
      <c r="AV228" s="108" t="s">
        <v>2486</v>
      </c>
      <c r="AW228" s="98" t="s">
        <v>2570</v>
      </c>
      <c r="AX228" s="98">
        <v>15</v>
      </c>
      <c r="AY228" s="59"/>
      <c r="AZ228" s="59"/>
      <c r="BA228" s="59"/>
      <c r="BB228" s="59"/>
      <c r="BC228" s="59"/>
      <c r="BD228" s="59"/>
      <c r="BE228" s="59"/>
      <c r="BF228" s="59"/>
      <c r="BG228" s="59"/>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59"/>
      <c r="CG228" s="59"/>
      <c r="CH228" s="59"/>
      <c r="CI228" s="59"/>
      <c r="CJ228" s="59"/>
      <c r="CK228" s="59"/>
      <c r="CL228" s="59"/>
      <c r="CM228" s="59"/>
      <c r="CN228" s="59"/>
      <c r="CO228" s="59"/>
      <c r="CP228" s="59"/>
      <c r="CQ228" s="59"/>
      <c r="CR228" s="59"/>
      <c r="CS228" s="59"/>
      <c r="CT228" s="59"/>
      <c r="CU228" s="59"/>
      <c r="CV228" s="59"/>
      <c r="CW228" s="59"/>
      <c r="CX228" s="59"/>
      <c r="CY228" s="59"/>
      <c r="CZ228" s="59"/>
      <c r="DA228" s="59"/>
      <c r="DB228" s="59"/>
      <c r="DC228" s="59"/>
      <c r="DD228" s="59"/>
      <c r="DE228" s="59"/>
      <c r="DF228" s="59"/>
      <c r="DG228" s="59"/>
      <c r="DH228" s="59"/>
      <c r="DI228" s="59"/>
      <c r="DJ228" s="59"/>
      <c r="DK228" s="59"/>
      <c r="DL228" s="59"/>
      <c r="DM228" s="59"/>
      <c r="DN228" s="59"/>
      <c r="DO228" s="59"/>
      <c r="DP228" s="59"/>
      <c r="DQ228" s="59"/>
      <c r="DR228" s="59"/>
      <c r="DS228" s="59"/>
      <c r="DT228" s="59"/>
      <c r="DU228" s="59"/>
      <c r="DV228" s="59"/>
      <c r="DW228" s="59"/>
      <c r="DX228" s="59"/>
      <c r="DY228" s="59"/>
      <c r="DZ228" s="59"/>
      <c r="EA228" s="59"/>
      <c r="EB228" s="59"/>
      <c r="EC228" s="59"/>
      <c r="ED228" s="59"/>
      <c r="EE228" s="59"/>
      <c r="EF228" s="59"/>
      <c r="EG228" s="59"/>
      <c r="EH228" s="59"/>
      <c r="EI228" s="59"/>
      <c r="EJ228" s="59"/>
      <c r="EK228" s="59"/>
      <c r="EL228" s="59"/>
      <c r="EM228" s="59"/>
      <c r="EN228" s="59"/>
      <c r="EO228" s="59"/>
      <c r="EP228" s="59"/>
      <c r="EQ228" s="59"/>
      <c r="ER228" s="59"/>
      <c r="ES228" s="58"/>
      <c r="ET228" s="58"/>
      <c r="EU228" s="58"/>
      <c r="EV228" s="58"/>
      <c r="EW228" s="58"/>
      <c r="EX228" s="58"/>
      <c r="EY228" s="58"/>
      <c r="EZ228" s="58"/>
      <c r="FA228" s="58"/>
      <c r="FB228" s="58"/>
      <c r="FC228" s="58"/>
      <c r="FD228" s="58"/>
      <c r="FE228" s="58"/>
      <c r="FF228" s="58"/>
      <c r="FG228" s="58"/>
      <c r="FH228" s="58"/>
      <c r="FI228" s="58"/>
      <c r="FJ228" s="58"/>
      <c r="FK228" s="58"/>
      <c r="FL228" s="58"/>
      <c r="FM228" s="58"/>
      <c r="FN228" s="58"/>
      <c r="FO228" s="58"/>
      <c r="FP228" s="58"/>
      <c r="FQ228" s="58"/>
      <c r="FR228" s="58"/>
      <c r="FS228" s="58"/>
      <c r="FT228" s="58"/>
      <c r="FU228" s="58"/>
      <c r="FV228" s="58"/>
      <c r="FW228" s="58"/>
      <c r="FX228" s="58"/>
      <c r="FY228" s="58"/>
      <c r="FZ228" s="58"/>
      <c r="GA228" s="58"/>
      <c r="GB228" s="58"/>
      <c r="GC228" s="58"/>
      <c r="GD228" s="58"/>
      <c r="GE228" s="58"/>
      <c r="GF228" s="58"/>
      <c r="GG228" s="58"/>
      <c r="GH228" s="58"/>
      <c r="GI228" s="58"/>
      <c r="GJ228" s="58"/>
      <c r="GK228" s="58"/>
      <c r="GL228" s="58"/>
      <c r="GM228" s="58"/>
      <c r="GN228" s="58"/>
      <c r="GO228" s="58"/>
      <c r="GP228" s="58"/>
      <c r="GQ228" s="58"/>
      <c r="GR228" s="58"/>
      <c r="GS228" s="58"/>
      <c r="GT228" s="58"/>
      <c r="GU228" s="58"/>
      <c r="GV228" s="58"/>
      <c r="GW228" s="58"/>
      <c r="GX228" s="58"/>
      <c r="GY228" s="58"/>
      <c r="GZ228" s="58"/>
      <c r="HA228" s="58"/>
      <c r="HB228" s="58"/>
      <c r="HC228" s="58"/>
      <c r="HD228" s="58"/>
      <c r="HE228" s="58"/>
      <c r="HF228" s="58"/>
      <c r="HG228" s="58"/>
      <c r="HH228" s="58"/>
      <c r="HI228" s="58"/>
      <c r="HJ228" s="58"/>
      <c r="HK228" s="58"/>
      <c r="HL228" s="58"/>
      <c r="HM228" s="58"/>
      <c r="HN228" s="58"/>
      <c r="HO228" s="58"/>
      <c r="HP228" s="58"/>
      <c r="HQ228" s="58"/>
      <c r="HR228" s="58"/>
      <c r="HS228" s="58"/>
      <c r="HT228" s="58"/>
      <c r="HU228" s="58"/>
      <c r="HV228" s="58"/>
      <c r="HW228" s="58"/>
      <c r="HX228" s="58"/>
      <c r="HY228" s="58"/>
      <c r="HZ228" s="58"/>
      <c r="IA228" s="58"/>
      <c r="IB228" s="58"/>
      <c r="IC228" s="58"/>
      <c r="ID228" s="58"/>
      <c r="IE228" s="58"/>
      <c r="IF228" s="58"/>
      <c r="IG228" s="58"/>
      <c r="IH228" s="58"/>
      <c r="II228" s="58"/>
      <c r="IJ228" s="58"/>
      <c r="IK228" s="58"/>
      <c r="IL228" s="58"/>
      <c r="IM228" s="58"/>
      <c r="IN228" s="58"/>
      <c r="IO228" s="58"/>
      <c r="IP228" s="58"/>
      <c r="IQ228" s="58"/>
      <c r="IR228" s="58"/>
      <c r="IS228" s="58"/>
      <c r="IT228" s="58"/>
      <c r="IU228" s="58"/>
      <c r="IV228" s="58"/>
    </row>
    <row r="229" spans="1:256" s="57" customFormat="1" ht="140.15" x14ac:dyDescent="0.25">
      <c r="A229" s="97">
        <v>206</v>
      </c>
      <c r="B229" s="100" t="s">
        <v>6884</v>
      </c>
      <c r="C229" s="98">
        <v>12</v>
      </c>
      <c r="D229" s="99" t="s">
        <v>2463</v>
      </c>
      <c r="E229" s="100" t="s">
        <v>2563</v>
      </c>
      <c r="F229" s="98">
        <v>7642</v>
      </c>
      <c r="G229" s="100" t="s">
        <v>2567</v>
      </c>
      <c r="H229" s="98">
        <v>1985</v>
      </c>
      <c r="I229" s="100" t="s">
        <v>2567</v>
      </c>
      <c r="J229" s="101">
        <v>376581</v>
      </c>
      <c r="K229" s="100" t="s">
        <v>1431</v>
      </c>
      <c r="L229" s="100" t="s">
        <v>2493</v>
      </c>
      <c r="M229" s="100" t="s">
        <v>2547</v>
      </c>
      <c r="N229" s="100" t="s">
        <v>2568</v>
      </c>
      <c r="O229" s="100" t="s">
        <v>2569</v>
      </c>
      <c r="P229" s="100">
        <v>1148</v>
      </c>
      <c r="Q229" s="102">
        <v>300</v>
      </c>
      <c r="R229" s="98">
        <v>50</v>
      </c>
      <c r="S229" s="98">
        <v>50</v>
      </c>
      <c r="T229" s="98">
        <v>200</v>
      </c>
      <c r="U229" s="102">
        <v>300</v>
      </c>
      <c r="V229" s="98">
        <v>100</v>
      </c>
      <c r="W229" s="98">
        <v>1</v>
      </c>
      <c r="X229" s="103" t="s">
        <v>2453</v>
      </c>
      <c r="Y229" s="102">
        <v>1</v>
      </c>
      <c r="Z229" s="102">
        <v>4</v>
      </c>
      <c r="AA229" s="102">
        <v>1</v>
      </c>
      <c r="AB229" s="102">
        <v>60</v>
      </c>
      <c r="AC229" s="98"/>
      <c r="AD229" s="102">
        <v>0</v>
      </c>
      <c r="AE229" s="104">
        <v>5</v>
      </c>
      <c r="AF229" s="105">
        <v>100</v>
      </c>
      <c r="AG229" s="106" t="s">
        <v>2463</v>
      </c>
      <c r="AH229" s="100" t="s">
        <v>2455</v>
      </c>
      <c r="AI229" s="107">
        <v>40</v>
      </c>
      <c r="AJ229" s="106" t="s">
        <v>2454</v>
      </c>
      <c r="AK229" s="98" t="s">
        <v>2444</v>
      </c>
      <c r="AL229" s="107">
        <v>30</v>
      </c>
      <c r="AM229" s="106"/>
      <c r="AN229" s="98"/>
      <c r="AO229" s="107"/>
      <c r="AP229" s="106"/>
      <c r="AQ229" s="98"/>
      <c r="AR229" s="107"/>
      <c r="AS229" s="106" t="s">
        <v>2486</v>
      </c>
      <c r="AT229" s="98" t="s">
        <v>2471</v>
      </c>
      <c r="AU229" s="107">
        <v>20</v>
      </c>
      <c r="AV229" s="108" t="s">
        <v>2486</v>
      </c>
      <c r="AW229" s="98" t="s">
        <v>2570</v>
      </c>
      <c r="AX229" s="98">
        <v>10</v>
      </c>
      <c r="AY229" s="59"/>
      <c r="AZ229" s="59"/>
      <c r="BA229" s="59"/>
      <c r="BB229" s="59"/>
      <c r="BC229" s="59"/>
      <c r="BD229" s="59"/>
      <c r="BE229" s="59"/>
      <c r="BF229" s="59"/>
      <c r="BG229" s="59"/>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c r="CH229" s="59"/>
      <c r="CI229" s="59"/>
      <c r="CJ229" s="59"/>
      <c r="CK229" s="59"/>
      <c r="CL229" s="59"/>
      <c r="CM229" s="59"/>
      <c r="CN229" s="59"/>
      <c r="CO229" s="59"/>
      <c r="CP229" s="59"/>
      <c r="CQ229" s="59"/>
      <c r="CR229" s="59"/>
      <c r="CS229" s="59"/>
      <c r="CT229" s="59"/>
      <c r="CU229" s="59"/>
      <c r="CV229" s="59"/>
      <c r="CW229" s="59"/>
      <c r="CX229" s="59"/>
      <c r="CY229" s="59"/>
      <c r="CZ229" s="59"/>
      <c r="DA229" s="59"/>
      <c r="DB229" s="59"/>
      <c r="DC229" s="59"/>
      <c r="DD229" s="59"/>
      <c r="DE229" s="59"/>
      <c r="DF229" s="59"/>
      <c r="DG229" s="59"/>
      <c r="DH229" s="59"/>
      <c r="DI229" s="59"/>
      <c r="DJ229" s="59"/>
      <c r="DK229" s="59"/>
      <c r="DL229" s="59"/>
      <c r="DM229" s="59"/>
      <c r="DN229" s="59"/>
      <c r="DO229" s="59"/>
      <c r="DP229" s="59"/>
      <c r="DQ229" s="59"/>
      <c r="DR229" s="59"/>
      <c r="DS229" s="59"/>
      <c r="DT229" s="59"/>
      <c r="DU229" s="59"/>
      <c r="DV229" s="59"/>
      <c r="DW229" s="59"/>
      <c r="DX229" s="59"/>
      <c r="DY229" s="59"/>
      <c r="DZ229" s="59"/>
      <c r="EA229" s="59"/>
      <c r="EB229" s="59"/>
      <c r="EC229" s="59"/>
      <c r="ED229" s="59"/>
      <c r="EE229" s="59"/>
      <c r="EF229" s="59"/>
      <c r="EG229" s="59"/>
      <c r="EH229" s="59"/>
      <c r="EI229" s="59"/>
      <c r="EJ229" s="59"/>
      <c r="EK229" s="59"/>
      <c r="EL229" s="59"/>
      <c r="EM229" s="59"/>
      <c r="EN229" s="59"/>
      <c r="EO229" s="59"/>
      <c r="EP229" s="59"/>
      <c r="EQ229" s="59"/>
      <c r="ER229" s="59"/>
      <c r="ES229" s="58"/>
      <c r="ET229" s="58"/>
      <c r="EU229" s="58"/>
      <c r="EV229" s="58"/>
      <c r="EW229" s="58"/>
      <c r="EX229" s="58"/>
      <c r="EY229" s="58"/>
      <c r="EZ229" s="58"/>
      <c r="FA229" s="58"/>
      <c r="FB229" s="58"/>
      <c r="FC229" s="58"/>
      <c r="FD229" s="58"/>
      <c r="FE229" s="58"/>
      <c r="FF229" s="58"/>
      <c r="FG229" s="58"/>
      <c r="FH229" s="58"/>
      <c r="FI229" s="58"/>
      <c r="FJ229" s="58"/>
      <c r="FK229" s="58"/>
      <c r="FL229" s="58"/>
      <c r="FM229" s="58"/>
      <c r="FN229" s="58"/>
      <c r="FO229" s="58"/>
      <c r="FP229" s="58"/>
      <c r="FQ229" s="58"/>
      <c r="FR229" s="58"/>
      <c r="FS229" s="58"/>
      <c r="FT229" s="58"/>
      <c r="FU229" s="58"/>
      <c r="FV229" s="58"/>
      <c r="FW229" s="58"/>
      <c r="FX229" s="58"/>
      <c r="FY229" s="58"/>
      <c r="FZ229" s="58"/>
      <c r="GA229" s="58"/>
      <c r="GB229" s="58"/>
      <c r="GC229" s="58"/>
      <c r="GD229" s="58"/>
      <c r="GE229" s="58"/>
      <c r="GF229" s="58"/>
      <c r="GG229" s="58"/>
      <c r="GH229" s="58"/>
      <c r="GI229" s="58"/>
      <c r="GJ229" s="58"/>
      <c r="GK229" s="58"/>
      <c r="GL229" s="58"/>
      <c r="GM229" s="58"/>
      <c r="GN229" s="58"/>
      <c r="GO229" s="58"/>
      <c r="GP229" s="58"/>
      <c r="GQ229" s="58"/>
      <c r="GR229" s="58"/>
      <c r="GS229" s="58"/>
      <c r="GT229" s="58"/>
      <c r="GU229" s="58"/>
      <c r="GV229" s="58"/>
      <c r="GW229" s="58"/>
      <c r="GX229" s="58"/>
      <c r="GY229" s="58"/>
      <c r="GZ229" s="58"/>
      <c r="HA229" s="58"/>
      <c r="HB229" s="58"/>
      <c r="HC229" s="58"/>
      <c r="HD229" s="58"/>
      <c r="HE229" s="58"/>
      <c r="HF229" s="58"/>
      <c r="HG229" s="58"/>
      <c r="HH229" s="58"/>
      <c r="HI229" s="58"/>
      <c r="HJ229" s="58"/>
      <c r="HK229" s="58"/>
      <c r="HL229" s="58"/>
      <c r="HM229" s="58"/>
      <c r="HN229" s="58"/>
      <c r="HO229" s="58"/>
      <c r="HP229" s="58"/>
      <c r="HQ229" s="58"/>
      <c r="HR229" s="58"/>
      <c r="HS229" s="58"/>
      <c r="HT229" s="58"/>
      <c r="HU229" s="58"/>
      <c r="HV229" s="58"/>
      <c r="HW229" s="58"/>
      <c r="HX229" s="58"/>
      <c r="HY229" s="58"/>
      <c r="HZ229" s="58"/>
      <c r="IA229" s="58"/>
      <c r="IB229" s="58"/>
      <c r="IC229" s="58"/>
      <c r="ID229" s="58"/>
      <c r="IE229" s="58"/>
      <c r="IF229" s="58"/>
      <c r="IG229" s="58"/>
      <c r="IH229" s="58"/>
      <c r="II229" s="58"/>
      <c r="IJ229" s="58"/>
      <c r="IK229" s="58"/>
      <c r="IL229" s="58"/>
      <c r="IM229" s="58"/>
      <c r="IN229" s="58"/>
      <c r="IO229" s="58"/>
      <c r="IP229" s="58"/>
      <c r="IQ229" s="58"/>
      <c r="IR229" s="58"/>
      <c r="IS229" s="58"/>
      <c r="IT229" s="58"/>
      <c r="IU229" s="58"/>
      <c r="IV229" s="58"/>
    </row>
    <row r="230" spans="1:256" s="57" customFormat="1" ht="216.55" x14ac:dyDescent="0.25">
      <c r="A230" s="97">
        <v>206</v>
      </c>
      <c r="B230" s="100" t="s">
        <v>6884</v>
      </c>
      <c r="C230" s="98">
        <v>15</v>
      </c>
      <c r="D230" s="99"/>
      <c r="E230" s="100" t="s">
        <v>2472</v>
      </c>
      <c r="F230" s="98" t="s">
        <v>2498</v>
      </c>
      <c r="G230" s="100" t="s">
        <v>2473</v>
      </c>
      <c r="H230" s="98">
        <v>38231</v>
      </c>
      <c r="I230" s="100" t="s">
        <v>2474</v>
      </c>
      <c r="J230" s="101">
        <v>27442.26</v>
      </c>
      <c r="K230" s="100" t="s">
        <v>733</v>
      </c>
      <c r="L230" s="100" t="s">
        <v>2475</v>
      </c>
      <c r="M230" s="100" t="s">
        <v>2476</v>
      </c>
      <c r="N230" s="100" t="s">
        <v>2477</v>
      </c>
      <c r="O230" s="100" t="s">
        <v>2478</v>
      </c>
      <c r="P230" s="100" t="s">
        <v>2479</v>
      </c>
      <c r="Q230" s="102">
        <v>60</v>
      </c>
      <c r="R230" s="98">
        <v>0</v>
      </c>
      <c r="S230" s="98">
        <v>16</v>
      </c>
      <c r="T230" s="98">
        <v>44</v>
      </c>
      <c r="U230" s="102">
        <v>60</v>
      </c>
      <c r="V230" s="98">
        <v>90</v>
      </c>
      <c r="W230" s="98">
        <v>1.0000000000000002</v>
      </c>
      <c r="X230" s="103" t="s">
        <v>2453</v>
      </c>
      <c r="Y230" s="102">
        <v>2</v>
      </c>
      <c r="Z230" s="102">
        <v>5</v>
      </c>
      <c r="AA230" s="102">
        <v>6</v>
      </c>
      <c r="AB230" s="102">
        <v>60</v>
      </c>
      <c r="AC230" s="98">
        <v>3</v>
      </c>
      <c r="AD230" s="102">
        <v>0</v>
      </c>
      <c r="AE230" s="104">
        <v>5</v>
      </c>
      <c r="AF230" s="105">
        <v>100</v>
      </c>
      <c r="AG230" s="106" t="s">
        <v>2480</v>
      </c>
      <c r="AH230" s="100" t="s">
        <v>2472</v>
      </c>
      <c r="AI230" s="107">
        <v>100</v>
      </c>
      <c r="AJ230" s="106"/>
      <c r="AK230" s="98"/>
      <c r="AL230" s="107"/>
      <c r="AM230" s="106"/>
      <c r="AN230" s="98"/>
      <c r="AO230" s="107"/>
      <c r="AP230" s="106"/>
      <c r="AQ230" s="98"/>
      <c r="AR230" s="107"/>
      <c r="AS230" s="106"/>
      <c r="AT230" s="98"/>
      <c r="AU230" s="107"/>
      <c r="AV230" s="108"/>
      <c r="AW230" s="98"/>
      <c r="AX230" s="98"/>
      <c r="AY230" s="47"/>
      <c r="AZ230" s="47"/>
      <c r="BA230" s="47"/>
      <c r="BB230" s="47"/>
      <c r="BC230" s="47"/>
      <c r="BD230" s="47"/>
      <c r="BE230" s="47"/>
      <c r="BF230" s="47"/>
      <c r="BG230" s="47"/>
      <c r="BH230" s="47"/>
      <c r="BI230" s="47"/>
      <c r="BJ230" s="47"/>
      <c r="BK230" s="47"/>
      <c r="BL230" s="47"/>
      <c r="BM230" s="47"/>
      <c r="BN230" s="47"/>
      <c r="BO230" s="47"/>
      <c r="BP230" s="47"/>
      <c r="BQ230" s="47"/>
      <c r="BR230" s="47"/>
      <c r="BS230" s="47"/>
      <c r="BT230" s="47"/>
      <c r="BU230" s="47"/>
      <c r="BV230" s="47"/>
      <c r="BW230" s="47"/>
      <c r="BX230" s="47"/>
      <c r="BY230" s="47"/>
      <c r="BZ230" s="47"/>
      <c r="CA230" s="47"/>
      <c r="CB230" s="47"/>
      <c r="CC230" s="47"/>
      <c r="CD230" s="47"/>
      <c r="CE230" s="47"/>
      <c r="CF230" s="47"/>
      <c r="CG230" s="47"/>
      <c r="CH230" s="47"/>
      <c r="CI230" s="47"/>
      <c r="CJ230" s="47"/>
      <c r="CK230" s="47"/>
      <c r="CL230" s="47"/>
      <c r="CM230" s="47"/>
      <c r="CN230" s="47"/>
      <c r="CO230" s="47"/>
      <c r="CP230" s="47"/>
      <c r="CQ230" s="47"/>
      <c r="CR230" s="47"/>
      <c r="CS230" s="47"/>
      <c r="CT230" s="47"/>
      <c r="CU230" s="47"/>
      <c r="CV230" s="47"/>
      <c r="CW230" s="47"/>
      <c r="CX230" s="47"/>
      <c r="CY230" s="47"/>
      <c r="CZ230" s="47"/>
      <c r="DA230" s="47"/>
      <c r="DB230" s="47"/>
      <c r="DC230" s="47"/>
      <c r="DD230" s="47"/>
      <c r="DE230" s="47"/>
      <c r="DF230" s="47"/>
      <c r="DG230" s="47"/>
      <c r="DH230" s="47"/>
      <c r="DI230" s="47"/>
      <c r="DJ230" s="47"/>
      <c r="DK230" s="47"/>
      <c r="DL230" s="47"/>
      <c r="DM230" s="47"/>
      <c r="DN230" s="47"/>
      <c r="DO230" s="47"/>
      <c r="DP230" s="47"/>
      <c r="DQ230" s="47"/>
      <c r="DR230" s="47"/>
      <c r="DS230" s="47"/>
      <c r="DT230" s="47"/>
      <c r="DU230" s="47"/>
      <c r="DV230" s="47"/>
      <c r="DW230" s="47"/>
      <c r="DX230" s="47"/>
      <c r="DY230" s="47"/>
      <c r="DZ230" s="47"/>
      <c r="EA230" s="47"/>
      <c r="EB230" s="47"/>
      <c r="EC230" s="47"/>
      <c r="ED230" s="47"/>
      <c r="EE230" s="47"/>
      <c r="EF230" s="47"/>
      <c r="EG230" s="47"/>
      <c r="EH230" s="47"/>
      <c r="EI230" s="47"/>
      <c r="EJ230" s="47"/>
      <c r="EK230" s="47"/>
      <c r="EL230" s="47"/>
      <c r="EM230" s="47"/>
      <c r="EN230" s="47"/>
      <c r="EO230" s="47"/>
      <c r="EP230" s="47"/>
      <c r="EQ230" s="47"/>
      <c r="ER230" s="47"/>
    </row>
    <row r="231" spans="1:256" s="57" customFormat="1" ht="280.25" x14ac:dyDescent="0.25">
      <c r="A231" s="97">
        <v>215</v>
      </c>
      <c r="B231" s="100" t="s">
        <v>6885</v>
      </c>
      <c r="C231" s="98" t="s">
        <v>2586</v>
      </c>
      <c r="D231" s="99" t="s">
        <v>2587</v>
      </c>
      <c r="E231" s="100" t="s">
        <v>2588</v>
      </c>
      <c r="F231" s="98" t="s">
        <v>2589</v>
      </c>
      <c r="G231" s="100" t="s">
        <v>2590</v>
      </c>
      <c r="H231" s="98">
        <v>2007</v>
      </c>
      <c r="I231" s="100" t="s">
        <v>2591</v>
      </c>
      <c r="J231" s="101">
        <v>79517</v>
      </c>
      <c r="K231" s="100" t="s">
        <v>675</v>
      </c>
      <c r="L231" s="100" t="s">
        <v>2592</v>
      </c>
      <c r="M231" s="100" t="s">
        <v>2593</v>
      </c>
      <c r="N231" s="100" t="s">
        <v>2594</v>
      </c>
      <c r="O231" s="100" t="s">
        <v>2595</v>
      </c>
      <c r="P231" s="100" t="s">
        <v>2596</v>
      </c>
      <c r="Q231" s="102">
        <v>111.16</v>
      </c>
      <c r="R231" s="98">
        <v>0</v>
      </c>
      <c r="S231" s="98">
        <v>11.16</v>
      </c>
      <c r="T231" s="98">
        <v>100</v>
      </c>
      <c r="U231" s="102">
        <v>111.16</v>
      </c>
      <c r="V231" s="98">
        <v>25</v>
      </c>
      <c r="W231" s="98">
        <v>100</v>
      </c>
      <c r="X231" s="103" t="s">
        <v>2597</v>
      </c>
      <c r="Y231" s="102">
        <v>4</v>
      </c>
      <c r="Z231" s="102">
        <v>9</v>
      </c>
      <c r="AA231" s="102"/>
      <c r="AB231" s="102">
        <v>60</v>
      </c>
      <c r="AC231" s="98">
        <v>6</v>
      </c>
      <c r="AD231" s="102">
        <v>60.25</v>
      </c>
      <c r="AE231" s="104">
        <v>5</v>
      </c>
      <c r="AF231" s="105">
        <v>70</v>
      </c>
      <c r="AG231" s="106" t="s">
        <v>2598</v>
      </c>
      <c r="AH231" s="100" t="s">
        <v>2599</v>
      </c>
      <c r="AI231" s="107">
        <v>40</v>
      </c>
      <c r="AJ231" s="106" t="s">
        <v>2600</v>
      </c>
      <c r="AK231" s="98" t="s">
        <v>2599</v>
      </c>
      <c r="AL231" s="107">
        <v>15</v>
      </c>
      <c r="AM231" s="106" t="s">
        <v>2601</v>
      </c>
      <c r="AN231" s="98" t="s">
        <v>2599</v>
      </c>
      <c r="AO231" s="107">
        <v>15</v>
      </c>
      <c r="AP231" s="106"/>
      <c r="AQ231" s="98"/>
      <c r="AR231" s="107"/>
      <c r="AS231" s="106"/>
      <c r="AT231" s="98"/>
      <c r="AU231" s="107"/>
      <c r="AV231" s="108"/>
      <c r="AW231" s="98"/>
      <c r="AX231" s="98"/>
      <c r="AY231" s="47"/>
      <c r="AZ231" s="47"/>
      <c r="BA231" s="47"/>
      <c r="BB231" s="47"/>
      <c r="BC231" s="47"/>
      <c r="BD231" s="47"/>
      <c r="BE231" s="47"/>
      <c r="BF231" s="47"/>
      <c r="BG231" s="47"/>
      <c r="BH231" s="47"/>
      <c r="BI231" s="47"/>
      <c r="BJ231" s="47"/>
      <c r="BK231" s="47"/>
      <c r="BL231" s="47"/>
      <c r="BM231" s="47"/>
      <c r="BN231" s="47"/>
      <c r="BO231" s="47"/>
      <c r="BP231" s="47"/>
      <c r="BQ231" s="47"/>
      <c r="BR231" s="47"/>
      <c r="BS231" s="47"/>
      <c r="BT231" s="47"/>
      <c r="BU231" s="47"/>
      <c r="BV231" s="47"/>
      <c r="BW231" s="47"/>
      <c r="BX231" s="47"/>
      <c r="BY231" s="47"/>
      <c r="BZ231" s="47"/>
      <c r="CA231" s="47"/>
      <c r="CB231" s="47"/>
      <c r="CC231" s="47"/>
      <c r="CD231" s="47"/>
      <c r="CE231" s="47"/>
      <c r="CF231" s="47"/>
      <c r="CG231" s="47"/>
      <c r="CH231" s="47"/>
      <c r="CI231" s="47"/>
      <c r="CJ231" s="47"/>
      <c r="CK231" s="47"/>
      <c r="CL231" s="47"/>
      <c r="CM231" s="47"/>
      <c r="CN231" s="47"/>
      <c r="CO231" s="47"/>
      <c r="CP231" s="47"/>
      <c r="CQ231" s="47"/>
      <c r="CR231" s="47"/>
      <c r="CS231" s="47"/>
      <c r="CT231" s="47"/>
      <c r="CU231" s="47"/>
      <c r="CV231" s="47"/>
      <c r="CW231" s="47"/>
      <c r="CX231" s="47"/>
      <c r="CY231" s="47"/>
      <c r="CZ231" s="47"/>
      <c r="DA231" s="47"/>
      <c r="DB231" s="47"/>
      <c r="DC231" s="47"/>
      <c r="DD231" s="47"/>
      <c r="DE231" s="47"/>
      <c r="DF231" s="47"/>
      <c r="DG231" s="47"/>
      <c r="DH231" s="47"/>
      <c r="DI231" s="47"/>
      <c r="DJ231" s="47"/>
      <c r="DK231" s="47"/>
      <c r="DL231" s="47"/>
      <c r="DM231" s="47"/>
      <c r="DN231" s="47"/>
      <c r="DO231" s="47"/>
      <c r="DP231" s="47"/>
      <c r="DQ231" s="47"/>
      <c r="DR231" s="47"/>
      <c r="DS231" s="47"/>
      <c r="DT231" s="47"/>
      <c r="DU231" s="47"/>
      <c r="DV231" s="47"/>
      <c r="DW231" s="47"/>
      <c r="DX231" s="47"/>
      <c r="DY231" s="47"/>
      <c r="DZ231" s="47"/>
      <c r="EA231" s="47"/>
      <c r="EB231" s="47"/>
      <c r="EC231" s="47"/>
      <c r="ED231" s="47"/>
      <c r="EE231" s="47"/>
      <c r="EF231" s="47"/>
      <c r="EG231" s="47"/>
      <c r="EH231" s="47"/>
      <c r="EI231" s="47"/>
      <c r="EJ231" s="47"/>
      <c r="EK231" s="47"/>
      <c r="EL231" s="47"/>
      <c r="EM231" s="47"/>
      <c r="EN231" s="47"/>
      <c r="EO231" s="47"/>
      <c r="EP231" s="47"/>
      <c r="EQ231" s="47"/>
      <c r="ER231" s="47"/>
    </row>
    <row r="232" spans="1:256" s="57" customFormat="1" ht="382.15" x14ac:dyDescent="0.25">
      <c r="A232" s="97">
        <v>215</v>
      </c>
      <c r="B232" s="100" t="s">
        <v>6885</v>
      </c>
      <c r="C232" s="98" t="s">
        <v>2602</v>
      </c>
      <c r="D232" s="99" t="s">
        <v>2603</v>
      </c>
      <c r="E232" s="100" t="s">
        <v>2604</v>
      </c>
      <c r="F232" s="98" t="s">
        <v>2605</v>
      </c>
      <c r="G232" s="100" t="s">
        <v>2606</v>
      </c>
      <c r="H232" s="98">
        <v>2005</v>
      </c>
      <c r="I232" s="100" t="s">
        <v>2607</v>
      </c>
      <c r="J232" s="101">
        <v>172449</v>
      </c>
      <c r="K232" s="100" t="s">
        <v>726</v>
      </c>
      <c r="L232" s="100" t="s">
        <v>2608</v>
      </c>
      <c r="M232" s="100" t="s">
        <v>2609</v>
      </c>
      <c r="N232" s="100" t="s">
        <v>2610</v>
      </c>
      <c r="O232" s="100" t="s">
        <v>2611</v>
      </c>
      <c r="P232" s="100" t="s">
        <v>2612</v>
      </c>
      <c r="Q232" s="102">
        <v>150</v>
      </c>
      <c r="R232" s="98">
        <v>0</v>
      </c>
      <c r="S232" s="98">
        <v>89.25</v>
      </c>
      <c r="T232" s="98">
        <v>60.75</v>
      </c>
      <c r="U232" s="102">
        <v>150</v>
      </c>
      <c r="V232" s="98">
        <v>20</v>
      </c>
      <c r="W232" s="98">
        <v>100</v>
      </c>
      <c r="X232" s="103" t="s">
        <v>2597</v>
      </c>
      <c r="Y232" s="102">
        <v>4</v>
      </c>
      <c r="Z232" s="102">
        <v>9</v>
      </c>
      <c r="AA232" s="102"/>
      <c r="AB232" s="102">
        <v>60</v>
      </c>
      <c r="AC232" s="98" t="s">
        <v>2613</v>
      </c>
      <c r="AD232" s="102">
        <v>60.25</v>
      </c>
      <c r="AE232" s="104">
        <v>4</v>
      </c>
      <c r="AF232" s="105">
        <v>19</v>
      </c>
      <c r="AG232" s="106" t="s">
        <v>2603</v>
      </c>
      <c r="AH232" s="100" t="s">
        <v>2599</v>
      </c>
      <c r="AI232" s="107">
        <v>10</v>
      </c>
      <c r="AJ232" s="106" t="s">
        <v>2600</v>
      </c>
      <c r="AK232" s="98" t="s">
        <v>2599</v>
      </c>
      <c r="AL232" s="107">
        <v>9</v>
      </c>
      <c r="AM232" s="106"/>
      <c r="AN232" s="98"/>
      <c r="AO232" s="107"/>
      <c r="AP232" s="106"/>
      <c r="AQ232" s="98"/>
      <c r="AR232" s="107"/>
      <c r="AS232" s="106"/>
      <c r="AT232" s="98"/>
      <c r="AU232" s="107"/>
      <c r="AV232" s="108"/>
      <c r="AW232" s="98">
        <v>19</v>
      </c>
      <c r="AX232" s="98"/>
      <c r="AY232" s="47"/>
      <c r="AZ232" s="47"/>
      <c r="BA232" s="47"/>
      <c r="BB232" s="47"/>
      <c r="BC232" s="47"/>
      <c r="BD232" s="47"/>
      <c r="BE232" s="47"/>
      <c r="BF232" s="47"/>
      <c r="BG232" s="47"/>
      <c r="BH232" s="47"/>
      <c r="BI232" s="47"/>
      <c r="BJ232" s="47"/>
      <c r="BK232" s="47"/>
      <c r="BL232" s="47"/>
      <c r="BM232" s="47"/>
      <c r="BN232" s="47"/>
      <c r="BO232" s="47"/>
      <c r="BP232" s="47"/>
      <c r="BQ232" s="47"/>
      <c r="BR232" s="47"/>
      <c r="BS232" s="47"/>
      <c r="BT232" s="47"/>
      <c r="BU232" s="47"/>
      <c r="BV232" s="47"/>
      <c r="BW232" s="47"/>
      <c r="BX232" s="47"/>
      <c r="BY232" s="47"/>
      <c r="BZ232" s="47"/>
      <c r="CA232" s="47"/>
      <c r="CB232" s="47"/>
      <c r="CC232" s="47"/>
      <c r="CD232" s="47"/>
      <c r="CE232" s="47"/>
      <c r="CF232" s="47"/>
      <c r="CG232" s="47"/>
      <c r="CH232" s="47"/>
      <c r="CI232" s="47"/>
      <c r="CJ232" s="47"/>
      <c r="CK232" s="47"/>
      <c r="CL232" s="47"/>
      <c r="CM232" s="47"/>
      <c r="CN232" s="47"/>
      <c r="CO232" s="47"/>
      <c r="CP232" s="47"/>
      <c r="CQ232" s="47"/>
      <c r="CR232" s="47"/>
      <c r="CS232" s="47"/>
      <c r="CT232" s="47"/>
      <c r="CU232" s="47"/>
      <c r="CV232" s="47"/>
      <c r="CW232" s="47"/>
      <c r="CX232" s="47"/>
      <c r="CY232" s="47"/>
      <c r="CZ232" s="47"/>
      <c r="DA232" s="47"/>
      <c r="DB232" s="47"/>
      <c r="DC232" s="47"/>
      <c r="DD232" s="47"/>
      <c r="DE232" s="47"/>
      <c r="DF232" s="47"/>
      <c r="DG232" s="47"/>
      <c r="DH232" s="47"/>
      <c r="DI232" s="47"/>
      <c r="DJ232" s="47"/>
      <c r="DK232" s="47"/>
      <c r="DL232" s="47"/>
      <c r="DM232" s="47"/>
      <c r="DN232" s="47"/>
      <c r="DO232" s="47"/>
      <c r="DP232" s="47"/>
      <c r="DQ232" s="47"/>
      <c r="DR232" s="47"/>
      <c r="DS232" s="47"/>
      <c r="DT232" s="47"/>
      <c r="DU232" s="47"/>
      <c r="DV232" s="47"/>
      <c r="DW232" s="47"/>
      <c r="DX232" s="47"/>
      <c r="DY232" s="47"/>
      <c r="DZ232" s="47"/>
      <c r="EA232" s="47"/>
      <c r="EB232" s="47"/>
      <c r="EC232" s="47"/>
      <c r="ED232" s="47"/>
      <c r="EE232" s="47"/>
      <c r="EF232" s="47"/>
      <c r="EG232" s="47"/>
      <c r="EH232" s="47"/>
      <c r="EI232" s="47"/>
      <c r="EJ232" s="47"/>
      <c r="EK232" s="47"/>
      <c r="EL232" s="47"/>
      <c r="EM232" s="47"/>
      <c r="EN232" s="47"/>
      <c r="EO232" s="47"/>
      <c r="EP232" s="47"/>
      <c r="EQ232" s="47"/>
      <c r="ER232" s="47"/>
    </row>
    <row r="233" spans="1:256" ht="267.55" x14ac:dyDescent="0.25">
      <c r="A233" s="97">
        <v>215</v>
      </c>
      <c r="B233" s="100" t="s">
        <v>6885</v>
      </c>
      <c r="C233" s="98" t="s">
        <v>2602</v>
      </c>
      <c r="D233" s="99" t="s">
        <v>2603</v>
      </c>
      <c r="E233" s="100" t="s">
        <v>2623</v>
      </c>
      <c r="F233" s="98">
        <v>4862</v>
      </c>
      <c r="G233" s="100" t="s">
        <v>2624</v>
      </c>
      <c r="H233" s="98">
        <v>2015</v>
      </c>
      <c r="I233" s="100" t="s">
        <v>2625</v>
      </c>
      <c r="J233" s="101">
        <v>85312.82</v>
      </c>
      <c r="K233" s="100" t="s">
        <v>1143</v>
      </c>
      <c r="L233" s="100" t="s">
        <v>2619</v>
      </c>
      <c r="M233" s="100" t="s">
        <v>2619</v>
      </c>
      <c r="N233" s="100" t="s">
        <v>2626</v>
      </c>
      <c r="O233" s="100" t="s">
        <v>2627</v>
      </c>
      <c r="P233" s="100">
        <v>16698</v>
      </c>
      <c r="Q233" s="102"/>
      <c r="R233" s="98"/>
      <c r="S233" s="98"/>
      <c r="T233" s="98"/>
      <c r="U233" s="102"/>
      <c r="V233" s="98"/>
      <c r="W233" s="98"/>
      <c r="X233" s="103"/>
      <c r="Y233" s="102">
        <v>4</v>
      </c>
      <c r="Z233" s="102">
        <v>4</v>
      </c>
      <c r="AA233" s="102">
        <v>1</v>
      </c>
      <c r="AB233" s="102">
        <v>4</v>
      </c>
      <c r="AC233" s="98">
        <v>166</v>
      </c>
      <c r="AD233" s="102"/>
      <c r="AE233" s="104"/>
      <c r="AF233" s="105"/>
      <c r="AG233" s="106"/>
      <c r="AH233" s="100"/>
      <c r="AI233" s="107"/>
      <c r="AJ233" s="106"/>
      <c r="AK233" s="98"/>
      <c r="AL233" s="107"/>
      <c r="AM233" s="106"/>
      <c r="AN233" s="98"/>
      <c r="AO233" s="107"/>
      <c r="AP233" s="106"/>
      <c r="AQ233" s="98"/>
      <c r="AR233" s="107"/>
      <c r="AS233" s="106"/>
      <c r="AT233" s="98"/>
      <c r="AU233" s="107"/>
      <c r="AV233" s="108"/>
      <c r="AW233" s="98"/>
      <c r="AX233" s="98"/>
      <c r="AY233" s="47"/>
      <c r="AZ233" s="47"/>
      <c r="BA233" s="47"/>
      <c r="BB233" s="47"/>
      <c r="BC233" s="47"/>
      <c r="BD233" s="47"/>
      <c r="BE233" s="47"/>
      <c r="BF233" s="47"/>
      <c r="BG233" s="47"/>
      <c r="BH233" s="47"/>
      <c r="BI233" s="47"/>
      <c r="BJ233" s="47"/>
      <c r="BK233" s="47"/>
      <c r="BL233" s="47"/>
      <c r="BM233" s="47"/>
      <c r="BN233" s="47"/>
      <c r="BO233" s="47"/>
      <c r="BP233" s="47"/>
      <c r="BQ233" s="47"/>
      <c r="BR233" s="47"/>
      <c r="BS233" s="47"/>
      <c r="BT233" s="47"/>
      <c r="BU233" s="47"/>
      <c r="BV233" s="47"/>
      <c r="BW233" s="47"/>
      <c r="BX233" s="47"/>
      <c r="BY233" s="47"/>
      <c r="BZ233" s="47"/>
      <c r="CA233" s="47"/>
      <c r="CB233" s="47"/>
      <c r="CC233" s="47"/>
      <c r="CD233" s="47"/>
      <c r="CE233" s="47"/>
      <c r="CF233" s="47"/>
      <c r="CG233" s="47"/>
      <c r="CH233" s="47"/>
      <c r="CI233" s="47"/>
      <c r="CJ233" s="47"/>
      <c r="CK233" s="47"/>
      <c r="CL233" s="47"/>
      <c r="CM233" s="47"/>
      <c r="CN233" s="47"/>
      <c r="CO233" s="47"/>
      <c r="CP233" s="47"/>
      <c r="CQ233" s="47"/>
      <c r="CR233" s="47"/>
      <c r="CS233" s="47"/>
      <c r="CT233" s="47"/>
      <c r="CU233" s="47"/>
      <c r="CV233" s="47"/>
      <c r="CW233" s="47"/>
      <c r="CX233" s="47"/>
      <c r="CY233" s="47"/>
      <c r="CZ233" s="47"/>
      <c r="DA233" s="47"/>
      <c r="DB233" s="47"/>
      <c r="DC233" s="47"/>
      <c r="DD233" s="47"/>
      <c r="DE233" s="47"/>
      <c r="DF233" s="47"/>
      <c r="DG233" s="47"/>
      <c r="DH233" s="47"/>
      <c r="DI233" s="47"/>
      <c r="DJ233" s="47"/>
      <c r="DK233" s="47"/>
      <c r="DL233" s="47"/>
      <c r="DM233" s="47"/>
      <c r="DN233" s="47"/>
      <c r="DO233" s="47"/>
      <c r="DP233" s="47"/>
      <c r="DQ233" s="47"/>
      <c r="DR233" s="47"/>
      <c r="DS233" s="47"/>
      <c r="DT233" s="47"/>
      <c r="DU233" s="47"/>
      <c r="DV233" s="47"/>
      <c r="DW233" s="47"/>
      <c r="DX233" s="47"/>
      <c r="DY233" s="47"/>
      <c r="DZ233" s="47"/>
      <c r="EA233" s="47"/>
      <c r="EB233" s="47"/>
      <c r="EC233" s="47"/>
      <c r="ED233" s="47"/>
      <c r="EE233" s="47"/>
      <c r="EF233" s="47"/>
      <c r="EG233" s="47"/>
      <c r="EH233" s="47"/>
      <c r="EI233" s="47"/>
      <c r="EJ233" s="47"/>
      <c r="EK233" s="47"/>
      <c r="EL233" s="47"/>
      <c r="EM233" s="47"/>
      <c r="EN233" s="47"/>
      <c r="EO233" s="47"/>
      <c r="EP233" s="47"/>
      <c r="EQ233" s="47"/>
      <c r="ER233" s="47"/>
      <c r="ES233" s="57"/>
      <c r="ET233" s="57"/>
      <c r="EU233" s="57"/>
      <c r="EV233" s="57"/>
      <c r="EW233" s="57"/>
      <c r="EX233" s="57"/>
      <c r="EY233" s="57"/>
      <c r="EZ233" s="57"/>
      <c r="FA233" s="57"/>
      <c r="FB233" s="57"/>
      <c r="FC233" s="57"/>
      <c r="FD233" s="57"/>
      <c r="FE233" s="57"/>
      <c r="FF233" s="57"/>
      <c r="FG233" s="57"/>
      <c r="FH233" s="57"/>
      <c r="FI233" s="57"/>
      <c r="FJ233" s="57"/>
      <c r="FK233" s="57"/>
      <c r="FL233" s="57"/>
      <c r="FM233" s="57"/>
      <c r="FN233" s="57"/>
      <c r="FO233" s="57"/>
      <c r="FP233" s="57"/>
      <c r="FQ233" s="57"/>
      <c r="FR233" s="57"/>
      <c r="FS233" s="57"/>
      <c r="FT233" s="57"/>
      <c r="FU233" s="57"/>
      <c r="FV233" s="57"/>
      <c r="FW233" s="57"/>
      <c r="FX233" s="57"/>
      <c r="FY233" s="57"/>
      <c r="FZ233" s="57"/>
      <c r="GA233" s="57"/>
      <c r="GB233" s="57"/>
      <c r="GC233" s="57"/>
      <c r="GD233" s="57"/>
      <c r="GE233" s="57"/>
      <c r="GF233" s="57"/>
      <c r="GG233" s="57"/>
      <c r="GH233" s="57"/>
      <c r="GI233" s="57"/>
      <c r="GJ233" s="57"/>
      <c r="GK233" s="57"/>
      <c r="GL233" s="57"/>
      <c r="GM233" s="57"/>
      <c r="GN233" s="57"/>
      <c r="GO233" s="57"/>
      <c r="GP233" s="57"/>
      <c r="GQ233" s="57"/>
      <c r="GR233" s="57"/>
      <c r="GS233" s="57"/>
      <c r="GT233" s="57"/>
      <c r="GU233" s="57"/>
      <c r="GV233" s="57"/>
      <c r="GW233" s="57"/>
      <c r="GX233" s="57"/>
      <c r="GY233" s="57"/>
      <c r="GZ233" s="57"/>
      <c r="HA233" s="57"/>
      <c r="HB233" s="57"/>
      <c r="HC233" s="57"/>
      <c r="HD233" s="57"/>
      <c r="HE233" s="57"/>
      <c r="HF233" s="57"/>
      <c r="HG233" s="57"/>
      <c r="HH233" s="57"/>
      <c r="HI233" s="57"/>
      <c r="HJ233" s="57"/>
      <c r="HK233" s="57"/>
      <c r="HL233" s="57"/>
      <c r="HM233" s="57"/>
      <c r="HN233" s="57"/>
      <c r="HO233" s="57"/>
      <c r="HP233" s="57"/>
      <c r="HQ233" s="57"/>
      <c r="HR233" s="57"/>
      <c r="HS233" s="57"/>
      <c r="HT233" s="57"/>
      <c r="HU233" s="57"/>
      <c r="HV233" s="57"/>
      <c r="HW233" s="57"/>
      <c r="HX233" s="57"/>
      <c r="HY233" s="57"/>
      <c r="HZ233" s="57"/>
      <c r="IA233" s="57"/>
      <c r="IB233" s="57"/>
      <c r="IC233" s="57"/>
      <c r="ID233" s="57"/>
      <c r="IE233" s="57"/>
      <c r="IF233" s="57"/>
      <c r="IG233" s="57"/>
      <c r="IH233" s="57"/>
      <c r="II233" s="57"/>
      <c r="IJ233" s="57"/>
      <c r="IK233" s="57"/>
      <c r="IL233" s="57"/>
      <c r="IM233" s="57"/>
      <c r="IN233" s="57"/>
      <c r="IO233" s="57"/>
      <c r="IP233" s="57"/>
      <c r="IQ233" s="57"/>
      <c r="IR233" s="57"/>
      <c r="IS233" s="57"/>
      <c r="IT233" s="57"/>
      <c r="IU233" s="57"/>
      <c r="IV233" s="57"/>
    </row>
    <row r="234" spans="1:256" ht="165.6" x14ac:dyDescent="0.25">
      <c r="A234" s="97">
        <v>215</v>
      </c>
      <c r="B234" s="100" t="s">
        <v>6885</v>
      </c>
      <c r="C234" s="98" t="s">
        <v>2614</v>
      </c>
      <c r="D234" s="99" t="s">
        <v>2615</v>
      </c>
      <c r="E234" s="100" t="s">
        <v>2616</v>
      </c>
      <c r="F234" s="98">
        <v>11338</v>
      </c>
      <c r="G234" s="100" t="s">
        <v>2617</v>
      </c>
      <c r="H234" s="98">
        <v>2005</v>
      </c>
      <c r="I234" s="100" t="s">
        <v>2618</v>
      </c>
      <c r="J234" s="101">
        <v>50075</v>
      </c>
      <c r="K234" s="100" t="s">
        <v>726</v>
      </c>
      <c r="L234" s="100" t="s">
        <v>2619</v>
      </c>
      <c r="M234" s="100" t="s">
        <v>2620</v>
      </c>
      <c r="N234" s="100" t="s">
        <v>2621</v>
      </c>
      <c r="O234" s="100" t="s">
        <v>2622</v>
      </c>
      <c r="P234" s="100">
        <v>15531</v>
      </c>
      <c r="Q234" s="102">
        <v>17.5</v>
      </c>
      <c r="R234" s="98">
        <v>0</v>
      </c>
      <c r="S234" s="98">
        <v>8</v>
      </c>
      <c r="T234" s="98">
        <v>13</v>
      </c>
      <c r="U234" s="102">
        <v>21</v>
      </c>
      <c r="V234" s="98">
        <v>75</v>
      </c>
      <c r="W234" s="98">
        <v>100</v>
      </c>
      <c r="X234" s="103" t="s">
        <v>2597</v>
      </c>
      <c r="Y234" s="102">
        <v>1</v>
      </c>
      <c r="Z234" s="102">
        <v>8</v>
      </c>
      <c r="AA234" s="102"/>
      <c r="AB234" s="102">
        <v>60</v>
      </c>
      <c r="AC234" s="98">
        <v>2</v>
      </c>
      <c r="AD234" s="102">
        <v>13</v>
      </c>
      <c r="AE234" s="104">
        <v>5</v>
      </c>
      <c r="AF234" s="105">
        <v>80</v>
      </c>
      <c r="AG234" s="106" t="s">
        <v>2598</v>
      </c>
      <c r="AH234" s="100" t="s">
        <v>2599</v>
      </c>
      <c r="AI234" s="107">
        <v>70</v>
      </c>
      <c r="AJ234" s="106" t="s">
        <v>2600</v>
      </c>
      <c r="AK234" s="98" t="s">
        <v>2599</v>
      </c>
      <c r="AL234" s="107">
        <v>10</v>
      </c>
      <c r="AM234" s="106"/>
      <c r="AN234" s="98"/>
      <c r="AO234" s="107"/>
      <c r="AP234" s="106"/>
      <c r="AQ234" s="98"/>
      <c r="AR234" s="107"/>
      <c r="AS234" s="106"/>
      <c r="AT234" s="98"/>
      <c r="AU234" s="107"/>
      <c r="AV234" s="108"/>
      <c r="AW234" s="98"/>
      <c r="AX234" s="98"/>
      <c r="AY234" s="47"/>
      <c r="AZ234" s="47"/>
      <c r="BA234" s="47"/>
      <c r="BB234" s="47"/>
      <c r="BC234" s="47"/>
      <c r="BD234" s="47"/>
      <c r="BE234" s="47"/>
      <c r="BF234" s="47"/>
      <c r="BG234" s="47"/>
      <c r="BH234" s="47"/>
      <c r="BI234" s="47"/>
      <c r="BJ234" s="47"/>
      <c r="BK234" s="47"/>
      <c r="BL234" s="47"/>
      <c r="BM234" s="47"/>
      <c r="BN234" s="47"/>
      <c r="BO234" s="47"/>
      <c r="BP234" s="47"/>
      <c r="BQ234" s="47"/>
      <c r="BR234" s="47"/>
      <c r="BS234" s="47"/>
      <c r="BT234" s="47"/>
      <c r="BU234" s="47"/>
      <c r="BV234" s="47"/>
      <c r="BW234" s="47"/>
      <c r="BX234" s="47"/>
      <c r="BY234" s="47"/>
      <c r="BZ234" s="47"/>
      <c r="CA234" s="47"/>
      <c r="CB234" s="47"/>
      <c r="CC234" s="47"/>
      <c r="CD234" s="47"/>
      <c r="CE234" s="47"/>
      <c r="CF234" s="47"/>
      <c r="CG234" s="47"/>
      <c r="CH234" s="47"/>
      <c r="CI234" s="47"/>
      <c r="CJ234" s="47"/>
      <c r="CK234" s="47"/>
      <c r="CL234" s="47"/>
      <c r="CM234" s="47"/>
      <c r="CN234" s="47"/>
      <c r="CO234" s="47"/>
      <c r="CP234" s="47"/>
      <c r="CQ234" s="47"/>
      <c r="CR234" s="47"/>
      <c r="CS234" s="47"/>
      <c r="CT234" s="47"/>
      <c r="CU234" s="47"/>
      <c r="CV234" s="47"/>
      <c r="CW234" s="47"/>
      <c r="CX234" s="47"/>
      <c r="CY234" s="47"/>
      <c r="CZ234" s="47"/>
      <c r="DA234" s="47"/>
      <c r="DB234" s="47"/>
      <c r="DC234" s="47"/>
      <c r="DD234" s="47"/>
      <c r="DE234" s="47"/>
      <c r="DF234" s="47"/>
      <c r="DG234" s="47"/>
      <c r="DH234" s="47"/>
      <c r="DI234" s="47"/>
      <c r="DJ234" s="47"/>
      <c r="DK234" s="47"/>
      <c r="DL234" s="47"/>
      <c r="DM234" s="47"/>
      <c r="DN234" s="47"/>
      <c r="DO234" s="47"/>
      <c r="DP234" s="47"/>
      <c r="DQ234" s="47"/>
      <c r="DR234" s="47"/>
      <c r="DS234" s="47"/>
      <c r="DT234" s="47"/>
      <c r="DU234" s="47"/>
      <c r="DV234" s="47"/>
      <c r="DW234" s="47"/>
      <c r="DX234" s="47"/>
      <c r="DY234" s="47"/>
      <c r="DZ234" s="47"/>
      <c r="EA234" s="47"/>
      <c r="EB234" s="47"/>
      <c r="EC234" s="47"/>
      <c r="ED234" s="47"/>
      <c r="EE234" s="47"/>
      <c r="EF234" s="47"/>
      <c r="EG234" s="47"/>
      <c r="EH234" s="47"/>
      <c r="EI234" s="47"/>
      <c r="EJ234" s="47"/>
      <c r="EK234" s="47"/>
      <c r="EL234" s="47"/>
      <c r="EM234" s="47"/>
      <c r="EN234" s="47"/>
      <c r="EO234" s="47"/>
      <c r="EP234" s="47"/>
      <c r="EQ234" s="47"/>
      <c r="ER234" s="47"/>
      <c r="ES234" s="57"/>
      <c r="ET234" s="57"/>
      <c r="EU234" s="57"/>
      <c r="EV234" s="57"/>
      <c r="EW234" s="57"/>
      <c r="EX234" s="57"/>
      <c r="EY234" s="57"/>
      <c r="EZ234" s="57"/>
      <c r="FA234" s="57"/>
      <c r="FB234" s="57"/>
      <c r="FC234" s="57"/>
      <c r="FD234" s="57"/>
      <c r="FE234" s="57"/>
      <c r="FF234" s="57"/>
      <c r="FG234" s="57"/>
      <c r="FH234" s="57"/>
      <c r="FI234" s="57"/>
      <c r="FJ234" s="57"/>
      <c r="FK234" s="57"/>
      <c r="FL234" s="57"/>
      <c r="FM234" s="57"/>
      <c r="FN234" s="57"/>
      <c r="FO234" s="57"/>
      <c r="FP234" s="57"/>
      <c r="FQ234" s="57"/>
      <c r="FR234" s="57"/>
      <c r="FS234" s="57"/>
      <c r="FT234" s="57"/>
      <c r="FU234" s="57"/>
      <c r="FV234" s="57"/>
      <c r="FW234" s="57"/>
      <c r="FX234" s="57"/>
      <c r="FY234" s="57"/>
      <c r="FZ234" s="57"/>
      <c r="GA234" s="57"/>
      <c r="GB234" s="57"/>
      <c r="GC234" s="57"/>
      <c r="GD234" s="57"/>
      <c r="GE234" s="57"/>
      <c r="GF234" s="57"/>
      <c r="GG234" s="57"/>
      <c r="GH234" s="57"/>
      <c r="GI234" s="57"/>
      <c r="GJ234" s="57"/>
      <c r="GK234" s="57"/>
      <c r="GL234" s="57"/>
      <c r="GM234" s="57"/>
      <c r="GN234" s="57"/>
      <c r="GO234" s="57"/>
      <c r="GP234" s="57"/>
      <c r="GQ234" s="57"/>
      <c r="GR234" s="57"/>
      <c r="GS234" s="57"/>
      <c r="GT234" s="57"/>
      <c r="GU234" s="57"/>
      <c r="GV234" s="57"/>
      <c r="GW234" s="57"/>
      <c r="GX234" s="57"/>
      <c r="GY234" s="57"/>
      <c r="GZ234" s="57"/>
      <c r="HA234" s="57"/>
      <c r="HB234" s="57"/>
      <c r="HC234" s="57"/>
      <c r="HD234" s="57"/>
      <c r="HE234" s="57"/>
      <c r="HF234" s="57"/>
      <c r="HG234" s="57"/>
      <c r="HH234" s="57"/>
      <c r="HI234" s="57"/>
      <c r="HJ234" s="57"/>
      <c r="HK234" s="57"/>
      <c r="HL234" s="57"/>
      <c r="HM234" s="57"/>
      <c r="HN234" s="57"/>
      <c r="HO234" s="57"/>
      <c r="HP234" s="57"/>
      <c r="HQ234" s="57"/>
      <c r="HR234" s="57"/>
      <c r="HS234" s="57"/>
      <c r="HT234" s="57"/>
      <c r="HU234" s="57"/>
      <c r="HV234" s="57"/>
      <c r="HW234" s="57"/>
      <c r="HX234" s="57"/>
      <c r="HY234" s="57"/>
      <c r="HZ234" s="57"/>
      <c r="IA234" s="57"/>
      <c r="IB234" s="57"/>
      <c r="IC234" s="57"/>
      <c r="ID234" s="57"/>
      <c r="IE234" s="57"/>
      <c r="IF234" s="57"/>
      <c r="IG234" s="57"/>
      <c r="IH234" s="57"/>
      <c r="II234" s="57"/>
      <c r="IJ234" s="57"/>
      <c r="IK234" s="57"/>
      <c r="IL234" s="57"/>
      <c r="IM234" s="57"/>
      <c r="IN234" s="57"/>
      <c r="IO234" s="57"/>
      <c r="IP234" s="57"/>
      <c r="IQ234" s="57"/>
      <c r="IR234" s="57"/>
      <c r="IS234" s="57"/>
      <c r="IT234" s="57"/>
      <c r="IU234" s="57"/>
      <c r="IV234" s="57"/>
    </row>
    <row r="235" spans="1:256" ht="191.1" x14ac:dyDescent="0.25">
      <c r="A235" s="97">
        <v>302</v>
      </c>
      <c r="B235" s="100" t="s">
        <v>6886</v>
      </c>
      <c r="C235" s="98">
        <v>1</v>
      </c>
      <c r="D235" s="99" t="s">
        <v>2645</v>
      </c>
      <c r="E235" s="100" t="s">
        <v>2640</v>
      </c>
      <c r="F235" s="98">
        <v>8800</v>
      </c>
      <c r="G235" s="100" t="s">
        <v>2641</v>
      </c>
      <c r="H235" s="98">
        <v>2015</v>
      </c>
      <c r="I235" s="100" t="s">
        <v>2642</v>
      </c>
      <c r="J235" s="101">
        <v>80825</v>
      </c>
      <c r="K235" s="100" t="s">
        <v>1284</v>
      </c>
      <c r="L235" s="100" t="s">
        <v>2631</v>
      </c>
      <c r="M235" s="100" t="s">
        <v>2632</v>
      </c>
      <c r="N235" s="100" t="s">
        <v>2643</v>
      </c>
      <c r="O235" s="100" t="s">
        <v>2644</v>
      </c>
      <c r="P235" s="100">
        <v>39017</v>
      </c>
      <c r="Q235" s="102">
        <v>37.22</v>
      </c>
      <c r="R235" s="98">
        <v>8.4700000000000006</v>
      </c>
      <c r="S235" s="98">
        <v>10.050000000000001</v>
      </c>
      <c r="T235" s="98">
        <v>20.7</v>
      </c>
      <c r="U235" s="102">
        <v>39.22</v>
      </c>
      <c r="V235" s="98">
        <v>100</v>
      </c>
      <c r="W235" s="98">
        <v>0</v>
      </c>
      <c r="X235" s="103" t="s">
        <v>2636</v>
      </c>
      <c r="Y235" s="102">
        <v>6</v>
      </c>
      <c r="Z235" s="102">
        <v>4</v>
      </c>
      <c r="AA235" s="102">
        <v>2</v>
      </c>
      <c r="AB235" s="102">
        <v>60</v>
      </c>
      <c r="AC235" s="98"/>
      <c r="AD235" s="102"/>
      <c r="AE235" s="104">
        <v>5</v>
      </c>
      <c r="AF235" s="105">
        <v>100</v>
      </c>
      <c r="AG235" s="106" t="s">
        <v>2645</v>
      </c>
      <c r="AH235" s="100" t="s">
        <v>2646</v>
      </c>
      <c r="AI235" s="107">
        <v>80</v>
      </c>
      <c r="AJ235" s="106" t="s">
        <v>2647</v>
      </c>
      <c r="AK235" s="98" t="s">
        <v>2648</v>
      </c>
      <c r="AL235" s="107">
        <v>20</v>
      </c>
      <c r="AM235" s="106"/>
      <c r="AN235" s="98"/>
      <c r="AO235" s="107"/>
      <c r="AP235" s="106"/>
      <c r="AQ235" s="98"/>
      <c r="AR235" s="107"/>
      <c r="AS235" s="106"/>
      <c r="AT235" s="98"/>
      <c r="AU235" s="107"/>
      <c r="AV235" s="108"/>
      <c r="AW235" s="98"/>
      <c r="AX235" s="98"/>
      <c r="AY235" s="47"/>
      <c r="AZ235" s="47"/>
      <c r="BA235" s="47"/>
      <c r="BB235" s="47"/>
      <c r="BC235" s="47"/>
      <c r="BD235" s="47"/>
      <c r="BE235" s="47"/>
      <c r="BF235" s="47"/>
      <c r="BG235" s="47"/>
      <c r="BH235" s="47"/>
      <c r="BI235" s="47"/>
      <c r="BJ235" s="47"/>
      <c r="BK235" s="47"/>
      <c r="BL235" s="47"/>
      <c r="BM235" s="47"/>
      <c r="BN235" s="47"/>
      <c r="BO235" s="47"/>
      <c r="BP235" s="47"/>
      <c r="BQ235" s="47"/>
      <c r="BR235" s="47"/>
      <c r="BS235" s="47"/>
      <c r="BT235" s="47"/>
      <c r="BU235" s="47"/>
      <c r="BV235" s="47"/>
      <c r="BW235" s="47"/>
      <c r="BX235" s="47"/>
      <c r="BY235" s="47"/>
      <c r="BZ235" s="47"/>
      <c r="CA235" s="47"/>
      <c r="CB235" s="47"/>
      <c r="CC235" s="47"/>
      <c r="CD235" s="47"/>
      <c r="CE235" s="47"/>
      <c r="CF235" s="47"/>
      <c r="CG235" s="47"/>
      <c r="CH235" s="47"/>
      <c r="CI235" s="47"/>
      <c r="CJ235" s="47"/>
      <c r="CK235" s="47"/>
      <c r="CL235" s="47"/>
      <c r="CM235" s="47"/>
      <c r="CN235" s="47"/>
      <c r="CO235" s="47"/>
      <c r="CP235" s="47"/>
      <c r="CQ235" s="47"/>
      <c r="CR235" s="47"/>
      <c r="CS235" s="47"/>
      <c r="CT235" s="47"/>
      <c r="CU235" s="47"/>
      <c r="CV235" s="47"/>
      <c r="CW235" s="47"/>
      <c r="CX235" s="47"/>
      <c r="CY235" s="47"/>
      <c r="CZ235" s="47"/>
      <c r="DA235" s="47"/>
      <c r="DB235" s="47"/>
      <c r="DC235" s="47"/>
      <c r="DD235" s="47"/>
      <c r="DE235" s="47"/>
      <c r="DF235" s="47"/>
      <c r="DG235" s="47"/>
      <c r="DH235" s="47"/>
      <c r="DI235" s="47"/>
      <c r="DJ235" s="47"/>
      <c r="DK235" s="47"/>
      <c r="DL235" s="47"/>
      <c r="DM235" s="47"/>
      <c r="DN235" s="47"/>
      <c r="DO235" s="47"/>
      <c r="DP235" s="47"/>
      <c r="DQ235" s="47"/>
      <c r="DR235" s="47"/>
      <c r="DS235" s="47"/>
      <c r="DT235" s="47"/>
      <c r="DU235" s="47"/>
      <c r="DV235" s="47"/>
      <c r="DW235" s="47"/>
      <c r="DX235" s="47"/>
      <c r="DY235" s="47"/>
      <c r="DZ235" s="47"/>
      <c r="EA235" s="47"/>
      <c r="EB235" s="47"/>
      <c r="EC235" s="47"/>
      <c r="ED235" s="47"/>
      <c r="EE235" s="47"/>
      <c r="EF235" s="47"/>
      <c r="EG235" s="47"/>
      <c r="EH235" s="47"/>
      <c r="EI235" s="47"/>
      <c r="EJ235" s="47"/>
      <c r="EK235" s="47"/>
      <c r="EL235" s="47"/>
      <c r="EM235" s="47"/>
      <c r="EN235" s="47"/>
      <c r="EO235" s="47"/>
      <c r="EP235" s="47"/>
      <c r="EQ235" s="47"/>
      <c r="ER235" s="47"/>
      <c r="ES235" s="57"/>
      <c r="ET235" s="57"/>
      <c r="EU235" s="57"/>
      <c r="EV235" s="57"/>
      <c r="EW235" s="57"/>
      <c r="EX235" s="57"/>
      <c r="EY235" s="57"/>
      <c r="EZ235" s="57"/>
      <c r="FA235" s="57"/>
      <c r="FB235" s="57"/>
      <c r="FC235" s="57"/>
      <c r="FD235" s="57"/>
      <c r="FE235" s="57"/>
      <c r="FF235" s="57"/>
      <c r="FG235" s="57"/>
      <c r="FH235" s="57"/>
      <c r="FI235" s="57"/>
      <c r="FJ235" s="57"/>
      <c r="FK235" s="57"/>
      <c r="FL235" s="57"/>
      <c r="FM235" s="57"/>
      <c r="FN235" s="57"/>
      <c r="FO235" s="57"/>
      <c r="FP235" s="57"/>
      <c r="FQ235" s="57"/>
      <c r="FR235" s="57"/>
      <c r="FS235" s="57"/>
      <c r="FT235" s="57"/>
      <c r="FU235" s="57"/>
      <c r="FV235" s="57"/>
      <c r="FW235" s="57"/>
      <c r="FX235" s="57"/>
      <c r="FY235" s="57"/>
      <c r="FZ235" s="57"/>
      <c r="GA235" s="57"/>
      <c r="GB235" s="57"/>
      <c r="GC235" s="57"/>
      <c r="GD235" s="57"/>
      <c r="GE235" s="57"/>
      <c r="GF235" s="57"/>
      <c r="GG235" s="57"/>
      <c r="GH235" s="57"/>
      <c r="GI235" s="57"/>
      <c r="GJ235" s="57"/>
      <c r="GK235" s="57"/>
      <c r="GL235" s="57"/>
      <c r="GM235" s="57"/>
      <c r="GN235" s="57"/>
      <c r="GO235" s="57"/>
      <c r="GP235" s="57"/>
      <c r="GQ235" s="57"/>
      <c r="GR235" s="57"/>
      <c r="GS235" s="57"/>
      <c r="GT235" s="57"/>
      <c r="GU235" s="57"/>
      <c r="GV235" s="57"/>
      <c r="GW235" s="57"/>
      <c r="GX235" s="57"/>
      <c r="GY235" s="57"/>
      <c r="GZ235" s="57"/>
      <c r="HA235" s="57"/>
      <c r="HB235" s="57"/>
      <c r="HC235" s="57"/>
      <c r="HD235" s="57"/>
      <c r="HE235" s="57"/>
      <c r="HF235" s="57"/>
      <c r="HG235" s="57"/>
      <c r="HH235" s="57"/>
      <c r="HI235" s="57"/>
      <c r="HJ235" s="57"/>
      <c r="HK235" s="57"/>
      <c r="HL235" s="57"/>
      <c r="HM235" s="57"/>
      <c r="HN235" s="57"/>
      <c r="HO235" s="57"/>
      <c r="HP235" s="57"/>
      <c r="HQ235" s="57"/>
      <c r="HR235" s="57"/>
      <c r="HS235" s="57"/>
      <c r="HT235" s="57"/>
      <c r="HU235" s="57"/>
      <c r="HV235" s="57"/>
      <c r="HW235" s="57"/>
      <c r="HX235" s="57"/>
      <c r="HY235" s="57"/>
      <c r="HZ235" s="57"/>
      <c r="IA235" s="57"/>
      <c r="IB235" s="57"/>
      <c r="IC235" s="57"/>
      <c r="ID235" s="57"/>
      <c r="IE235" s="57"/>
      <c r="IF235" s="57"/>
      <c r="IG235" s="57"/>
      <c r="IH235" s="57"/>
      <c r="II235" s="57"/>
      <c r="IJ235" s="57"/>
      <c r="IK235" s="57"/>
      <c r="IL235" s="57"/>
      <c r="IM235" s="57"/>
      <c r="IN235" s="57"/>
      <c r="IO235" s="57"/>
      <c r="IP235" s="57"/>
      <c r="IQ235" s="57"/>
      <c r="IR235" s="57"/>
      <c r="IS235" s="57"/>
      <c r="IT235" s="57"/>
      <c r="IU235" s="57"/>
      <c r="IV235" s="57"/>
    </row>
    <row r="236" spans="1:256" ht="409.6" x14ac:dyDescent="0.25">
      <c r="A236" s="97">
        <v>302</v>
      </c>
      <c r="B236" s="100" t="s">
        <v>6886</v>
      </c>
      <c r="C236" s="98">
        <v>1</v>
      </c>
      <c r="D236" s="99" t="s">
        <v>2637</v>
      </c>
      <c r="E236" s="100" t="s">
        <v>2628</v>
      </c>
      <c r="F236" s="98">
        <v>8007</v>
      </c>
      <c r="G236" s="100" t="s">
        <v>2629</v>
      </c>
      <c r="H236" s="98">
        <v>2015</v>
      </c>
      <c r="I236" s="100" t="s">
        <v>2630</v>
      </c>
      <c r="J236" s="101">
        <v>116668.15999999999</v>
      </c>
      <c r="K236" s="100" t="s">
        <v>1284</v>
      </c>
      <c r="L236" s="100" t="s">
        <v>2631</v>
      </c>
      <c r="M236" s="100" t="s">
        <v>2632</v>
      </c>
      <c r="N236" s="100" t="s">
        <v>2633</v>
      </c>
      <c r="O236" s="100" t="s">
        <v>2634</v>
      </c>
      <c r="P236" s="100" t="s">
        <v>2635</v>
      </c>
      <c r="Q236" s="102">
        <v>38.130000000000003</v>
      </c>
      <c r="R236" s="98">
        <v>8.48</v>
      </c>
      <c r="S236" s="98">
        <v>10.06</v>
      </c>
      <c r="T236" s="98">
        <v>19.59</v>
      </c>
      <c r="U236" s="102">
        <v>38.129999999999995</v>
      </c>
      <c r="V236" s="98">
        <v>100</v>
      </c>
      <c r="W236" s="98">
        <v>15</v>
      </c>
      <c r="X236" s="103" t="s">
        <v>2636</v>
      </c>
      <c r="Y236" s="102">
        <v>4</v>
      </c>
      <c r="Z236" s="102">
        <v>6</v>
      </c>
      <c r="AA236" s="102">
        <v>3</v>
      </c>
      <c r="AB236" s="102">
        <v>35</v>
      </c>
      <c r="AC236" s="98"/>
      <c r="AD236" s="102"/>
      <c r="AE236" s="104">
        <v>5</v>
      </c>
      <c r="AF236" s="105">
        <v>100</v>
      </c>
      <c r="AG236" s="106" t="s">
        <v>2637</v>
      </c>
      <c r="AH236" s="100" t="s">
        <v>2638</v>
      </c>
      <c r="AI236" s="107">
        <v>80</v>
      </c>
      <c r="AJ236" s="106" t="s">
        <v>2639</v>
      </c>
      <c r="AK236" s="98"/>
      <c r="AL236" s="107">
        <v>20</v>
      </c>
      <c r="AM236" s="106"/>
      <c r="AN236" s="98"/>
      <c r="AO236" s="107"/>
      <c r="AP236" s="106"/>
      <c r="AQ236" s="98"/>
      <c r="AR236" s="107"/>
      <c r="AS236" s="106"/>
      <c r="AT236" s="98"/>
      <c r="AU236" s="107"/>
      <c r="AV236" s="108"/>
      <c r="AW236" s="98"/>
      <c r="AX236" s="98"/>
      <c r="AY236" s="47"/>
      <c r="AZ236" s="47"/>
      <c r="BA236" s="47"/>
      <c r="BB236" s="47"/>
      <c r="BC236" s="47"/>
      <c r="BD236" s="47"/>
      <c r="BE236" s="47"/>
      <c r="BF236" s="47"/>
      <c r="BG236" s="47"/>
      <c r="BH236" s="47"/>
      <c r="BI236" s="47"/>
      <c r="BJ236" s="47"/>
      <c r="BK236" s="47"/>
      <c r="BL236" s="47"/>
      <c r="BM236" s="47"/>
      <c r="BN236" s="47"/>
      <c r="BO236" s="47"/>
      <c r="BP236" s="47"/>
      <c r="BQ236" s="47"/>
      <c r="BR236" s="47"/>
      <c r="BS236" s="47"/>
      <c r="BT236" s="47"/>
      <c r="BU236" s="47"/>
      <c r="BV236" s="47"/>
      <c r="BW236" s="47"/>
      <c r="BX236" s="47"/>
      <c r="BY236" s="47"/>
      <c r="BZ236" s="47"/>
      <c r="CA236" s="47"/>
      <c r="CB236" s="47"/>
      <c r="CC236" s="47"/>
      <c r="CD236" s="47"/>
      <c r="CE236" s="47"/>
      <c r="CF236" s="47"/>
      <c r="CG236" s="47"/>
      <c r="CH236" s="47"/>
      <c r="CI236" s="47"/>
      <c r="CJ236" s="47"/>
      <c r="CK236" s="47"/>
      <c r="CL236" s="47"/>
      <c r="CM236" s="47"/>
      <c r="CN236" s="47"/>
      <c r="CO236" s="47"/>
      <c r="CP236" s="47"/>
      <c r="CQ236" s="47"/>
      <c r="CR236" s="47"/>
      <c r="CS236" s="47"/>
      <c r="CT236" s="47"/>
      <c r="CU236" s="47"/>
      <c r="CV236" s="47"/>
      <c r="CW236" s="47"/>
      <c r="CX236" s="47"/>
      <c r="CY236" s="47"/>
      <c r="CZ236" s="47"/>
      <c r="DA236" s="47"/>
      <c r="DB236" s="47"/>
      <c r="DC236" s="47"/>
      <c r="DD236" s="47"/>
      <c r="DE236" s="47"/>
      <c r="DF236" s="47"/>
      <c r="DG236" s="47"/>
      <c r="DH236" s="47"/>
      <c r="DI236" s="47"/>
      <c r="DJ236" s="47"/>
      <c r="DK236" s="47"/>
      <c r="DL236" s="47"/>
      <c r="DM236" s="47"/>
      <c r="DN236" s="47"/>
      <c r="DO236" s="47"/>
      <c r="DP236" s="47"/>
      <c r="DQ236" s="47"/>
      <c r="DR236" s="47"/>
      <c r="DS236" s="47"/>
      <c r="DT236" s="47"/>
      <c r="DU236" s="47"/>
      <c r="DV236" s="47"/>
      <c r="DW236" s="47"/>
      <c r="DX236" s="47"/>
      <c r="DY236" s="47"/>
      <c r="DZ236" s="47"/>
      <c r="EA236" s="47"/>
      <c r="EB236" s="47"/>
      <c r="EC236" s="47"/>
      <c r="ED236" s="47"/>
      <c r="EE236" s="47"/>
      <c r="EF236" s="47"/>
      <c r="EG236" s="47"/>
      <c r="EH236" s="47"/>
      <c r="EI236" s="47"/>
      <c r="EJ236" s="47"/>
      <c r="EK236" s="47"/>
      <c r="EL236" s="47"/>
      <c r="EM236" s="47"/>
      <c r="EN236" s="47"/>
      <c r="EO236" s="47"/>
      <c r="EP236" s="47"/>
      <c r="EQ236" s="47"/>
      <c r="ER236" s="47"/>
      <c r="ES236" s="57"/>
      <c r="ET236" s="57"/>
      <c r="EU236" s="57"/>
      <c r="EV236" s="57"/>
      <c r="EW236" s="57"/>
      <c r="EX236" s="57"/>
      <c r="EY236" s="57"/>
      <c r="EZ236" s="57"/>
      <c r="FA236" s="57"/>
      <c r="FB236" s="57"/>
      <c r="FC236" s="57"/>
      <c r="FD236" s="57"/>
      <c r="FE236" s="57"/>
      <c r="FF236" s="57"/>
      <c r="FG236" s="57"/>
      <c r="FH236" s="57"/>
      <c r="FI236" s="57"/>
      <c r="FJ236" s="57"/>
      <c r="FK236" s="57"/>
      <c r="FL236" s="57"/>
      <c r="FM236" s="57"/>
      <c r="FN236" s="57"/>
      <c r="FO236" s="57"/>
      <c r="FP236" s="57"/>
      <c r="FQ236" s="57"/>
      <c r="FR236" s="57"/>
      <c r="FS236" s="57"/>
      <c r="FT236" s="57"/>
      <c r="FU236" s="57"/>
      <c r="FV236" s="57"/>
      <c r="FW236" s="57"/>
      <c r="FX236" s="57"/>
      <c r="FY236" s="57"/>
      <c r="FZ236" s="57"/>
      <c r="GA236" s="57"/>
      <c r="GB236" s="57"/>
      <c r="GC236" s="57"/>
      <c r="GD236" s="57"/>
      <c r="GE236" s="57"/>
      <c r="GF236" s="57"/>
      <c r="GG236" s="57"/>
      <c r="GH236" s="57"/>
      <c r="GI236" s="57"/>
      <c r="GJ236" s="57"/>
      <c r="GK236" s="57"/>
      <c r="GL236" s="57"/>
      <c r="GM236" s="57"/>
      <c r="GN236" s="57"/>
      <c r="GO236" s="57"/>
      <c r="GP236" s="57"/>
      <c r="GQ236" s="57"/>
      <c r="GR236" s="57"/>
      <c r="GS236" s="57"/>
      <c r="GT236" s="57"/>
      <c r="GU236" s="57"/>
      <c r="GV236" s="57"/>
      <c r="GW236" s="57"/>
      <c r="GX236" s="57"/>
      <c r="GY236" s="57"/>
      <c r="GZ236" s="57"/>
      <c r="HA236" s="57"/>
      <c r="HB236" s="57"/>
      <c r="HC236" s="57"/>
      <c r="HD236" s="57"/>
      <c r="HE236" s="57"/>
      <c r="HF236" s="57"/>
      <c r="HG236" s="57"/>
      <c r="HH236" s="57"/>
      <c r="HI236" s="57"/>
      <c r="HJ236" s="57"/>
      <c r="HK236" s="57"/>
      <c r="HL236" s="57"/>
      <c r="HM236" s="57"/>
      <c r="HN236" s="57"/>
      <c r="HO236" s="57"/>
      <c r="HP236" s="57"/>
      <c r="HQ236" s="57"/>
      <c r="HR236" s="57"/>
      <c r="HS236" s="57"/>
      <c r="HT236" s="57"/>
      <c r="HU236" s="57"/>
      <c r="HV236" s="57"/>
      <c r="HW236" s="57"/>
      <c r="HX236" s="57"/>
      <c r="HY236" s="57"/>
      <c r="HZ236" s="57"/>
      <c r="IA236" s="57"/>
      <c r="IB236" s="57"/>
      <c r="IC236" s="57"/>
      <c r="ID236" s="57"/>
      <c r="IE236" s="57"/>
      <c r="IF236" s="57"/>
      <c r="IG236" s="57"/>
      <c r="IH236" s="57"/>
      <c r="II236" s="57"/>
      <c r="IJ236" s="57"/>
      <c r="IK236" s="57"/>
      <c r="IL236" s="57"/>
      <c r="IM236" s="57"/>
      <c r="IN236" s="57"/>
      <c r="IO236" s="57"/>
      <c r="IP236" s="57"/>
      <c r="IQ236" s="57"/>
      <c r="IR236" s="57"/>
      <c r="IS236" s="57"/>
      <c r="IT236" s="57"/>
      <c r="IU236" s="57"/>
      <c r="IV236" s="57"/>
    </row>
    <row r="237" spans="1:256" s="57" customFormat="1" ht="152.9" x14ac:dyDescent="0.25">
      <c r="A237" s="97">
        <v>302</v>
      </c>
      <c r="B237" s="100" t="s">
        <v>6886</v>
      </c>
      <c r="C237" s="98">
        <v>1</v>
      </c>
      <c r="D237" s="99"/>
      <c r="E237" s="100" t="s">
        <v>2640</v>
      </c>
      <c r="F237" s="98">
        <v>8800</v>
      </c>
      <c r="G237" s="100" t="s">
        <v>6963</v>
      </c>
      <c r="H237" s="98">
        <v>2007</v>
      </c>
      <c r="I237" s="100" t="s">
        <v>6964</v>
      </c>
      <c r="J237" s="101">
        <v>110582.54</v>
      </c>
      <c r="K237" s="100" t="s">
        <v>675</v>
      </c>
      <c r="L237" s="100" t="s">
        <v>6965</v>
      </c>
      <c r="M237" s="100" t="s">
        <v>6966</v>
      </c>
      <c r="N237" s="100" t="s">
        <v>6967</v>
      </c>
      <c r="O237" s="100" t="s">
        <v>6968</v>
      </c>
      <c r="P237" s="100" t="s">
        <v>6969</v>
      </c>
      <c r="Q237" s="102">
        <v>34.877564705882357</v>
      </c>
      <c r="R237" s="98">
        <v>12.622235294117647</v>
      </c>
      <c r="S237" s="98">
        <v>7.6470588235294121</v>
      </c>
      <c r="T237" s="98">
        <v>14.608270588235294</v>
      </c>
      <c r="U237" s="102">
        <v>34.877564705882357</v>
      </c>
      <c r="V237" s="98">
        <v>100</v>
      </c>
      <c r="W237" s="98">
        <v>99</v>
      </c>
      <c r="X237" s="103" t="s">
        <v>6970</v>
      </c>
      <c r="Y237" s="102">
        <v>6</v>
      </c>
      <c r="Z237" s="102">
        <v>4</v>
      </c>
      <c r="AA237" s="102">
        <v>2</v>
      </c>
      <c r="AB237" s="102">
        <v>35</v>
      </c>
      <c r="AC237" s="98" t="s">
        <v>6977</v>
      </c>
      <c r="AD237" s="102"/>
      <c r="AE237" s="104">
        <v>5</v>
      </c>
      <c r="AF237" s="105">
        <v>100</v>
      </c>
      <c r="AG237" s="106" t="s">
        <v>6962</v>
      </c>
      <c r="AH237" s="100" t="s">
        <v>6971</v>
      </c>
      <c r="AI237" s="107">
        <v>20</v>
      </c>
      <c r="AJ237" s="106" t="s">
        <v>6972</v>
      </c>
      <c r="AK237" s="98" t="s">
        <v>6973</v>
      </c>
      <c r="AL237" s="107">
        <v>10</v>
      </c>
      <c r="AM237" s="106" t="s">
        <v>6974</v>
      </c>
      <c r="AN237" s="98" t="s">
        <v>2628</v>
      </c>
      <c r="AO237" s="107">
        <v>10</v>
      </c>
      <c r="AP237" s="106" t="s">
        <v>6975</v>
      </c>
      <c r="AQ237" s="98" t="s">
        <v>6976</v>
      </c>
      <c r="AR237" s="107">
        <v>60</v>
      </c>
      <c r="AS237" s="106"/>
      <c r="AT237" s="98"/>
      <c r="AU237" s="107"/>
      <c r="AV237" s="108"/>
      <c r="AW237" s="98"/>
      <c r="AX237" s="98"/>
      <c r="AY237" s="45"/>
      <c r="AZ237" s="45"/>
      <c r="BA237" s="45"/>
      <c r="BB237" s="45"/>
      <c r="BC237" s="45"/>
      <c r="BD237" s="45"/>
      <c r="BE237" s="45"/>
      <c r="BF237" s="45"/>
      <c r="BG237" s="45"/>
      <c r="BH237" s="45"/>
      <c r="BI237" s="45"/>
      <c r="BJ237" s="45"/>
      <c r="BK237" s="45"/>
      <c r="BL237" s="45"/>
      <c r="BM237" s="45"/>
      <c r="BN237" s="45"/>
      <c r="BO237" s="45"/>
      <c r="BP237" s="45"/>
      <c r="BQ237" s="45"/>
      <c r="BR237" s="45"/>
      <c r="BS237" s="45"/>
      <c r="BT237" s="45"/>
      <c r="BU237" s="45"/>
      <c r="BV237" s="45"/>
      <c r="BW237" s="45"/>
      <c r="BX237" s="45"/>
      <c r="BY237" s="45"/>
      <c r="BZ237" s="45"/>
      <c r="CA237" s="45"/>
      <c r="CB237" s="45"/>
      <c r="CC237" s="45"/>
      <c r="CD237" s="45"/>
      <c r="CE237" s="45"/>
      <c r="CF237" s="45"/>
      <c r="CG237" s="45"/>
      <c r="CH237" s="45"/>
      <c r="CI237" s="45"/>
      <c r="CJ237" s="45"/>
      <c r="CK237" s="45"/>
      <c r="CL237" s="45"/>
      <c r="CM237" s="45"/>
      <c r="CN237" s="45"/>
      <c r="CO237" s="45"/>
      <c r="CP237" s="45"/>
      <c r="CQ237" s="45"/>
      <c r="CR237" s="45"/>
      <c r="CS237" s="45"/>
      <c r="CT237" s="45"/>
      <c r="CU237" s="45"/>
      <c r="CV237" s="45"/>
      <c r="CW237" s="45"/>
      <c r="CX237" s="45"/>
      <c r="CY237" s="45"/>
      <c r="CZ237" s="45"/>
      <c r="DA237" s="45"/>
      <c r="DB237" s="45"/>
      <c r="DC237" s="45"/>
      <c r="DD237" s="45"/>
      <c r="DE237" s="45"/>
      <c r="DF237" s="45"/>
      <c r="DG237" s="45"/>
      <c r="DH237" s="45"/>
      <c r="DI237" s="45"/>
      <c r="DJ237" s="45"/>
      <c r="DK237" s="45"/>
      <c r="DL237" s="45"/>
      <c r="DM237" s="45"/>
      <c r="DN237" s="45"/>
      <c r="DO237" s="45"/>
      <c r="DP237" s="45"/>
      <c r="DQ237" s="45"/>
      <c r="DR237" s="45"/>
      <c r="DS237" s="45"/>
      <c r="DT237" s="45"/>
      <c r="DU237" s="45"/>
      <c r="DV237" s="45"/>
      <c r="DW237" s="45"/>
      <c r="DX237" s="45"/>
      <c r="DY237" s="45"/>
      <c r="DZ237" s="45"/>
      <c r="EA237" s="45"/>
      <c r="EB237" s="45"/>
      <c r="EC237" s="45"/>
      <c r="ED237" s="45"/>
      <c r="EE237" s="45"/>
      <c r="EF237" s="45"/>
      <c r="EG237" s="45"/>
      <c r="EH237" s="45"/>
      <c r="EI237" s="45"/>
      <c r="EJ237" s="45"/>
      <c r="EK237" s="45"/>
      <c r="EL237" s="45"/>
      <c r="EM237" s="45"/>
      <c r="EN237" s="45"/>
      <c r="EO237" s="45"/>
      <c r="EP237" s="45"/>
      <c r="EQ237" s="45"/>
      <c r="ER237" s="45"/>
      <c r="ES237" s="45"/>
      <c r="ET237" s="45"/>
      <c r="EU237" s="45"/>
      <c r="EV237" s="45"/>
      <c r="EW237" s="45"/>
      <c r="EX237" s="45"/>
      <c r="EY237" s="45"/>
      <c r="EZ237" s="45"/>
      <c r="FA237" s="45"/>
      <c r="FB237" s="45"/>
      <c r="FC237" s="45"/>
      <c r="FD237" s="45"/>
      <c r="FE237" s="45"/>
      <c r="FF237" s="45"/>
      <c r="FG237" s="45"/>
      <c r="FH237" s="45"/>
      <c r="FI237" s="45"/>
      <c r="FJ237" s="45"/>
      <c r="FK237" s="45"/>
      <c r="FL237" s="45"/>
      <c r="FM237" s="45"/>
      <c r="FN237" s="45"/>
      <c r="FO237" s="45"/>
      <c r="FP237" s="45"/>
      <c r="FQ237" s="45"/>
      <c r="FR237" s="45"/>
      <c r="FS237" s="45"/>
      <c r="FT237" s="45"/>
      <c r="FU237" s="45"/>
      <c r="FV237" s="45"/>
      <c r="FW237" s="45"/>
      <c r="FX237" s="45"/>
      <c r="FY237" s="45"/>
      <c r="FZ237" s="45"/>
      <c r="GA237" s="45"/>
      <c r="GB237" s="45"/>
      <c r="GC237" s="45"/>
      <c r="GD237" s="45"/>
      <c r="GE237" s="45"/>
      <c r="GF237" s="45"/>
      <c r="GG237" s="45"/>
      <c r="GH237" s="45"/>
      <c r="GI237" s="45"/>
      <c r="GJ237" s="45"/>
      <c r="GK237" s="45"/>
      <c r="GL237" s="45"/>
      <c r="GM237" s="45"/>
      <c r="GN237" s="45"/>
      <c r="GO237" s="45"/>
      <c r="GP237" s="45"/>
      <c r="GQ237" s="45"/>
      <c r="GR237" s="45"/>
      <c r="GS237" s="45"/>
      <c r="GT237" s="45"/>
      <c r="GU237" s="45"/>
      <c r="GV237" s="45"/>
      <c r="GW237" s="45"/>
      <c r="GX237" s="45"/>
      <c r="GY237" s="45"/>
      <c r="GZ237" s="45"/>
      <c r="HA237" s="45"/>
      <c r="HB237" s="45"/>
      <c r="HC237" s="45"/>
      <c r="HD237" s="45"/>
      <c r="HE237" s="45"/>
      <c r="HF237" s="45"/>
      <c r="HG237" s="45"/>
      <c r="HH237" s="45"/>
      <c r="HI237" s="45"/>
      <c r="HJ237" s="45"/>
      <c r="HK237" s="45"/>
      <c r="HL237" s="45"/>
      <c r="HM237" s="45"/>
      <c r="HN237" s="45"/>
      <c r="HO237" s="45"/>
      <c r="HP237" s="45"/>
      <c r="HQ237" s="45"/>
      <c r="HR237" s="45"/>
      <c r="HS237" s="45"/>
      <c r="HT237" s="45"/>
      <c r="HU237" s="45"/>
      <c r="HV237" s="45"/>
      <c r="HW237" s="45"/>
      <c r="HX237" s="45"/>
      <c r="HY237" s="45"/>
      <c r="HZ237" s="45"/>
      <c r="IA237" s="45"/>
      <c r="IB237" s="45"/>
      <c r="IC237" s="45"/>
      <c r="ID237" s="45"/>
      <c r="IE237" s="45"/>
      <c r="IF237" s="45"/>
      <c r="IG237" s="45"/>
      <c r="IH237" s="45"/>
      <c r="II237" s="45"/>
      <c r="IJ237" s="45"/>
      <c r="IK237" s="45"/>
      <c r="IL237" s="45"/>
      <c r="IM237" s="45"/>
      <c r="IN237" s="45"/>
      <c r="IO237" s="45"/>
      <c r="IP237" s="45"/>
      <c r="IQ237" s="45"/>
      <c r="IR237" s="45"/>
      <c r="IS237" s="45"/>
      <c r="IT237" s="45"/>
      <c r="IU237" s="45"/>
      <c r="IV237" s="45"/>
    </row>
    <row r="238" spans="1:256" s="57" customFormat="1" ht="242.05" x14ac:dyDescent="0.25">
      <c r="A238" s="97">
        <v>302</v>
      </c>
      <c r="B238" s="100" t="s">
        <v>6886</v>
      </c>
      <c r="C238" s="98">
        <v>1</v>
      </c>
      <c r="D238" s="99" t="s">
        <v>2645</v>
      </c>
      <c r="E238" s="100" t="s">
        <v>2640</v>
      </c>
      <c r="F238" s="98">
        <v>8800</v>
      </c>
      <c r="G238" s="100" t="s">
        <v>7319</v>
      </c>
      <c r="H238" s="98">
        <v>2007</v>
      </c>
      <c r="I238" s="100" t="s">
        <v>7320</v>
      </c>
      <c r="J238" s="101">
        <v>88000</v>
      </c>
      <c r="K238" s="100" t="s">
        <v>675</v>
      </c>
      <c r="L238" s="100" t="s">
        <v>7321</v>
      </c>
      <c r="M238" s="100" t="s">
        <v>7322</v>
      </c>
      <c r="N238" s="100" t="s">
        <v>7323</v>
      </c>
      <c r="O238" s="100" t="s">
        <v>7324</v>
      </c>
      <c r="P238" s="100" t="s">
        <v>7325</v>
      </c>
      <c r="Q238" s="102">
        <v>35.327605882352941</v>
      </c>
      <c r="R238" s="98">
        <v>9.0922941176470591</v>
      </c>
      <c r="S238" s="98">
        <v>4.7058999999999997</v>
      </c>
      <c r="T238" s="98">
        <v>21.529411764705884</v>
      </c>
      <c r="U238" s="102">
        <v>35.327605882352941</v>
      </c>
      <c r="V238" s="98">
        <v>100</v>
      </c>
      <c r="W238" s="98">
        <v>95</v>
      </c>
      <c r="X238" s="103" t="s">
        <v>6970</v>
      </c>
      <c r="Y238" s="102">
        <v>6</v>
      </c>
      <c r="Z238" s="102">
        <v>4</v>
      </c>
      <c r="AA238" s="102">
        <v>4</v>
      </c>
      <c r="AB238" s="102">
        <v>5</v>
      </c>
      <c r="AC238" s="98" t="s">
        <v>7330</v>
      </c>
      <c r="AD238" s="102"/>
      <c r="AE238" s="104">
        <v>5</v>
      </c>
      <c r="AF238" s="105">
        <v>100</v>
      </c>
      <c r="AG238" s="106" t="s">
        <v>2645</v>
      </c>
      <c r="AH238" s="100" t="s">
        <v>2640</v>
      </c>
      <c r="AI238" s="107">
        <v>70</v>
      </c>
      <c r="AJ238" s="106" t="s">
        <v>7326</v>
      </c>
      <c r="AK238" s="98" t="s">
        <v>7327</v>
      </c>
      <c r="AL238" s="107">
        <v>0</v>
      </c>
      <c r="AM238" s="106" t="s">
        <v>7328</v>
      </c>
      <c r="AN238" s="98" t="s">
        <v>7327</v>
      </c>
      <c r="AO238" s="107">
        <v>20</v>
      </c>
      <c r="AP238" s="106" t="s">
        <v>7329</v>
      </c>
      <c r="AQ238" s="98" t="s">
        <v>7327</v>
      </c>
      <c r="AR238" s="107">
        <v>10</v>
      </c>
      <c r="AS238" s="106"/>
      <c r="AT238" s="98"/>
      <c r="AU238" s="107"/>
      <c r="AV238" s="108"/>
      <c r="AW238" s="98"/>
      <c r="AX238" s="98"/>
      <c r="AY238" s="45"/>
      <c r="AZ238" s="45"/>
      <c r="BA238" s="45"/>
      <c r="BB238" s="45"/>
      <c r="BC238" s="45"/>
      <c r="BD238" s="45"/>
      <c r="BE238" s="45"/>
      <c r="BF238" s="45"/>
      <c r="BG238" s="45"/>
      <c r="BH238" s="45"/>
      <c r="BI238" s="45"/>
      <c r="BJ238" s="45"/>
      <c r="BK238" s="45"/>
      <c r="BL238" s="45"/>
      <c r="BM238" s="45"/>
      <c r="BN238" s="45"/>
      <c r="BO238" s="45"/>
      <c r="BP238" s="45"/>
      <c r="BQ238" s="45"/>
      <c r="BR238" s="45"/>
      <c r="BS238" s="45"/>
      <c r="BT238" s="45"/>
      <c r="BU238" s="45"/>
      <c r="BV238" s="45"/>
      <c r="BW238" s="45"/>
      <c r="BX238" s="45"/>
      <c r="BY238" s="45"/>
      <c r="BZ238" s="45"/>
      <c r="CA238" s="45"/>
      <c r="CB238" s="45"/>
      <c r="CC238" s="45"/>
      <c r="CD238" s="45"/>
      <c r="CE238" s="45"/>
      <c r="CF238" s="45"/>
      <c r="CG238" s="45"/>
      <c r="CH238" s="45"/>
      <c r="CI238" s="45"/>
      <c r="CJ238" s="45"/>
      <c r="CK238" s="45"/>
      <c r="CL238" s="45"/>
      <c r="CM238" s="45"/>
      <c r="CN238" s="45"/>
      <c r="CO238" s="45"/>
      <c r="CP238" s="45"/>
      <c r="CQ238" s="45"/>
      <c r="CR238" s="45"/>
      <c r="CS238" s="45"/>
      <c r="CT238" s="45"/>
      <c r="CU238" s="45"/>
      <c r="CV238" s="45"/>
      <c r="CW238" s="45"/>
      <c r="CX238" s="45"/>
      <c r="CY238" s="45"/>
      <c r="CZ238" s="45"/>
      <c r="DA238" s="45"/>
      <c r="DB238" s="45"/>
      <c r="DC238" s="45"/>
      <c r="DD238" s="45"/>
      <c r="DE238" s="45"/>
      <c r="DF238" s="45"/>
      <c r="DG238" s="45"/>
      <c r="DH238" s="45"/>
      <c r="DI238" s="45"/>
      <c r="DJ238" s="45"/>
      <c r="DK238" s="45"/>
      <c r="DL238" s="45"/>
      <c r="DM238" s="45"/>
      <c r="DN238" s="45"/>
      <c r="DO238" s="45"/>
      <c r="DP238" s="45"/>
      <c r="DQ238" s="45"/>
      <c r="DR238" s="45"/>
      <c r="DS238" s="45"/>
      <c r="DT238" s="45"/>
      <c r="DU238" s="45"/>
      <c r="DV238" s="45"/>
      <c r="DW238" s="45"/>
      <c r="DX238" s="45"/>
      <c r="DY238" s="45"/>
      <c r="DZ238" s="45"/>
      <c r="EA238" s="45"/>
      <c r="EB238" s="45"/>
      <c r="EC238" s="45"/>
      <c r="ED238" s="45"/>
      <c r="EE238" s="45"/>
      <c r="EF238" s="45"/>
      <c r="EG238" s="45"/>
      <c r="EH238" s="45"/>
      <c r="EI238" s="45"/>
      <c r="EJ238" s="45"/>
      <c r="EK238" s="45"/>
      <c r="EL238" s="45"/>
      <c r="EM238" s="45"/>
      <c r="EN238" s="45"/>
      <c r="EO238" s="45"/>
      <c r="EP238" s="45"/>
      <c r="EQ238" s="45"/>
      <c r="ER238" s="45"/>
      <c r="ES238" s="45"/>
      <c r="ET238" s="45"/>
      <c r="EU238" s="45"/>
      <c r="EV238" s="45"/>
      <c r="EW238" s="45"/>
      <c r="EX238" s="45"/>
      <c r="EY238" s="45"/>
      <c r="EZ238" s="45"/>
      <c r="FA238" s="45"/>
      <c r="FB238" s="45"/>
      <c r="FC238" s="45"/>
      <c r="FD238" s="45"/>
      <c r="FE238" s="45"/>
      <c r="FF238" s="45"/>
      <c r="FG238" s="45"/>
      <c r="FH238" s="45"/>
      <c r="FI238" s="45"/>
      <c r="FJ238" s="45"/>
      <c r="FK238" s="45"/>
      <c r="FL238" s="45"/>
      <c r="FM238" s="45"/>
      <c r="FN238" s="45"/>
      <c r="FO238" s="45"/>
      <c r="FP238" s="45"/>
      <c r="FQ238" s="45"/>
      <c r="FR238" s="45"/>
      <c r="FS238" s="45"/>
      <c r="FT238" s="45"/>
      <c r="FU238" s="45"/>
      <c r="FV238" s="45"/>
      <c r="FW238" s="45"/>
      <c r="FX238" s="45"/>
      <c r="FY238" s="45"/>
      <c r="FZ238" s="45"/>
      <c r="GA238" s="45"/>
      <c r="GB238" s="45"/>
      <c r="GC238" s="45"/>
      <c r="GD238" s="45"/>
      <c r="GE238" s="45"/>
      <c r="GF238" s="45"/>
      <c r="GG238" s="45"/>
      <c r="GH238" s="45"/>
      <c r="GI238" s="45"/>
      <c r="GJ238" s="45"/>
      <c r="GK238" s="45"/>
      <c r="GL238" s="45"/>
      <c r="GM238" s="45"/>
      <c r="GN238" s="45"/>
      <c r="GO238" s="45"/>
      <c r="GP238" s="45"/>
      <c r="GQ238" s="45"/>
      <c r="GR238" s="45"/>
      <c r="GS238" s="45"/>
      <c r="GT238" s="45"/>
      <c r="GU238" s="45"/>
      <c r="GV238" s="45"/>
      <c r="GW238" s="45"/>
      <c r="GX238" s="45"/>
      <c r="GY238" s="45"/>
      <c r="GZ238" s="45"/>
      <c r="HA238" s="45"/>
      <c r="HB238" s="45"/>
      <c r="HC238" s="45"/>
      <c r="HD238" s="45"/>
      <c r="HE238" s="45"/>
      <c r="HF238" s="45"/>
      <c r="HG238" s="45"/>
      <c r="HH238" s="45"/>
      <c r="HI238" s="45"/>
      <c r="HJ238" s="45"/>
      <c r="HK238" s="45"/>
      <c r="HL238" s="45"/>
      <c r="HM238" s="45"/>
      <c r="HN238" s="45"/>
      <c r="HO238" s="45"/>
      <c r="HP238" s="45"/>
      <c r="HQ238" s="45"/>
      <c r="HR238" s="45"/>
      <c r="HS238" s="45"/>
      <c r="HT238" s="45"/>
      <c r="HU238" s="45"/>
      <c r="HV238" s="45"/>
      <c r="HW238" s="45"/>
      <c r="HX238" s="45"/>
      <c r="HY238" s="45"/>
      <c r="HZ238" s="45"/>
      <c r="IA238" s="45"/>
      <c r="IB238" s="45"/>
      <c r="IC238" s="45"/>
      <c r="ID238" s="45"/>
      <c r="IE238" s="45"/>
      <c r="IF238" s="45"/>
      <c r="IG238" s="45"/>
      <c r="IH238" s="45"/>
      <c r="II238" s="45"/>
      <c r="IJ238" s="45"/>
      <c r="IK238" s="45"/>
      <c r="IL238" s="45"/>
      <c r="IM238" s="45"/>
      <c r="IN238" s="45"/>
      <c r="IO238" s="45"/>
      <c r="IP238" s="45"/>
      <c r="IQ238" s="45"/>
      <c r="IR238" s="45"/>
      <c r="IS238" s="45"/>
      <c r="IT238" s="45"/>
      <c r="IU238" s="45"/>
      <c r="IV238" s="45"/>
    </row>
    <row r="239" spans="1:256" s="57" customFormat="1" ht="242.05" x14ac:dyDescent="0.25">
      <c r="A239" s="97">
        <v>302</v>
      </c>
      <c r="B239" s="100" t="s">
        <v>6886</v>
      </c>
      <c r="C239" s="98">
        <v>1</v>
      </c>
      <c r="D239" s="99" t="s">
        <v>2645</v>
      </c>
      <c r="E239" s="100" t="s">
        <v>2640</v>
      </c>
      <c r="F239" s="98">
        <v>8800</v>
      </c>
      <c r="G239" s="100" t="s">
        <v>7331</v>
      </c>
      <c r="H239" s="98">
        <v>2002</v>
      </c>
      <c r="I239" s="100" t="s">
        <v>7332</v>
      </c>
      <c r="J239" s="101">
        <v>83458.52</v>
      </c>
      <c r="K239" s="100" t="s">
        <v>733</v>
      </c>
      <c r="L239" s="100" t="s">
        <v>7333</v>
      </c>
      <c r="M239" s="100" t="s">
        <v>6966</v>
      </c>
      <c r="N239" s="100" t="s">
        <v>7334</v>
      </c>
      <c r="O239" s="100" t="s">
        <v>7335</v>
      </c>
      <c r="P239" s="100" t="s">
        <v>7336</v>
      </c>
      <c r="Q239" s="102">
        <v>26.93861764705882</v>
      </c>
      <c r="R239" s="98">
        <v>6.1716058823529405</v>
      </c>
      <c r="S239" s="98">
        <v>3.0858058823529411</v>
      </c>
      <c r="T239" s="98">
        <v>17.681205882352941</v>
      </c>
      <c r="U239" s="102">
        <v>26.93861764705882</v>
      </c>
      <c r="V239" s="98">
        <v>100</v>
      </c>
      <c r="W239" s="98">
        <v>100</v>
      </c>
      <c r="X239" s="103" t="s">
        <v>6970</v>
      </c>
      <c r="Y239" s="102">
        <v>6</v>
      </c>
      <c r="Z239" s="102">
        <v>4</v>
      </c>
      <c r="AA239" s="102">
        <v>4</v>
      </c>
      <c r="AB239" s="102">
        <v>5</v>
      </c>
      <c r="AC239" s="98" t="s">
        <v>7337</v>
      </c>
      <c r="AD239" s="102"/>
      <c r="AE239" s="104">
        <v>5</v>
      </c>
      <c r="AF239" s="105">
        <v>100</v>
      </c>
      <c r="AG239" s="106" t="s">
        <v>2645</v>
      </c>
      <c r="AH239" s="100" t="s">
        <v>2640</v>
      </c>
      <c r="AI239" s="107">
        <v>70</v>
      </c>
      <c r="AJ239" s="106" t="s">
        <v>7326</v>
      </c>
      <c r="AK239" s="98" t="s">
        <v>7327</v>
      </c>
      <c r="AL239" s="107">
        <v>0</v>
      </c>
      <c r="AM239" s="106" t="s">
        <v>7328</v>
      </c>
      <c r="AN239" s="98" t="s">
        <v>7327</v>
      </c>
      <c r="AO239" s="107">
        <v>20</v>
      </c>
      <c r="AP239" s="106" t="s">
        <v>7329</v>
      </c>
      <c r="AQ239" s="98" t="s">
        <v>7327</v>
      </c>
      <c r="AR239" s="107">
        <v>10</v>
      </c>
      <c r="AS239" s="106"/>
      <c r="AT239" s="98"/>
      <c r="AU239" s="107"/>
      <c r="AV239" s="108"/>
      <c r="AW239" s="98"/>
      <c r="AX239" s="98"/>
      <c r="AY239" s="45"/>
      <c r="AZ239" s="45"/>
      <c r="BA239" s="45"/>
      <c r="BB239" s="45"/>
      <c r="BC239" s="45"/>
      <c r="BD239" s="45"/>
      <c r="BE239" s="45"/>
      <c r="BF239" s="45"/>
      <c r="BG239" s="45"/>
      <c r="BH239" s="45"/>
      <c r="BI239" s="45"/>
      <c r="BJ239" s="45"/>
      <c r="BK239" s="45"/>
      <c r="BL239" s="45"/>
      <c r="BM239" s="45"/>
      <c r="BN239" s="45"/>
      <c r="BO239" s="45"/>
      <c r="BP239" s="45"/>
      <c r="BQ239" s="45"/>
      <c r="BR239" s="45"/>
      <c r="BS239" s="45"/>
      <c r="BT239" s="45"/>
      <c r="BU239" s="45"/>
      <c r="BV239" s="45"/>
      <c r="BW239" s="45"/>
      <c r="BX239" s="45"/>
      <c r="BY239" s="45"/>
      <c r="BZ239" s="45"/>
      <c r="CA239" s="45"/>
      <c r="CB239" s="45"/>
      <c r="CC239" s="45"/>
      <c r="CD239" s="45"/>
      <c r="CE239" s="45"/>
      <c r="CF239" s="45"/>
      <c r="CG239" s="45"/>
      <c r="CH239" s="45"/>
      <c r="CI239" s="45"/>
      <c r="CJ239" s="45"/>
      <c r="CK239" s="45"/>
      <c r="CL239" s="45"/>
      <c r="CM239" s="45"/>
      <c r="CN239" s="45"/>
      <c r="CO239" s="45"/>
      <c r="CP239" s="45"/>
      <c r="CQ239" s="45"/>
      <c r="CR239" s="45"/>
      <c r="CS239" s="45"/>
      <c r="CT239" s="45"/>
      <c r="CU239" s="45"/>
      <c r="CV239" s="45"/>
      <c r="CW239" s="45"/>
      <c r="CX239" s="45"/>
      <c r="CY239" s="45"/>
      <c r="CZ239" s="45"/>
      <c r="DA239" s="45"/>
      <c r="DB239" s="45"/>
      <c r="DC239" s="45"/>
      <c r="DD239" s="45"/>
      <c r="DE239" s="45"/>
      <c r="DF239" s="45"/>
      <c r="DG239" s="45"/>
      <c r="DH239" s="45"/>
      <c r="DI239" s="45"/>
      <c r="DJ239" s="45"/>
      <c r="DK239" s="45"/>
      <c r="DL239" s="45"/>
      <c r="DM239" s="45"/>
      <c r="DN239" s="45"/>
      <c r="DO239" s="45"/>
      <c r="DP239" s="45"/>
      <c r="DQ239" s="45"/>
      <c r="DR239" s="45"/>
      <c r="DS239" s="45"/>
      <c r="DT239" s="45"/>
      <c r="DU239" s="45"/>
      <c r="DV239" s="45"/>
      <c r="DW239" s="45"/>
      <c r="DX239" s="45"/>
      <c r="DY239" s="45"/>
      <c r="DZ239" s="45"/>
      <c r="EA239" s="45"/>
      <c r="EB239" s="45"/>
      <c r="EC239" s="45"/>
      <c r="ED239" s="45"/>
      <c r="EE239" s="45"/>
      <c r="EF239" s="45"/>
      <c r="EG239" s="45"/>
      <c r="EH239" s="45"/>
      <c r="EI239" s="45"/>
      <c r="EJ239" s="45"/>
      <c r="EK239" s="45"/>
      <c r="EL239" s="45"/>
      <c r="EM239" s="45"/>
      <c r="EN239" s="45"/>
      <c r="EO239" s="45"/>
      <c r="EP239" s="45"/>
      <c r="EQ239" s="45"/>
      <c r="ER239" s="45"/>
      <c r="ES239" s="45"/>
      <c r="ET239" s="45"/>
      <c r="EU239" s="45"/>
      <c r="EV239" s="45"/>
      <c r="EW239" s="45"/>
      <c r="EX239" s="45"/>
      <c r="EY239" s="45"/>
      <c r="EZ239" s="45"/>
      <c r="FA239" s="45"/>
      <c r="FB239" s="45"/>
      <c r="FC239" s="45"/>
      <c r="FD239" s="45"/>
      <c r="FE239" s="45"/>
      <c r="FF239" s="45"/>
      <c r="FG239" s="45"/>
      <c r="FH239" s="45"/>
      <c r="FI239" s="45"/>
      <c r="FJ239" s="45"/>
      <c r="FK239" s="45"/>
      <c r="FL239" s="45"/>
      <c r="FM239" s="45"/>
      <c r="FN239" s="45"/>
      <c r="FO239" s="45"/>
      <c r="FP239" s="45"/>
      <c r="FQ239" s="45"/>
      <c r="FR239" s="45"/>
      <c r="FS239" s="45"/>
      <c r="FT239" s="45"/>
      <c r="FU239" s="45"/>
      <c r="FV239" s="45"/>
      <c r="FW239" s="45"/>
      <c r="FX239" s="45"/>
      <c r="FY239" s="45"/>
      <c r="FZ239" s="45"/>
      <c r="GA239" s="45"/>
      <c r="GB239" s="45"/>
      <c r="GC239" s="45"/>
      <c r="GD239" s="45"/>
      <c r="GE239" s="45"/>
      <c r="GF239" s="45"/>
      <c r="GG239" s="45"/>
      <c r="GH239" s="45"/>
      <c r="GI239" s="45"/>
      <c r="GJ239" s="45"/>
      <c r="GK239" s="45"/>
      <c r="GL239" s="45"/>
      <c r="GM239" s="45"/>
      <c r="GN239" s="45"/>
      <c r="GO239" s="45"/>
      <c r="GP239" s="45"/>
      <c r="GQ239" s="45"/>
      <c r="GR239" s="45"/>
      <c r="GS239" s="45"/>
      <c r="GT239" s="45"/>
      <c r="GU239" s="45"/>
      <c r="GV239" s="45"/>
      <c r="GW239" s="45"/>
      <c r="GX239" s="45"/>
      <c r="GY239" s="45"/>
      <c r="GZ239" s="45"/>
      <c r="HA239" s="45"/>
      <c r="HB239" s="45"/>
      <c r="HC239" s="45"/>
      <c r="HD239" s="45"/>
      <c r="HE239" s="45"/>
      <c r="HF239" s="45"/>
      <c r="HG239" s="45"/>
      <c r="HH239" s="45"/>
      <c r="HI239" s="45"/>
      <c r="HJ239" s="45"/>
      <c r="HK239" s="45"/>
      <c r="HL239" s="45"/>
      <c r="HM239" s="45"/>
      <c r="HN239" s="45"/>
      <c r="HO239" s="45"/>
      <c r="HP239" s="45"/>
      <c r="HQ239" s="45"/>
      <c r="HR239" s="45"/>
      <c r="HS239" s="45"/>
      <c r="HT239" s="45"/>
      <c r="HU239" s="45"/>
      <c r="HV239" s="45"/>
      <c r="HW239" s="45"/>
      <c r="HX239" s="45"/>
      <c r="HY239" s="45"/>
      <c r="HZ239" s="45"/>
      <c r="IA239" s="45"/>
      <c r="IB239" s="45"/>
      <c r="IC239" s="45"/>
      <c r="ID239" s="45"/>
      <c r="IE239" s="45"/>
      <c r="IF239" s="45"/>
      <c r="IG239" s="45"/>
      <c r="IH239" s="45"/>
      <c r="II239" s="45"/>
      <c r="IJ239" s="45"/>
      <c r="IK239" s="45"/>
      <c r="IL239" s="45"/>
      <c r="IM239" s="45"/>
      <c r="IN239" s="45"/>
      <c r="IO239" s="45"/>
      <c r="IP239" s="45"/>
      <c r="IQ239" s="45"/>
      <c r="IR239" s="45"/>
      <c r="IS239" s="45"/>
      <c r="IT239" s="45"/>
      <c r="IU239" s="45"/>
      <c r="IV239" s="45"/>
    </row>
    <row r="240" spans="1:256" s="41" customFormat="1" ht="242.05" x14ac:dyDescent="0.25">
      <c r="A240" s="97">
        <v>302</v>
      </c>
      <c r="B240" s="100" t="s">
        <v>6886</v>
      </c>
      <c r="C240" s="98">
        <v>1</v>
      </c>
      <c r="D240" s="99" t="s">
        <v>7685</v>
      </c>
      <c r="E240" s="100" t="s">
        <v>2640</v>
      </c>
      <c r="F240" s="98">
        <v>8800</v>
      </c>
      <c r="G240" s="100" t="s">
        <v>7686</v>
      </c>
      <c r="H240" s="98">
        <v>2007</v>
      </c>
      <c r="I240" s="100" t="s">
        <v>7687</v>
      </c>
      <c r="J240" s="101">
        <v>149816.39000000001</v>
      </c>
      <c r="K240" s="100" t="s">
        <v>675</v>
      </c>
      <c r="L240" s="100" t="s">
        <v>7688</v>
      </c>
      <c r="M240" s="100" t="s">
        <v>7689</v>
      </c>
      <c r="N240" s="100" t="s">
        <v>7690</v>
      </c>
      <c r="O240" s="100" t="s">
        <v>7691</v>
      </c>
      <c r="P240" s="100" t="s">
        <v>7692</v>
      </c>
      <c r="Q240" s="102">
        <v>61.816182352941176</v>
      </c>
      <c r="R240" s="98">
        <v>17.373952941176473</v>
      </c>
      <c r="S240" s="98">
        <v>6.0690411764705887</v>
      </c>
      <c r="T240" s="98">
        <v>22.127476470588235</v>
      </c>
      <c r="U240" s="102">
        <v>61.816182352941176</v>
      </c>
      <c r="V240" s="98">
        <v>100</v>
      </c>
      <c r="W240" s="98">
        <v>100</v>
      </c>
      <c r="X240" s="103" t="s">
        <v>6970</v>
      </c>
      <c r="Y240" s="102">
        <v>4</v>
      </c>
      <c r="Z240" s="102">
        <v>7</v>
      </c>
      <c r="AA240" s="102">
        <v>5</v>
      </c>
      <c r="AB240" s="102">
        <v>10</v>
      </c>
      <c r="AC240" s="98" t="s">
        <v>7699</v>
      </c>
      <c r="AD240" s="102"/>
      <c r="AE240" s="104">
        <v>5</v>
      </c>
      <c r="AF240" s="105">
        <v>100</v>
      </c>
      <c r="AG240" s="106" t="s">
        <v>7685</v>
      </c>
      <c r="AH240" s="100" t="s">
        <v>7693</v>
      </c>
      <c r="AI240" s="107">
        <v>0</v>
      </c>
      <c r="AJ240" s="106" t="s">
        <v>2639</v>
      </c>
      <c r="AK240" s="98" t="s">
        <v>7694</v>
      </c>
      <c r="AL240" s="107">
        <v>0</v>
      </c>
      <c r="AM240" s="106" t="s">
        <v>7695</v>
      </c>
      <c r="AN240" s="98" t="s">
        <v>7696</v>
      </c>
      <c r="AO240" s="107">
        <v>0</v>
      </c>
      <c r="AP240" s="106" t="s">
        <v>7697</v>
      </c>
      <c r="AQ240" s="98" t="s">
        <v>7698</v>
      </c>
      <c r="AR240" s="107">
        <v>0</v>
      </c>
      <c r="AS240" s="106"/>
      <c r="AT240" s="98"/>
      <c r="AU240" s="107"/>
      <c r="AV240" s="108"/>
      <c r="AW240" s="98"/>
      <c r="AX240" s="98"/>
      <c r="AY240" s="45"/>
      <c r="AZ240" s="45"/>
      <c r="BA240" s="45"/>
      <c r="BB240" s="45"/>
      <c r="BC240" s="45"/>
      <c r="BD240" s="45"/>
      <c r="BE240" s="45"/>
      <c r="BF240" s="45"/>
      <c r="BG240" s="45"/>
      <c r="BH240" s="45"/>
      <c r="BI240" s="45"/>
      <c r="BJ240" s="45"/>
      <c r="BK240" s="45"/>
      <c r="BL240" s="45"/>
      <c r="BM240" s="45"/>
      <c r="BN240" s="45"/>
      <c r="BO240" s="45"/>
      <c r="BP240" s="45"/>
      <c r="BQ240" s="45"/>
      <c r="BR240" s="45"/>
      <c r="BS240" s="45"/>
      <c r="BT240" s="45"/>
      <c r="BU240" s="45"/>
      <c r="BV240" s="45"/>
      <c r="BW240" s="45"/>
      <c r="BX240" s="45"/>
      <c r="BY240" s="45"/>
      <c r="BZ240" s="45"/>
      <c r="CA240" s="45"/>
      <c r="CB240" s="45"/>
      <c r="CC240" s="45"/>
      <c r="CD240" s="45"/>
      <c r="CE240" s="45"/>
      <c r="CF240" s="45"/>
      <c r="CG240" s="45"/>
      <c r="CH240" s="45"/>
      <c r="CI240" s="45"/>
      <c r="CJ240" s="45"/>
      <c r="CK240" s="45"/>
      <c r="CL240" s="45"/>
      <c r="CM240" s="45"/>
      <c r="CN240" s="45"/>
      <c r="CO240" s="45"/>
      <c r="CP240" s="45"/>
      <c r="CQ240" s="45"/>
      <c r="CR240" s="45"/>
      <c r="CS240" s="45"/>
      <c r="CT240" s="45"/>
      <c r="CU240" s="45"/>
      <c r="CV240" s="45"/>
      <c r="CW240" s="45"/>
      <c r="CX240" s="45"/>
      <c r="CY240" s="45"/>
      <c r="CZ240" s="45"/>
      <c r="DA240" s="45"/>
      <c r="DB240" s="45"/>
      <c r="DC240" s="45"/>
      <c r="DD240" s="45"/>
      <c r="DE240" s="45"/>
      <c r="DF240" s="45"/>
      <c r="DG240" s="45"/>
      <c r="DH240" s="45"/>
      <c r="DI240" s="45"/>
      <c r="DJ240" s="45"/>
      <c r="DK240" s="45"/>
      <c r="DL240" s="45"/>
      <c r="DM240" s="45"/>
      <c r="DN240" s="45"/>
      <c r="DO240" s="45"/>
      <c r="DP240" s="45"/>
      <c r="DQ240" s="45"/>
      <c r="DR240" s="45"/>
      <c r="DS240" s="45"/>
      <c r="DT240" s="45"/>
      <c r="DU240" s="45"/>
      <c r="DV240" s="45"/>
      <c r="DW240" s="45"/>
      <c r="DX240" s="45"/>
      <c r="DY240" s="45"/>
      <c r="DZ240" s="45"/>
      <c r="EA240" s="45"/>
      <c r="EB240" s="45"/>
      <c r="EC240" s="45"/>
      <c r="ED240" s="45"/>
      <c r="EE240" s="45"/>
      <c r="EF240" s="45"/>
      <c r="EG240" s="45"/>
      <c r="EH240" s="45"/>
      <c r="EI240" s="45"/>
      <c r="EJ240" s="45"/>
      <c r="EK240" s="45"/>
      <c r="EL240" s="45"/>
      <c r="EM240" s="45"/>
      <c r="EN240" s="45"/>
      <c r="EO240" s="45"/>
      <c r="EP240" s="45"/>
      <c r="EQ240" s="45"/>
      <c r="ER240" s="45"/>
      <c r="ES240" s="45"/>
      <c r="ET240" s="45"/>
      <c r="EU240" s="45"/>
      <c r="EV240" s="45"/>
      <c r="EW240" s="45"/>
      <c r="EX240" s="45"/>
      <c r="EY240" s="45"/>
      <c r="EZ240" s="45"/>
      <c r="FA240" s="45"/>
      <c r="FB240" s="45"/>
      <c r="FC240" s="45"/>
      <c r="FD240" s="45"/>
      <c r="FE240" s="45"/>
      <c r="FF240" s="45"/>
      <c r="FG240" s="45"/>
      <c r="FH240" s="45"/>
      <c r="FI240" s="45"/>
      <c r="FJ240" s="45"/>
      <c r="FK240" s="45"/>
      <c r="FL240" s="45"/>
      <c r="FM240" s="45"/>
      <c r="FN240" s="45"/>
      <c r="FO240" s="45"/>
      <c r="FP240" s="45"/>
      <c r="FQ240" s="45"/>
      <c r="FR240" s="45"/>
      <c r="FS240" s="45"/>
      <c r="FT240" s="45"/>
      <c r="FU240" s="45"/>
      <c r="FV240" s="45"/>
      <c r="FW240" s="45"/>
      <c r="FX240" s="45"/>
      <c r="FY240" s="45"/>
      <c r="FZ240" s="45"/>
      <c r="GA240" s="45"/>
      <c r="GB240" s="45"/>
      <c r="GC240" s="45"/>
      <c r="GD240" s="45"/>
      <c r="GE240" s="45"/>
      <c r="GF240" s="45"/>
      <c r="GG240" s="45"/>
      <c r="GH240" s="45"/>
      <c r="GI240" s="45"/>
      <c r="GJ240" s="45"/>
      <c r="GK240" s="45"/>
      <c r="GL240" s="45"/>
      <c r="GM240" s="45"/>
      <c r="GN240" s="45"/>
      <c r="GO240" s="45"/>
      <c r="GP240" s="45"/>
      <c r="GQ240" s="45"/>
      <c r="GR240" s="45"/>
      <c r="GS240" s="45"/>
      <c r="GT240" s="45"/>
      <c r="GU240" s="45"/>
      <c r="GV240" s="45"/>
      <c r="GW240" s="45"/>
      <c r="GX240" s="45"/>
      <c r="GY240" s="45"/>
      <c r="GZ240" s="45"/>
      <c r="HA240" s="45"/>
      <c r="HB240" s="45"/>
      <c r="HC240" s="45"/>
      <c r="HD240" s="45"/>
      <c r="HE240" s="45"/>
      <c r="HF240" s="45"/>
      <c r="HG240" s="45"/>
      <c r="HH240" s="45"/>
      <c r="HI240" s="45"/>
      <c r="HJ240" s="45"/>
      <c r="HK240" s="45"/>
      <c r="HL240" s="45"/>
      <c r="HM240" s="45"/>
      <c r="HN240" s="45"/>
      <c r="HO240" s="45"/>
      <c r="HP240" s="45"/>
      <c r="HQ240" s="45"/>
      <c r="HR240" s="45"/>
      <c r="HS240" s="45"/>
      <c r="HT240" s="45"/>
      <c r="HU240" s="45"/>
      <c r="HV240" s="45"/>
      <c r="HW240" s="45"/>
      <c r="HX240" s="45"/>
      <c r="HY240" s="45"/>
      <c r="HZ240" s="45"/>
      <c r="IA240" s="45"/>
      <c r="IB240" s="45"/>
      <c r="IC240" s="45"/>
      <c r="ID240" s="45"/>
      <c r="IE240" s="45"/>
      <c r="IF240" s="45"/>
      <c r="IG240" s="45"/>
      <c r="IH240" s="45"/>
      <c r="II240" s="45"/>
      <c r="IJ240" s="45"/>
      <c r="IK240" s="45"/>
      <c r="IL240" s="45"/>
      <c r="IM240" s="45"/>
      <c r="IN240" s="45"/>
      <c r="IO240" s="45"/>
      <c r="IP240" s="45"/>
      <c r="IQ240" s="45"/>
      <c r="IR240" s="45"/>
      <c r="IS240" s="45"/>
      <c r="IT240" s="45"/>
      <c r="IU240" s="45"/>
      <c r="IV240" s="45"/>
    </row>
    <row r="241" spans="1:256" s="41" customFormat="1" ht="178.35" x14ac:dyDescent="0.25">
      <c r="A241" s="97">
        <v>309</v>
      </c>
      <c r="B241" s="100" t="s">
        <v>6887</v>
      </c>
      <c r="C241" s="98">
        <v>1</v>
      </c>
      <c r="D241" s="99"/>
      <c r="E241" s="100" t="s">
        <v>2649</v>
      </c>
      <c r="F241" s="98" t="s">
        <v>2650</v>
      </c>
      <c r="G241" s="100" t="s">
        <v>2651</v>
      </c>
      <c r="H241" s="98">
        <v>2005</v>
      </c>
      <c r="I241" s="100" t="s">
        <v>2652</v>
      </c>
      <c r="J241" s="101">
        <v>41729</v>
      </c>
      <c r="K241" s="100" t="s">
        <v>733</v>
      </c>
      <c r="L241" s="100" t="s">
        <v>2653</v>
      </c>
      <c r="M241" s="100" t="s">
        <v>2654</v>
      </c>
      <c r="N241" s="100" t="s">
        <v>2655</v>
      </c>
      <c r="O241" s="100" t="s">
        <v>2656</v>
      </c>
      <c r="P241" s="100">
        <v>343536</v>
      </c>
      <c r="Q241" s="102">
        <v>20</v>
      </c>
      <c r="R241" s="98"/>
      <c r="S241" s="98"/>
      <c r="T241" s="98"/>
      <c r="U241" s="102">
        <v>0</v>
      </c>
      <c r="V241" s="98">
        <v>80</v>
      </c>
      <c r="W241" s="98"/>
      <c r="X241" s="103"/>
      <c r="Y241" s="102">
        <v>4</v>
      </c>
      <c r="Z241" s="102">
        <v>7</v>
      </c>
      <c r="AA241" s="102">
        <v>2</v>
      </c>
      <c r="AB241" s="102"/>
      <c r="AC241" s="98">
        <v>13.13</v>
      </c>
      <c r="AD241" s="102">
        <v>5</v>
      </c>
      <c r="AE241" s="104"/>
      <c r="AF241" s="105">
        <v>50</v>
      </c>
      <c r="AG241" s="106" t="s">
        <v>2657</v>
      </c>
      <c r="AH241" s="100"/>
      <c r="AI241" s="107">
        <v>50</v>
      </c>
      <c r="AJ241" s="106"/>
      <c r="AK241" s="98"/>
      <c r="AL241" s="107"/>
      <c r="AM241" s="106"/>
      <c r="AN241" s="98"/>
      <c r="AO241" s="107"/>
      <c r="AP241" s="106"/>
      <c r="AQ241" s="98"/>
      <c r="AR241" s="107"/>
      <c r="AS241" s="106"/>
      <c r="AT241" s="98"/>
      <c r="AU241" s="107"/>
      <c r="AV241" s="108"/>
      <c r="AW241" s="98"/>
      <c r="AX241" s="98"/>
      <c r="AY241" s="47"/>
      <c r="AZ241" s="47"/>
      <c r="BA241" s="47"/>
      <c r="BB241" s="47"/>
      <c r="BC241" s="47"/>
      <c r="BD241" s="47"/>
      <c r="BE241" s="47"/>
      <c r="BF241" s="47"/>
      <c r="BG241" s="47"/>
      <c r="BH241" s="47"/>
      <c r="BI241" s="47"/>
      <c r="BJ241" s="47"/>
      <c r="BK241" s="47"/>
      <c r="BL241" s="47"/>
      <c r="BM241" s="47"/>
      <c r="BN241" s="47"/>
      <c r="BO241" s="47"/>
      <c r="BP241" s="47"/>
      <c r="BQ241" s="47"/>
      <c r="BR241" s="47"/>
      <c r="BS241" s="47"/>
      <c r="BT241" s="47"/>
      <c r="BU241" s="47"/>
      <c r="BV241" s="47"/>
      <c r="BW241" s="47"/>
      <c r="BX241" s="47"/>
      <c r="BY241" s="47"/>
      <c r="BZ241" s="47"/>
      <c r="CA241" s="47"/>
      <c r="CB241" s="47"/>
      <c r="CC241" s="47"/>
      <c r="CD241" s="47"/>
      <c r="CE241" s="47"/>
      <c r="CF241" s="47"/>
      <c r="CG241" s="47"/>
      <c r="CH241" s="47"/>
      <c r="CI241" s="47"/>
      <c r="CJ241" s="47"/>
      <c r="CK241" s="47"/>
      <c r="CL241" s="47"/>
      <c r="CM241" s="47"/>
      <c r="CN241" s="47"/>
      <c r="CO241" s="47"/>
      <c r="CP241" s="47"/>
      <c r="CQ241" s="47"/>
      <c r="CR241" s="47"/>
      <c r="CS241" s="47"/>
      <c r="CT241" s="47"/>
      <c r="CU241" s="47"/>
      <c r="CV241" s="47"/>
      <c r="CW241" s="47"/>
      <c r="CX241" s="47"/>
      <c r="CY241" s="47"/>
      <c r="CZ241" s="47"/>
      <c r="DA241" s="47"/>
      <c r="DB241" s="47"/>
      <c r="DC241" s="47"/>
      <c r="DD241" s="47"/>
      <c r="DE241" s="47"/>
      <c r="DF241" s="47"/>
      <c r="DG241" s="47"/>
      <c r="DH241" s="47"/>
      <c r="DI241" s="47"/>
      <c r="DJ241" s="47"/>
      <c r="DK241" s="47"/>
      <c r="DL241" s="47"/>
      <c r="DM241" s="47"/>
      <c r="DN241" s="47"/>
      <c r="DO241" s="47"/>
      <c r="DP241" s="47"/>
      <c r="DQ241" s="47"/>
      <c r="DR241" s="47"/>
      <c r="DS241" s="47"/>
      <c r="DT241" s="47"/>
      <c r="DU241" s="47"/>
      <c r="DV241" s="47"/>
      <c r="DW241" s="47"/>
      <c r="DX241" s="47"/>
      <c r="DY241" s="47"/>
      <c r="DZ241" s="47"/>
      <c r="EA241" s="47"/>
      <c r="EB241" s="47"/>
      <c r="EC241" s="47"/>
      <c r="ED241" s="47"/>
      <c r="EE241" s="47"/>
      <c r="EF241" s="47"/>
      <c r="EG241" s="47"/>
      <c r="EH241" s="47"/>
      <c r="EI241" s="47"/>
      <c r="EJ241" s="47"/>
      <c r="EK241" s="47"/>
      <c r="EL241" s="47"/>
      <c r="EM241" s="47"/>
      <c r="EN241" s="47"/>
      <c r="EO241" s="47"/>
      <c r="EP241" s="47"/>
      <c r="EQ241" s="47"/>
      <c r="ER241" s="47"/>
      <c r="ES241" s="57"/>
      <c r="ET241" s="57"/>
      <c r="EU241" s="57"/>
      <c r="EV241" s="57"/>
      <c r="EW241" s="57"/>
      <c r="EX241" s="57"/>
      <c r="EY241" s="57"/>
      <c r="EZ241" s="57"/>
      <c r="FA241" s="57"/>
      <c r="FB241" s="57"/>
      <c r="FC241" s="57"/>
      <c r="FD241" s="57"/>
      <c r="FE241" s="57"/>
      <c r="FF241" s="57"/>
      <c r="FG241" s="57"/>
      <c r="FH241" s="57"/>
      <c r="FI241" s="57"/>
      <c r="FJ241" s="57"/>
      <c r="FK241" s="57"/>
      <c r="FL241" s="57"/>
      <c r="FM241" s="57"/>
      <c r="FN241" s="57"/>
      <c r="FO241" s="57"/>
      <c r="FP241" s="57"/>
      <c r="FQ241" s="57"/>
      <c r="FR241" s="57"/>
      <c r="FS241" s="57"/>
      <c r="FT241" s="57"/>
      <c r="FU241" s="57"/>
      <c r="FV241" s="57"/>
      <c r="FW241" s="57"/>
      <c r="FX241" s="57"/>
      <c r="FY241" s="57"/>
      <c r="FZ241" s="57"/>
      <c r="GA241" s="57"/>
      <c r="GB241" s="57"/>
      <c r="GC241" s="57"/>
      <c r="GD241" s="57"/>
      <c r="GE241" s="57"/>
      <c r="GF241" s="57"/>
      <c r="GG241" s="57"/>
      <c r="GH241" s="57"/>
      <c r="GI241" s="57"/>
      <c r="GJ241" s="57"/>
      <c r="GK241" s="57"/>
      <c r="GL241" s="57"/>
      <c r="GM241" s="57"/>
      <c r="GN241" s="57"/>
      <c r="GO241" s="57"/>
      <c r="GP241" s="57"/>
      <c r="GQ241" s="57"/>
      <c r="GR241" s="57"/>
      <c r="GS241" s="57"/>
      <c r="GT241" s="57"/>
      <c r="GU241" s="57"/>
      <c r="GV241" s="57"/>
      <c r="GW241" s="57"/>
      <c r="GX241" s="57"/>
      <c r="GY241" s="57"/>
      <c r="GZ241" s="57"/>
      <c r="HA241" s="57"/>
      <c r="HB241" s="57"/>
      <c r="HC241" s="57"/>
      <c r="HD241" s="57"/>
      <c r="HE241" s="57"/>
      <c r="HF241" s="57"/>
      <c r="HG241" s="57"/>
      <c r="HH241" s="57"/>
      <c r="HI241" s="57"/>
      <c r="HJ241" s="57"/>
      <c r="HK241" s="57"/>
      <c r="HL241" s="57"/>
      <c r="HM241" s="57"/>
      <c r="HN241" s="57"/>
      <c r="HO241" s="57"/>
      <c r="HP241" s="57"/>
      <c r="HQ241" s="57"/>
      <c r="HR241" s="57"/>
      <c r="HS241" s="57"/>
      <c r="HT241" s="57"/>
      <c r="HU241" s="57"/>
      <c r="HV241" s="57"/>
      <c r="HW241" s="57"/>
      <c r="HX241" s="57"/>
      <c r="HY241" s="57"/>
      <c r="HZ241" s="57"/>
      <c r="IA241" s="57"/>
      <c r="IB241" s="57"/>
      <c r="IC241" s="57"/>
      <c r="ID241" s="57"/>
      <c r="IE241" s="57"/>
      <c r="IF241" s="57"/>
      <c r="IG241" s="57"/>
      <c r="IH241" s="57"/>
      <c r="II241" s="57"/>
      <c r="IJ241" s="57"/>
      <c r="IK241" s="57"/>
      <c r="IL241" s="57"/>
      <c r="IM241" s="57"/>
      <c r="IN241" s="57"/>
      <c r="IO241" s="57"/>
      <c r="IP241" s="57"/>
      <c r="IQ241" s="57"/>
      <c r="IR241" s="57"/>
      <c r="IS241" s="57"/>
      <c r="IT241" s="57"/>
      <c r="IU241" s="57"/>
      <c r="IV241" s="57"/>
    </row>
    <row r="242" spans="1:256" s="57" customFormat="1" ht="191.1" x14ac:dyDescent="0.25">
      <c r="A242" s="97">
        <v>311</v>
      </c>
      <c r="B242" s="100" t="s">
        <v>6888</v>
      </c>
      <c r="C242" s="98">
        <v>2</v>
      </c>
      <c r="D242" s="99" t="s">
        <v>2658</v>
      </c>
      <c r="E242" s="100" t="s">
        <v>2659</v>
      </c>
      <c r="F242" s="98">
        <v>21228</v>
      </c>
      <c r="G242" s="100" t="s">
        <v>2660</v>
      </c>
      <c r="H242" s="98">
        <v>2008</v>
      </c>
      <c r="I242" s="100" t="s">
        <v>2661</v>
      </c>
      <c r="J242" s="101">
        <v>415800</v>
      </c>
      <c r="K242" s="100" t="s">
        <v>675</v>
      </c>
      <c r="L242" s="100" t="s">
        <v>2662</v>
      </c>
      <c r="M242" s="100" t="s">
        <v>2663</v>
      </c>
      <c r="N242" s="100" t="s">
        <v>2664</v>
      </c>
      <c r="O242" s="100" t="s">
        <v>2665</v>
      </c>
      <c r="P242" s="100">
        <v>13372</v>
      </c>
      <c r="Q242" s="102">
        <v>66.199999999999989</v>
      </c>
      <c r="R242" s="98">
        <v>34.4</v>
      </c>
      <c r="S242" s="98">
        <v>5.15</v>
      </c>
      <c r="T242" s="98">
        <v>26.65</v>
      </c>
      <c r="U242" s="102">
        <v>66.199999999999989</v>
      </c>
      <c r="V242" s="98">
        <v>60</v>
      </c>
      <c r="W242" s="98">
        <v>57</v>
      </c>
      <c r="X242" s="103" t="s">
        <v>2666</v>
      </c>
      <c r="Y242" s="102"/>
      <c r="Z242" s="102"/>
      <c r="AA242" s="102"/>
      <c r="AB242" s="102">
        <v>11</v>
      </c>
      <c r="AC242" s="98"/>
      <c r="AD242" s="102"/>
      <c r="AE242" s="104"/>
      <c r="AF242" s="105">
        <v>45</v>
      </c>
      <c r="AG242" s="106" t="s">
        <v>2667</v>
      </c>
      <c r="AH242" s="100" t="s">
        <v>2668</v>
      </c>
      <c r="AI242" s="107">
        <v>30</v>
      </c>
      <c r="AJ242" s="106" t="s">
        <v>2669</v>
      </c>
      <c r="AK242" s="98" t="s">
        <v>2668</v>
      </c>
      <c r="AL242" s="107">
        <v>40</v>
      </c>
      <c r="AM242" s="106"/>
      <c r="AN242" s="98"/>
      <c r="AO242" s="107"/>
      <c r="AP242" s="106"/>
      <c r="AQ242" s="98"/>
      <c r="AR242" s="107"/>
      <c r="AS242" s="106" t="s">
        <v>2670</v>
      </c>
      <c r="AT242" s="98" t="s">
        <v>2668</v>
      </c>
      <c r="AU242" s="107">
        <v>30</v>
      </c>
      <c r="AV242" s="108"/>
      <c r="AW242" s="98"/>
      <c r="AX242" s="98"/>
      <c r="AY242" s="47"/>
      <c r="AZ242" s="47"/>
      <c r="BA242" s="47"/>
      <c r="BB242" s="47"/>
      <c r="BC242" s="47"/>
      <c r="BD242" s="47"/>
      <c r="BE242" s="47"/>
      <c r="BF242" s="47"/>
      <c r="BG242" s="47"/>
      <c r="BH242" s="47"/>
      <c r="BI242" s="47"/>
      <c r="BJ242" s="47"/>
      <c r="BK242" s="47"/>
      <c r="BL242" s="47"/>
      <c r="BM242" s="47"/>
      <c r="BN242" s="47"/>
      <c r="BO242" s="47"/>
      <c r="BP242" s="47"/>
      <c r="BQ242" s="47"/>
      <c r="BR242" s="47"/>
      <c r="BS242" s="47"/>
      <c r="BT242" s="47"/>
      <c r="BU242" s="47"/>
      <c r="BV242" s="47"/>
      <c r="BW242" s="47"/>
      <c r="BX242" s="47"/>
      <c r="BY242" s="47"/>
      <c r="BZ242" s="47"/>
      <c r="CA242" s="47"/>
      <c r="CB242" s="47"/>
      <c r="CC242" s="47"/>
      <c r="CD242" s="47"/>
      <c r="CE242" s="47"/>
      <c r="CF242" s="47"/>
      <c r="CG242" s="47"/>
      <c r="CH242" s="47"/>
      <c r="CI242" s="47"/>
      <c r="CJ242" s="47"/>
      <c r="CK242" s="47"/>
      <c r="CL242" s="47"/>
      <c r="CM242" s="47"/>
      <c r="CN242" s="47"/>
      <c r="CO242" s="47"/>
      <c r="CP242" s="47"/>
      <c r="CQ242" s="47"/>
      <c r="CR242" s="47"/>
      <c r="CS242" s="47"/>
      <c r="CT242" s="47"/>
      <c r="CU242" s="47"/>
      <c r="CV242" s="47"/>
      <c r="CW242" s="47"/>
      <c r="CX242" s="47"/>
      <c r="CY242" s="47"/>
      <c r="CZ242" s="47"/>
      <c r="DA242" s="47"/>
      <c r="DB242" s="47"/>
      <c r="DC242" s="47"/>
      <c r="DD242" s="47"/>
      <c r="DE242" s="47"/>
      <c r="DF242" s="47"/>
      <c r="DG242" s="47"/>
      <c r="DH242" s="47"/>
      <c r="DI242" s="47"/>
      <c r="DJ242" s="47"/>
      <c r="DK242" s="47"/>
      <c r="DL242" s="47"/>
      <c r="DM242" s="47"/>
      <c r="DN242" s="47"/>
      <c r="DO242" s="47"/>
      <c r="DP242" s="47"/>
      <c r="DQ242" s="47"/>
      <c r="DR242" s="47"/>
      <c r="DS242" s="47"/>
      <c r="DT242" s="47"/>
      <c r="DU242" s="47"/>
      <c r="DV242" s="47"/>
      <c r="DW242" s="47"/>
      <c r="DX242" s="47"/>
      <c r="DY242" s="47"/>
      <c r="DZ242" s="47"/>
      <c r="EA242" s="47"/>
      <c r="EB242" s="47"/>
      <c r="EC242" s="47"/>
      <c r="ED242" s="47"/>
      <c r="EE242" s="47"/>
      <c r="EF242" s="47"/>
      <c r="EG242" s="47"/>
      <c r="EH242" s="47"/>
      <c r="EI242" s="47"/>
      <c r="EJ242" s="47"/>
      <c r="EK242" s="47"/>
      <c r="EL242" s="47"/>
      <c r="EM242" s="47"/>
      <c r="EN242" s="47"/>
      <c r="EO242" s="47"/>
      <c r="EP242" s="47"/>
      <c r="EQ242" s="47"/>
      <c r="ER242" s="47"/>
    </row>
    <row r="243" spans="1:256" s="57" customFormat="1" ht="343.95" x14ac:dyDescent="0.25">
      <c r="A243" s="97">
        <v>311</v>
      </c>
      <c r="B243" s="100" t="s">
        <v>6888</v>
      </c>
      <c r="C243" s="98">
        <v>2</v>
      </c>
      <c r="D243" s="99" t="s">
        <v>2658</v>
      </c>
      <c r="E243" s="100" t="s">
        <v>2671</v>
      </c>
      <c r="F243" s="98">
        <v>20605</v>
      </c>
      <c r="G243" s="100" t="s">
        <v>2672</v>
      </c>
      <c r="H243" s="98">
        <v>2002</v>
      </c>
      <c r="I243" s="100" t="s">
        <v>2673</v>
      </c>
      <c r="J243" s="101">
        <v>114266.1</v>
      </c>
      <c r="K243" s="100" t="s">
        <v>636</v>
      </c>
      <c r="L243" s="100" t="s">
        <v>2674</v>
      </c>
      <c r="M243" s="100" t="s">
        <v>2675</v>
      </c>
      <c r="N243" s="100" t="s">
        <v>2676</v>
      </c>
      <c r="O243" s="100" t="s">
        <v>2677</v>
      </c>
      <c r="P243" s="100">
        <v>7722</v>
      </c>
      <c r="Q243" s="102">
        <v>28.45</v>
      </c>
      <c r="R243" s="98">
        <v>0</v>
      </c>
      <c r="S243" s="98">
        <v>1.8</v>
      </c>
      <c r="T243" s="98">
        <v>26.65</v>
      </c>
      <c r="U243" s="102">
        <v>28.45</v>
      </c>
      <c r="V243" s="98">
        <v>65</v>
      </c>
      <c r="W243" s="98">
        <v>100</v>
      </c>
      <c r="X243" s="103" t="s">
        <v>2666</v>
      </c>
      <c r="Y243" s="102"/>
      <c r="Z243" s="102"/>
      <c r="AA243" s="102"/>
      <c r="AB243" s="102">
        <v>11</v>
      </c>
      <c r="AC243" s="98"/>
      <c r="AD243" s="102"/>
      <c r="AE243" s="104"/>
      <c r="AF243" s="105">
        <v>55</v>
      </c>
      <c r="AG243" s="106"/>
      <c r="AH243" s="100"/>
      <c r="AI243" s="107">
        <v>0</v>
      </c>
      <c r="AJ243" s="106" t="s">
        <v>2678</v>
      </c>
      <c r="AK243" s="98" t="s">
        <v>2679</v>
      </c>
      <c r="AL243" s="107">
        <v>5</v>
      </c>
      <c r="AM243" s="106" t="s">
        <v>2680</v>
      </c>
      <c r="AN243" s="98" t="s">
        <v>2681</v>
      </c>
      <c r="AO243" s="107">
        <v>15</v>
      </c>
      <c r="AP243" s="106" t="s">
        <v>2682</v>
      </c>
      <c r="AQ243" s="98" t="s">
        <v>2683</v>
      </c>
      <c r="AR243" s="107">
        <v>0</v>
      </c>
      <c r="AS243" s="106" t="s">
        <v>2684</v>
      </c>
      <c r="AT243" s="98" t="s">
        <v>2685</v>
      </c>
      <c r="AU243" s="107">
        <v>35</v>
      </c>
      <c r="AV243" s="108"/>
      <c r="AW243" s="98"/>
      <c r="AX243" s="98"/>
      <c r="AY243" s="47"/>
      <c r="AZ243" s="47"/>
      <c r="BA243" s="47"/>
      <c r="BB243" s="47"/>
      <c r="BC243" s="47"/>
      <c r="BD243" s="47"/>
      <c r="BE243" s="47"/>
      <c r="BF243" s="47"/>
      <c r="BG243" s="47"/>
      <c r="BH243" s="47"/>
      <c r="BI243" s="47"/>
      <c r="BJ243" s="47"/>
      <c r="BK243" s="47"/>
      <c r="BL243" s="47"/>
      <c r="BM243" s="47"/>
      <c r="BN243" s="47"/>
      <c r="BO243" s="47"/>
      <c r="BP243" s="47"/>
      <c r="BQ243" s="47"/>
      <c r="BR243" s="47"/>
      <c r="BS243" s="47"/>
      <c r="BT243" s="47"/>
      <c r="BU243" s="47"/>
      <c r="BV243" s="47"/>
      <c r="BW243" s="47"/>
      <c r="BX243" s="47"/>
      <c r="BY243" s="47"/>
      <c r="BZ243" s="47"/>
      <c r="CA243" s="47"/>
      <c r="CB243" s="47"/>
      <c r="CC243" s="47"/>
      <c r="CD243" s="47"/>
      <c r="CE243" s="47"/>
      <c r="CF243" s="47"/>
      <c r="CG243" s="47"/>
      <c r="CH243" s="47"/>
      <c r="CI243" s="47"/>
      <c r="CJ243" s="47"/>
      <c r="CK243" s="47"/>
      <c r="CL243" s="47"/>
      <c r="CM243" s="47"/>
      <c r="CN243" s="47"/>
      <c r="CO243" s="47"/>
      <c r="CP243" s="47"/>
      <c r="CQ243" s="47"/>
      <c r="CR243" s="47"/>
      <c r="CS243" s="47"/>
      <c r="CT243" s="47"/>
      <c r="CU243" s="47"/>
      <c r="CV243" s="47"/>
      <c r="CW243" s="47"/>
      <c r="CX243" s="47"/>
      <c r="CY243" s="47"/>
      <c r="CZ243" s="47"/>
      <c r="DA243" s="47"/>
      <c r="DB243" s="47"/>
      <c r="DC243" s="47"/>
      <c r="DD243" s="47"/>
      <c r="DE243" s="47"/>
      <c r="DF243" s="47"/>
      <c r="DG243" s="47"/>
      <c r="DH243" s="47"/>
      <c r="DI243" s="47"/>
      <c r="DJ243" s="47"/>
      <c r="DK243" s="47"/>
      <c r="DL243" s="47"/>
      <c r="DM243" s="47"/>
      <c r="DN243" s="47"/>
      <c r="DO243" s="47"/>
      <c r="DP243" s="47"/>
      <c r="DQ243" s="47"/>
      <c r="DR243" s="47"/>
      <c r="DS243" s="47"/>
      <c r="DT243" s="47"/>
      <c r="DU243" s="47"/>
      <c r="DV243" s="47"/>
      <c r="DW243" s="47"/>
      <c r="DX243" s="47"/>
      <c r="DY243" s="47"/>
      <c r="DZ243" s="47"/>
      <c r="EA243" s="47"/>
      <c r="EB243" s="47"/>
      <c r="EC243" s="47"/>
      <c r="ED243" s="47"/>
      <c r="EE243" s="47"/>
      <c r="EF243" s="47"/>
      <c r="EG243" s="47"/>
      <c r="EH243" s="47"/>
      <c r="EI243" s="47"/>
      <c r="EJ243" s="47"/>
      <c r="EK243" s="47"/>
      <c r="EL243" s="47"/>
      <c r="EM243" s="47"/>
      <c r="EN243" s="47"/>
      <c r="EO243" s="47"/>
      <c r="EP243" s="47"/>
      <c r="EQ243" s="47"/>
      <c r="ER243" s="47"/>
    </row>
    <row r="244" spans="1:256" s="57" customFormat="1" ht="127.4" x14ac:dyDescent="0.25">
      <c r="A244" s="97">
        <v>312</v>
      </c>
      <c r="B244" s="100" t="s">
        <v>7010</v>
      </c>
      <c r="C244" s="98">
        <v>1</v>
      </c>
      <c r="D244" s="99"/>
      <c r="E244" s="100" t="s">
        <v>6997</v>
      </c>
      <c r="F244" s="98">
        <v>15637</v>
      </c>
      <c r="G244" s="100" t="s">
        <v>6998</v>
      </c>
      <c r="H244" s="98">
        <v>2004</v>
      </c>
      <c r="I244" s="100" t="s">
        <v>6999</v>
      </c>
      <c r="J244" s="101">
        <v>45474.41</v>
      </c>
      <c r="K244" s="100" t="s">
        <v>733</v>
      </c>
      <c r="L244" s="100" t="s">
        <v>7000</v>
      </c>
      <c r="M244" s="100" t="s">
        <v>7001</v>
      </c>
      <c r="N244" s="100" t="s">
        <v>7002</v>
      </c>
      <c r="O244" s="100" t="s">
        <v>7003</v>
      </c>
      <c r="P244" s="100">
        <v>9838</v>
      </c>
      <c r="Q244" s="102">
        <v>5.35</v>
      </c>
      <c r="R244" s="98">
        <v>5.35</v>
      </c>
      <c r="S244" s="98"/>
      <c r="T244" s="98"/>
      <c r="U244" s="102">
        <v>5.35</v>
      </c>
      <c r="V244" s="98">
        <v>50</v>
      </c>
      <c r="W244" s="98">
        <v>20</v>
      </c>
      <c r="X244" s="103" t="s">
        <v>7004</v>
      </c>
      <c r="Y244" s="102"/>
      <c r="Z244" s="102"/>
      <c r="AA244" s="102"/>
      <c r="AB244" s="102">
        <v>17</v>
      </c>
      <c r="AC244" s="98"/>
      <c r="AD244" s="102"/>
      <c r="AE244" s="104"/>
      <c r="AF244" s="105">
        <v>30</v>
      </c>
      <c r="AG244" s="106" t="s">
        <v>7005</v>
      </c>
      <c r="AH244" s="100" t="s">
        <v>6997</v>
      </c>
      <c r="AI244" s="107">
        <v>100</v>
      </c>
      <c r="AJ244" s="106" t="s">
        <v>7006</v>
      </c>
      <c r="AK244" s="98" t="s">
        <v>7007</v>
      </c>
      <c r="AL244" s="107"/>
      <c r="AM244" s="106" t="s">
        <v>7008</v>
      </c>
      <c r="AN244" s="98" t="s">
        <v>7007</v>
      </c>
      <c r="AO244" s="107"/>
      <c r="AP244" s="106" t="s">
        <v>7009</v>
      </c>
      <c r="AQ244" s="98"/>
      <c r="AR244" s="107"/>
      <c r="AS244" s="106"/>
      <c r="AT244" s="98"/>
      <c r="AU244" s="107"/>
      <c r="AV244" s="108"/>
      <c r="AW244" s="98"/>
      <c r="AX244" s="98"/>
      <c r="AY244" s="41"/>
      <c r="AZ244" s="41"/>
      <c r="BA244" s="41"/>
      <c r="BB244" s="41"/>
      <c r="BC244" s="41"/>
      <c r="BD244" s="41"/>
      <c r="BE244" s="41"/>
      <c r="BF244" s="41"/>
      <c r="BG244" s="41"/>
      <c r="BH244" s="41"/>
      <c r="BI244" s="41"/>
      <c r="BJ244" s="41"/>
      <c r="BK244" s="41"/>
      <c r="BL244" s="41"/>
      <c r="BM244" s="41"/>
      <c r="BN244" s="41"/>
      <c r="BO244" s="41"/>
      <c r="BP244" s="41"/>
      <c r="BQ244" s="41"/>
      <c r="BR244" s="41"/>
      <c r="BS244" s="41"/>
      <c r="BT244" s="41"/>
      <c r="BU244" s="41"/>
      <c r="BV244" s="41"/>
      <c r="BW244" s="41"/>
      <c r="BX244" s="41"/>
      <c r="BY244" s="41"/>
      <c r="BZ244" s="41"/>
      <c r="CA244" s="41"/>
      <c r="CB244" s="41"/>
      <c r="CC244" s="41"/>
      <c r="CD244" s="41"/>
      <c r="CE244" s="41"/>
      <c r="CF244" s="41"/>
      <c r="CG244" s="41"/>
      <c r="CH244" s="41"/>
      <c r="CI244" s="41"/>
      <c r="CJ244" s="41"/>
      <c r="CK244" s="41"/>
      <c r="CL244" s="41"/>
      <c r="CM244" s="41"/>
      <c r="CN244" s="41"/>
      <c r="CO244" s="41"/>
      <c r="CP244" s="41"/>
      <c r="CQ244" s="41"/>
      <c r="CR244" s="41"/>
      <c r="CS244" s="41"/>
      <c r="CT244" s="41"/>
      <c r="CU244" s="41"/>
      <c r="CV244" s="41"/>
      <c r="CW244" s="41"/>
      <c r="CX244" s="41"/>
      <c r="CY244" s="41"/>
      <c r="CZ244" s="41"/>
      <c r="DA244" s="41"/>
      <c r="DB244" s="41"/>
      <c r="DC244" s="41"/>
      <c r="DD244" s="41"/>
      <c r="DE244" s="41"/>
      <c r="DF244" s="41"/>
      <c r="DG244" s="41"/>
      <c r="DH244" s="41"/>
      <c r="DI244" s="41"/>
      <c r="DJ244" s="41"/>
      <c r="DK244" s="41"/>
      <c r="DL244" s="41"/>
      <c r="DM244" s="41"/>
      <c r="DN244" s="41"/>
      <c r="DO244" s="41"/>
      <c r="DP244" s="41"/>
      <c r="DQ244" s="41"/>
      <c r="DR244" s="41"/>
      <c r="DS244" s="41"/>
      <c r="DT244" s="41"/>
      <c r="DU244" s="41"/>
      <c r="DV244" s="41"/>
      <c r="DW244" s="41"/>
      <c r="DX244" s="41"/>
      <c r="DY244" s="41"/>
      <c r="DZ244" s="41"/>
      <c r="EA244" s="41"/>
      <c r="EB244" s="41"/>
      <c r="EC244" s="41"/>
      <c r="ED244" s="41"/>
      <c r="EE244" s="41"/>
      <c r="EF244" s="41"/>
      <c r="EG244" s="41"/>
      <c r="EH244" s="41"/>
      <c r="EI244" s="41"/>
      <c r="EJ244" s="41"/>
      <c r="EK244" s="41"/>
      <c r="EL244" s="41"/>
      <c r="EM244" s="41"/>
      <c r="EN244" s="41"/>
      <c r="EO244" s="41"/>
      <c r="EP244" s="41"/>
      <c r="EQ244" s="41"/>
      <c r="ER244" s="41"/>
      <c r="ES244" s="41"/>
      <c r="ET244" s="41"/>
      <c r="EU244" s="41"/>
      <c r="EV244" s="41"/>
      <c r="EW244" s="41"/>
      <c r="EX244" s="41"/>
      <c r="EY244" s="41"/>
      <c r="EZ244" s="41"/>
      <c r="FA244" s="41"/>
      <c r="FB244" s="41"/>
      <c r="FC244" s="41"/>
      <c r="FD244" s="41"/>
      <c r="FE244" s="41"/>
      <c r="FF244" s="41"/>
      <c r="FG244" s="41"/>
      <c r="FH244" s="41"/>
      <c r="FI244" s="41"/>
      <c r="FJ244" s="41"/>
      <c r="FK244" s="41"/>
      <c r="FL244" s="41"/>
      <c r="FM244" s="41"/>
      <c r="FN244" s="41"/>
      <c r="FO244" s="41"/>
      <c r="FP244" s="41"/>
      <c r="FQ244" s="41"/>
      <c r="FR244" s="41"/>
      <c r="FS244" s="41"/>
      <c r="FT244" s="41"/>
      <c r="FU244" s="41"/>
      <c r="FV244" s="41"/>
      <c r="FW244" s="41"/>
      <c r="FX244" s="41"/>
      <c r="FY244" s="41"/>
      <c r="FZ244" s="41"/>
      <c r="GA244" s="41"/>
      <c r="GB244" s="41"/>
      <c r="GC244" s="41"/>
      <c r="GD244" s="41"/>
      <c r="GE244" s="41"/>
      <c r="GF244" s="41"/>
      <c r="GG244" s="41"/>
      <c r="GH244" s="41"/>
      <c r="GI244" s="41"/>
      <c r="GJ244" s="41"/>
      <c r="GK244" s="41"/>
      <c r="GL244" s="41"/>
      <c r="GM244" s="41"/>
      <c r="GN244" s="41"/>
      <c r="GO244" s="41"/>
      <c r="GP244" s="41"/>
      <c r="GQ244" s="41"/>
      <c r="GR244" s="41"/>
      <c r="GS244" s="41"/>
      <c r="GT244" s="41"/>
      <c r="GU244" s="41"/>
      <c r="GV244" s="41"/>
      <c r="GW244" s="41"/>
      <c r="GX244" s="41"/>
      <c r="GY244" s="41"/>
      <c r="GZ244" s="41"/>
      <c r="HA244" s="41"/>
      <c r="HB244" s="41"/>
      <c r="HC244" s="41"/>
      <c r="HD244" s="41"/>
      <c r="HE244" s="41"/>
      <c r="HF244" s="41"/>
      <c r="HG244" s="41"/>
      <c r="HH244" s="41"/>
      <c r="HI244" s="41"/>
      <c r="HJ244" s="41"/>
      <c r="HK244" s="41"/>
      <c r="HL244" s="41"/>
      <c r="HM244" s="41"/>
      <c r="HN244" s="41"/>
      <c r="HO244" s="41"/>
      <c r="HP244" s="41"/>
      <c r="HQ244" s="41"/>
      <c r="HR244" s="41"/>
      <c r="HS244" s="41"/>
      <c r="HT244" s="41"/>
      <c r="HU244" s="41"/>
      <c r="HV244" s="41"/>
      <c r="HW244" s="41"/>
      <c r="HX244" s="41"/>
      <c r="HY244" s="41"/>
      <c r="HZ244" s="41"/>
      <c r="IA244" s="41"/>
      <c r="IB244" s="41"/>
      <c r="IC244" s="41"/>
      <c r="ID244" s="41"/>
      <c r="IE244" s="41"/>
      <c r="IF244" s="41"/>
      <c r="IG244" s="41"/>
      <c r="IH244" s="41"/>
      <c r="II244" s="41"/>
      <c r="IJ244" s="41"/>
      <c r="IK244" s="41"/>
      <c r="IL244" s="41"/>
      <c r="IM244" s="41"/>
      <c r="IN244" s="41"/>
      <c r="IO244" s="41"/>
      <c r="IP244" s="41"/>
      <c r="IQ244" s="41"/>
      <c r="IR244" s="41"/>
      <c r="IS244" s="41"/>
      <c r="IT244" s="41"/>
      <c r="IU244" s="41"/>
      <c r="IV244" s="41"/>
    </row>
    <row r="245" spans="1:256" s="57" customFormat="1" ht="152.9" x14ac:dyDescent="0.25">
      <c r="A245" s="97">
        <v>312</v>
      </c>
      <c r="B245" s="100" t="s">
        <v>7010</v>
      </c>
      <c r="C245" s="98">
        <v>26</v>
      </c>
      <c r="D245" s="99"/>
      <c r="E245" s="100" t="s">
        <v>7011</v>
      </c>
      <c r="F245" s="98">
        <v>8789</v>
      </c>
      <c r="G245" s="100" t="s">
        <v>7012</v>
      </c>
      <c r="H245" s="98">
        <v>2005</v>
      </c>
      <c r="I245" s="100" t="s">
        <v>7013</v>
      </c>
      <c r="J245" s="101">
        <v>18387.400000000001</v>
      </c>
      <c r="K245" s="100" t="s">
        <v>726</v>
      </c>
      <c r="L245" s="100" t="s">
        <v>7014</v>
      </c>
      <c r="M245" s="100" t="s">
        <v>7015</v>
      </c>
      <c r="N245" s="100" t="s">
        <v>7016</v>
      </c>
      <c r="O245" s="100" t="s">
        <v>7017</v>
      </c>
      <c r="P245" s="100">
        <v>51818</v>
      </c>
      <c r="Q245" s="102">
        <v>2.16</v>
      </c>
      <c r="R245" s="98">
        <v>2.16</v>
      </c>
      <c r="S245" s="98"/>
      <c r="T245" s="98"/>
      <c r="U245" s="102">
        <v>2.16</v>
      </c>
      <c r="V245" s="98">
        <v>30</v>
      </c>
      <c r="W245" s="98">
        <v>20</v>
      </c>
      <c r="X245" s="103" t="s">
        <v>7004</v>
      </c>
      <c r="Y245" s="102"/>
      <c r="Z245" s="102"/>
      <c r="AA245" s="102"/>
      <c r="AB245" s="102">
        <v>17</v>
      </c>
      <c r="AC245" s="98"/>
      <c r="AD245" s="102"/>
      <c r="AE245" s="104"/>
      <c r="AF245" s="105">
        <v>30</v>
      </c>
      <c r="AG245" s="106" t="s">
        <v>7018</v>
      </c>
      <c r="AH245" s="100" t="s">
        <v>7019</v>
      </c>
      <c r="AI245" s="107">
        <v>0</v>
      </c>
      <c r="AJ245" s="106" t="s">
        <v>7020</v>
      </c>
      <c r="AK245" s="98" t="s">
        <v>7019</v>
      </c>
      <c r="AL245" s="107">
        <v>0</v>
      </c>
      <c r="AM245" s="106" t="s">
        <v>7021</v>
      </c>
      <c r="AN245" s="98" t="s">
        <v>7019</v>
      </c>
      <c r="AO245" s="107">
        <v>30</v>
      </c>
      <c r="AP245" s="106" t="s">
        <v>7022</v>
      </c>
      <c r="AQ245" s="98" t="s">
        <v>7019</v>
      </c>
      <c r="AR245" s="107">
        <v>70</v>
      </c>
      <c r="AS245" s="106"/>
      <c r="AT245" s="98"/>
      <c r="AU245" s="107"/>
      <c r="AV245" s="108"/>
      <c r="AW245" s="98"/>
      <c r="AX245" s="98"/>
      <c r="AY245" s="41"/>
      <c r="AZ245" s="41"/>
      <c r="BA245" s="41"/>
      <c r="BB245" s="41"/>
      <c r="BC245" s="41"/>
      <c r="BD245" s="41"/>
      <c r="BE245" s="41"/>
      <c r="BF245" s="41"/>
      <c r="BG245" s="41"/>
      <c r="BH245" s="41"/>
      <c r="BI245" s="41"/>
      <c r="BJ245" s="41"/>
      <c r="BK245" s="41"/>
      <c r="BL245" s="41"/>
      <c r="BM245" s="41"/>
      <c r="BN245" s="41"/>
      <c r="BO245" s="41"/>
      <c r="BP245" s="41"/>
      <c r="BQ245" s="41"/>
      <c r="BR245" s="41"/>
      <c r="BS245" s="41"/>
      <c r="BT245" s="41"/>
      <c r="BU245" s="41"/>
      <c r="BV245" s="41"/>
      <c r="BW245" s="41"/>
      <c r="BX245" s="41"/>
      <c r="BY245" s="41"/>
      <c r="BZ245" s="41"/>
      <c r="CA245" s="41"/>
      <c r="CB245" s="41"/>
      <c r="CC245" s="41"/>
      <c r="CD245" s="41"/>
      <c r="CE245" s="41"/>
      <c r="CF245" s="41"/>
      <c r="CG245" s="41"/>
      <c r="CH245" s="41"/>
      <c r="CI245" s="41"/>
      <c r="CJ245" s="41"/>
      <c r="CK245" s="41"/>
      <c r="CL245" s="41"/>
      <c r="CM245" s="41"/>
      <c r="CN245" s="41"/>
      <c r="CO245" s="41"/>
      <c r="CP245" s="41"/>
      <c r="CQ245" s="41"/>
      <c r="CR245" s="41"/>
      <c r="CS245" s="41"/>
      <c r="CT245" s="41"/>
      <c r="CU245" s="41"/>
      <c r="CV245" s="41"/>
      <c r="CW245" s="41"/>
      <c r="CX245" s="41"/>
      <c r="CY245" s="41"/>
      <c r="CZ245" s="41"/>
      <c r="DA245" s="41"/>
      <c r="DB245" s="41"/>
      <c r="DC245" s="41"/>
      <c r="DD245" s="41"/>
      <c r="DE245" s="41"/>
      <c r="DF245" s="41"/>
      <c r="DG245" s="41"/>
      <c r="DH245" s="41"/>
      <c r="DI245" s="41"/>
      <c r="DJ245" s="41"/>
      <c r="DK245" s="41"/>
      <c r="DL245" s="41"/>
      <c r="DM245" s="41"/>
      <c r="DN245" s="41"/>
      <c r="DO245" s="41"/>
      <c r="DP245" s="41"/>
      <c r="DQ245" s="41"/>
      <c r="DR245" s="41"/>
      <c r="DS245" s="41"/>
      <c r="DT245" s="41"/>
      <c r="DU245" s="41"/>
      <c r="DV245" s="41"/>
      <c r="DW245" s="41"/>
      <c r="DX245" s="41"/>
      <c r="DY245" s="41"/>
      <c r="DZ245" s="41"/>
      <c r="EA245" s="41"/>
      <c r="EB245" s="41"/>
      <c r="EC245" s="41"/>
      <c r="ED245" s="41"/>
      <c r="EE245" s="41"/>
      <c r="EF245" s="41"/>
      <c r="EG245" s="41"/>
      <c r="EH245" s="41"/>
      <c r="EI245" s="41"/>
      <c r="EJ245" s="41"/>
      <c r="EK245" s="41"/>
      <c r="EL245" s="41"/>
      <c r="EM245" s="41"/>
      <c r="EN245" s="41"/>
      <c r="EO245" s="41"/>
      <c r="EP245" s="41"/>
      <c r="EQ245" s="41"/>
      <c r="ER245" s="41"/>
      <c r="ES245" s="41"/>
      <c r="ET245" s="41"/>
      <c r="EU245" s="41"/>
      <c r="EV245" s="41"/>
      <c r="EW245" s="41"/>
      <c r="EX245" s="41"/>
      <c r="EY245" s="41"/>
      <c r="EZ245" s="41"/>
      <c r="FA245" s="41"/>
      <c r="FB245" s="41"/>
      <c r="FC245" s="41"/>
      <c r="FD245" s="41"/>
      <c r="FE245" s="41"/>
      <c r="FF245" s="41"/>
      <c r="FG245" s="41"/>
      <c r="FH245" s="41"/>
      <c r="FI245" s="41"/>
      <c r="FJ245" s="41"/>
      <c r="FK245" s="41"/>
      <c r="FL245" s="41"/>
      <c r="FM245" s="41"/>
      <c r="FN245" s="41"/>
      <c r="FO245" s="41"/>
      <c r="FP245" s="41"/>
      <c r="FQ245" s="41"/>
      <c r="FR245" s="41"/>
      <c r="FS245" s="41"/>
      <c r="FT245" s="41"/>
      <c r="FU245" s="41"/>
      <c r="FV245" s="41"/>
      <c r="FW245" s="41"/>
      <c r="FX245" s="41"/>
      <c r="FY245" s="41"/>
      <c r="FZ245" s="41"/>
      <c r="GA245" s="41"/>
      <c r="GB245" s="41"/>
      <c r="GC245" s="41"/>
      <c r="GD245" s="41"/>
      <c r="GE245" s="41"/>
      <c r="GF245" s="41"/>
      <c r="GG245" s="41"/>
      <c r="GH245" s="41"/>
      <c r="GI245" s="41"/>
      <c r="GJ245" s="41"/>
      <c r="GK245" s="41"/>
      <c r="GL245" s="41"/>
      <c r="GM245" s="41"/>
      <c r="GN245" s="41"/>
      <c r="GO245" s="41"/>
      <c r="GP245" s="41"/>
      <c r="GQ245" s="41"/>
      <c r="GR245" s="41"/>
      <c r="GS245" s="41"/>
      <c r="GT245" s="41"/>
      <c r="GU245" s="41"/>
      <c r="GV245" s="41"/>
      <c r="GW245" s="41"/>
      <c r="GX245" s="41"/>
      <c r="GY245" s="41"/>
      <c r="GZ245" s="41"/>
      <c r="HA245" s="41"/>
      <c r="HB245" s="41"/>
      <c r="HC245" s="41"/>
      <c r="HD245" s="41"/>
      <c r="HE245" s="41"/>
      <c r="HF245" s="41"/>
      <c r="HG245" s="41"/>
      <c r="HH245" s="41"/>
      <c r="HI245" s="41"/>
      <c r="HJ245" s="41"/>
      <c r="HK245" s="41"/>
      <c r="HL245" s="41"/>
      <c r="HM245" s="41"/>
      <c r="HN245" s="41"/>
      <c r="HO245" s="41"/>
      <c r="HP245" s="41"/>
      <c r="HQ245" s="41"/>
      <c r="HR245" s="41"/>
      <c r="HS245" s="41"/>
      <c r="HT245" s="41"/>
      <c r="HU245" s="41"/>
      <c r="HV245" s="41"/>
      <c r="HW245" s="41"/>
      <c r="HX245" s="41"/>
      <c r="HY245" s="41"/>
      <c r="HZ245" s="41"/>
      <c r="IA245" s="41"/>
      <c r="IB245" s="41"/>
      <c r="IC245" s="41"/>
      <c r="ID245" s="41"/>
      <c r="IE245" s="41"/>
      <c r="IF245" s="41"/>
      <c r="IG245" s="41"/>
      <c r="IH245" s="41"/>
      <c r="II245" s="41"/>
      <c r="IJ245" s="41"/>
      <c r="IK245" s="41"/>
      <c r="IL245" s="41"/>
      <c r="IM245" s="41"/>
      <c r="IN245" s="41"/>
      <c r="IO245" s="41"/>
      <c r="IP245" s="41"/>
      <c r="IQ245" s="41"/>
      <c r="IR245" s="41"/>
      <c r="IS245" s="41"/>
      <c r="IT245" s="41"/>
      <c r="IU245" s="41"/>
      <c r="IV245" s="41"/>
    </row>
    <row r="246" spans="1:256" s="57" customFormat="1" ht="89.2" x14ac:dyDescent="0.25">
      <c r="A246" s="97">
        <v>312</v>
      </c>
      <c r="B246" s="100" t="s">
        <v>7010</v>
      </c>
      <c r="C246" s="98">
        <v>16</v>
      </c>
      <c r="D246" s="99" t="s">
        <v>7141</v>
      </c>
      <c r="E246" s="100" t="s">
        <v>7142</v>
      </c>
      <c r="F246" s="98">
        <v>30442</v>
      </c>
      <c r="G246" s="100" t="s">
        <v>7143</v>
      </c>
      <c r="H246" s="98">
        <v>2002</v>
      </c>
      <c r="I246" s="100" t="s">
        <v>7144</v>
      </c>
      <c r="J246" s="101">
        <v>11193.34</v>
      </c>
      <c r="K246" s="100" t="s">
        <v>733</v>
      </c>
      <c r="L246" s="100" t="s">
        <v>7145</v>
      </c>
      <c r="M246" s="100" t="s">
        <v>7146</v>
      </c>
      <c r="N246" s="100" t="s">
        <v>7147</v>
      </c>
      <c r="O246" s="100" t="s">
        <v>7148</v>
      </c>
      <c r="P246" s="100">
        <v>38638</v>
      </c>
      <c r="Q246" s="102">
        <v>1.32</v>
      </c>
      <c r="R246" s="98">
        <v>1.32</v>
      </c>
      <c r="S246" s="98"/>
      <c r="T246" s="98"/>
      <c r="U246" s="102">
        <v>1.32</v>
      </c>
      <c r="V246" s="98"/>
      <c r="W246" s="98">
        <v>0</v>
      </c>
      <c r="X246" s="103" t="s">
        <v>7004</v>
      </c>
      <c r="Y246" s="102"/>
      <c r="Z246" s="102"/>
      <c r="AA246" s="102"/>
      <c r="AB246" s="102">
        <v>17</v>
      </c>
      <c r="AC246" s="98"/>
      <c r="AD246" s="102"/>
      <c r="AE246" s="104"/>
      <c r="AF246" s="105">
        <v>0</v>
      </c>
      <c r="AG246" s="106" t="s">
        <v>7141</v>
      </c>
      <c r="AH246" s="100" t="s">
        <v>7149</v>
      </c>
      <c r="AI246" s="107"/>
      <c r="AJ246" s="106" t="s">
        <v>7150</v>
      </c>
      <c r="AK246" s="98" t="s">
        <v>7149</v>
      </c>
      <c r="AL246" s="107"/>
      <c r="AM246" s="106"/>
      <c r="AN246" s="98"/>
      <c r="AO246" s="107"/>
      <c r="AP246" s="106"/>
      <c r="AQ246" s="98"/>
      <c r="AR246" s="107"/>
      <c r="AS246" s="106"/>
      <c r="AT246" s="98"/>
      <c r="AU246" s="107"/>
      <c r="AV246" s="108"/>
      <c r="AW246" s="98"/>
      <c r="AX246" s="98"/>
    </row>
    <row r="247" spans="1:256" s="57" customFormat="1" ht="127.4" x14ac:dyDescent="0.25">
      <c r="A247" s="97">
        <v>312</v>
      </c>
      <c r="B247" s="100" t="s">
        <v>7010</v>
      </c>
      <c r="C247" s="98">
        <v>9</v>
      </c>
      <c r="D247" s="99" t="s">
        <v>4573</v>
      </c>
      <c r="E247" s="100" t="s">
        <v>7173</v>
      </c>
      <c r="F247" s="98">
        <v>11736</v>
      </c>
      <c r="G247" s="100" t="s">
        <v>7174</v>
      </c>
      <c r="H247" s="98">
        <v>2006</v>
      </c>
      <c r="I247" s="100" t="s">
        <v>7175</v>
      </c>
      <c r="J247" s="101">
        <v>139558.21</v>
      </c>
      <c r="K247" s="100" t="s">
        <v>726</v>
      </c>
      <c r="L247" s="100" t="s">
        <v>7176</v>
      </c>
      <c r="M247" s="100" t="s">
        <v>7177</v>
      </c>
      <c r="N247" s="100" t="s">
        <v>7178</v>
      </c>
      <c r="O247" s="100" t="s">
        <v>7179</v>
      </c>
      <c r="P247" s="100">
        <v>23973</v>
      </c>
      <c r="Q247" s="102">
        <v>16.420000000000002</v>
      </c>
      <c r="R247" s="98">
        <v>16.420000000000002</v>
      </c>
      <c r="S247" s="98"/>
      <c r="T247" s="98"/>
      <c r="U247" s="102">
        <v>16.420000000000002</v>
      </c>
      <c r="V247" s="98"/>
      <c r="W247" s="98">
        <v>20</v>
      </c>
      <c r="X247" s="103" t="s">
        <v>7004</v>
      </c>
      <c r="Y247" s="102"/>
      <c r="Z247" s="102"/>
      <c r="AA247" s="102"/>
      <c r="AB247" s="102">
        <v>17</v>
      </c>
      <c r="AC247" s="98"/>
      <c r="AD247" s="102"/>
      <c r="AE247" s="104"/>
      <c r="AF247" s="105">
        <v>36</v>
      </c>
      <c r="AG247" s="106" t="s">
        <v>4573</v>
      </c>
      <c r="AH247" s="100" t="s">
        <v>7180</v>
      </c>
      <c r="AI247" s="107"/>
      <c r="AJ247" s="106"/>
      <c r="AK247" s="98"/>
      <c r="AL247" s="107"/>
      <c r="AM247" s="106"/>
      <c r="AN247" s="98"/>
      <c r="AO247" s="107"/>
      <c r="AP247" s="106"/>
      <c r="AQ247" s="98"/>
      <c r="AR247" s="107"/>
      <c r="AS247" s="106"/>
      <c r="AT247" s="98"/>
      <c r="AU247" s="107"/>
      <c r="AV247" s="108"/>
      <c r="AW247" s="98"/>
      <c r="AX247" s="98"/>
    </row>
    <row r="248" spans="1:256" s="57" customFormat="1" ht="165.6" x14ac:dyDescent="0.25">
      <c r="A248" s="97">
        <v>312</v>
      </c>
      <c r="B248" s="100" t="s">
        <v>7010</v>
      </c>
      <c r="C248" s="98">
        <v>17</v>
      </c>
      <c r="D248" s="99" t="s">
        <v>5027</v>
      </c>
      <c r="E248" s="100" t="s">
        <v>5028</v>
      </c>
      <c r="F248" s="98">
        <v>10511</v>
      </c>
      <c r="G248" s="100" t="s">
        <v>7460</v>
      </c>
      <c r="H248" s="98">
        <v>2008</v>
      </c>
      <c r="I248" s="100" t="s">
        <v>7461</v>
      </c>
      <c r="J248" s="101">
        <v>374087.48</v>
      </c>
      <c r="K248" s="100" t="s">
        <v>675</v>
      </c>
      <c r="L248" s="100" t="s">
        <v>7462</v>
      </c>
      <c r="M248" s="100" t="s">
        <v>7463</v>
      </c>
      <c r="N248" s="100" t="s">
        <v>7464</v>
      </c>
      <c r="O248" s="100" t="s">
        <v>7465</v>
      </c>
      <c r="P248" s="100">
        <v>78779</v>
      </c>
      <c r="Q248" s="102">
        <v>44.01</v>
      </c>
      <c r="R248" s="98">
        <v>44.01</v>
      </c>
      <c r="S248" s="98"/>
      <c r="T248" s="98"/>
      <c r="U248" s="102">
        <v>44.01</v>
      </c>
      <c r="V248" s="98"/>
      <c r="W248" s="98">
        <v>20</v>
      </c>
      <c r="X248" s="103" t="s">
        <v>7004</v>
      </c>
      <c r="Y248" s="102"/>
      <c r="Z248" s="102"/>
      <c r="AA248" s="102"/>
      <c r="AB248" s="102">
        <v>17</v>
      </c>
      <c r="AC248" s="98"/>
      <c r="AD248" s="102"/>
      <c r="AE248" s="104"/>
      <c r="AF248" s="105">
        <v>15</v>
      </c>
      <c r="AG248" s="106" t="s">
        <v>5027</v>
      </c>
      <c r="AH248" s="100" t="s">
        <v>5028</v>
      </c>
      <c r="AI248" s="107"/>
      <c r="AJ248" s="106"/>
      <c r="AK248" s="98"/>
      <c r="AL248" s="107"/>
      <c r="AM248" s="106"/>
      <c r="AN248" s="98"/>
      <c r="AO248" s="107"/>
      <c r="AP248" s="106"/>
      <c r="AQ248" s="98"/>
      <c r="AR248" s="107"/>
      <c r="AS248" s="106"/>
      <c r="AT248" s="98"/>
      <c r="AU248" s="107"/>
      <c r="AV248" s="108"/>
      <c r="AW248" s="98"/>
      <c r="AX248" s="98"/>
    </row>
    <row r="249" spans="1:256" s="57" customFormat="1" ht="152.9" x14ac:dyDescent="0.25">
      <c r="A249" s="97">
        <v>312</v>
      </c>
      <c r="B249" s="100" t="s">
        <v>7010</v>
      </c>
      <c r="C249" s="98">
        <v>8</v>
      </c>
      <c r="D249" s="99"/>
      <c r="E249" s="100" t="s">
        <v>7721</v>
      </c>
      <c r="F249" s="98">
        <v>10458</v>
      </c>
      <c r="G249" s="100" t="s">
        <v>7722</v>
      </c>
      <c r="H249" s="98">
        <v>2007</v>
      </c>
      <c r="I249" s="100" t="s">
        <v>7723</v>
      </c>
      <c r="J249" s="101">
        <v>49406.21</v>
      </c>
      <c r="K249" s="100" t="s">
        <v>675</v>
      </c>
      <c r="L249" s="100"/>
      <c r="M249" s="100"/>
      <c r="N249" s="100"/>
      <c r="O249" s="100"/>
      <c r="P249" s="100" t="s">
        <v>7724</v>
      </c>
      <c r="Q249" s="102">
        <v>5.81</v>
      </c>
      <c r="R249" s="98">
        <v>5.81</v>
      </c>
      <c r="S249" s="98"/>
      <c r="T249" s="98"/>
      <c r="U249" s="102">
        <v>5.81</v>
      </c>
      <c r="V249" s="98"/>
      <c r="W249" s="98">
        <v>20</v>
      </c>
      <c r="X249" s="103" t="s">
        <v>7004</v>
      </c>
      <c r="Y249" s="102"/>
      <c r="Z249" s="102"/>
      <c r="AA249" s="102"/>
      <c r="AB249" s="102">
        <v>17</v>
      </c>
      <c r="AC249" s="98"/>
      <c r="AD249" s="102"/>
      <c r="AE249" s="104"/>
      <c r="AF249" s="105">
        <v>0</v>
      </c>
      <c r="AG249" s="106"/>
      <c r="AH249" s="100"/>
      <c r="AI249" s="107"/>
      <c r="AJ249" s="106"/>
      <c r="AK249" s="98"/>
      <c r="AL249" s="107"/>
      <c r="AM249" s="106"/>
      <c r="AN249" s="98"/>
      <c r="AO249" s="107"/>
      <c r="AP249" s="106"/>
      <c r="AQ249" s="98"/>
      <c r="AR249" s="107"/>
      <c r="AS249" s="106"/>
      <c r="AT249" s="98"/>
      <c r="AU249" s="107"/>
      <c r="AV249" s="108"/>
      <c r="AW249" s="98"/>
      <c r="AX249" s="98"/>
    </row>
    <row r="250" spans="1:256" s="57" customFormat="1" ht="127.4" x14ac:dyDescent="0.25">
      <c r="A250" s="97">
        <v>312</v>
      </c>
      <c r="B250" s="100" t="s">
        <v>7010</v>
      </c>
      <c r="C250" s="98">
        <v>35</v>
      </c>
      <c r="D250" s="99" t="s">
        <v>7731</v>
      </c>
      <c r="E250" s="100" t="s">
        <v>7732</v>
      </c>
      <c r="F250" s="98">
        <v>9160</v>
      </c>
      <c r="G250" s="100" t="s">
        <v>7733</v>
      </c>
      <c r="H250" s="98">
        <v>2005</v>
      </c>
      <c r="I250" s="100" t="s">
        <v>7734</v>
      </c>
      <c r="J250" s="101">
        <v>67807.97</v>
      </c>
      <c r="K250" s="100" t="s">
        <v>733</v>
      </c>
      <c r="L250" s="100" t="s">
        <v>7735</v>
      </c>
      <c r="M250" s="100" t="s">
        <v>7736</v>
      </c>
      <c r="N250" s="100" t="s">
        <v>7737</v>
      </c>
      <c r="O250" s="100"/>
      <c r="P250" s="100">
        <v>5440</v>
      </c>
      <c r="Q250" s="102">
        <v>7.98</v>
      </c>
      <c r="R250" s="98">
        <v>7.98</v>
      </c>
      <c r="S250" s="98"/>
      <c r="T250" s="98"/>
      <c r="U250" s="102">
        <v>7.98</v>
      </c>
      <c r="V250" s="98"/>
      <c r="W250" s="98">
        <v>20</v>
      </c>
      <c r="X250" s="103" t="s">
        <v>7004</v>
      </c>
      <c r="Y250" s="102"/>
      <c r="Z250" s="102"/>
      <c r="AA250" s="102"/>
      <c r="AB250" s="102">
        <v>17</v>
      </c>
      <c r="AC250" s="98"/>
      <c r="AD250" s="102"/>
      <c r="AE250" s="104"/>
      <c r="AF250" s="105">
        <v>0</v>
      </c>
      <c r="AG250" s="106" t="s">
        <v>7731</v>
      </c>
      <c r="AH250" s="100" t="s">
        <v>7732</v>
      </c>
      <c r="AI250" s="107"/>
      <c r="AJ250" s="106" t="s">
        <v>7738</v>
      </c>
      <c r="AK250" s="98" t="s">
        <v>7739</v>
      </c>
      <c r="AL250" s="107"/>
      <c r="AM250" s="106"/>
      <c r="AN250" s="98"/>
      <c r="AO250" s="107"/>
      <c r="AP250" s="106"/>
      <c r="AQ250" s="98"/>
      <c r="AR250" s="107"/>
      <c r="AS250" s="106"/>
      <c r="AT250" s="98"/>
      <c r="AU250" s="107"/>
      <c r="AV250" s="108"/>
      <c r="AW250" s="98"/>
      <c r="AX250" s="98"/>
    </row>
    <row r="251" spans="1:256" s="57" customFormat="1" ht="101.95" x14ac:dyDescent="0.25">
      <c r="A251" s="97">
        <v>334</v>
      </c>
      <c r="B251" s="100" t="s">
        <v>6889</v>
      </c>
      <c r="C251" s="98">
        <v>1</v>
      </c>
      <c r="D251" s="99" t="s">
        <v>2639</v>
      </c>
      <c r="E251" s="100" t="s">
        <v>2698</v>
      </c>
      <c r="F251" s="98">
        <v>1324</v>
      </c>
      <c r="G251" s="100" t="s">
        <v>2699</v>
      </c>
      <c r="H251" s="98">
        <v>2007</v>
      </c>
      <c r="I251" s="100" t="s">
        <v>2700</v>
      </c>
      <c r="J251" s="101">
        <v>124380.07</v>
      </c>
      <c r="K251" s="100" t="s">
        <v>675</v>
      </c>
      <c r="L251" s="100" t="s">
        <v>2701</v>
      </c>
      <c r="M251" s="100" t="s">
        <v>2702</v>
      </c>
      <c r="N251" s="100" t="s">
        <v>2703</v>
      </c>
      <c r="O251" s="100" t="s">
        <v>2704</v>
      </c>
      <c r="P251" s="100">
        <v>102090</v>
      </c>
      <c r="Q251" s="102">
        <v>68.14</v>
      </c>
      <c r="R251" s="98">
        <v>14.63</v>
      </c>
      <c r="S251" s="98">
        <v>9.16</v>
      </c>
      <c r="T251" s="98">
        <v>44.35</v>
      </c>
      <c r="U251" s="102">
        <f t="shared" ref="U251:U257" si="0">SUM(R251:T251)</f>
        <v>68.14</v>
      </c>
      <c r="V251" s="98">
        <v>100</v>
      </c>
      <c r="W251" s="98">
        <v>100</v>
      </c>
      <c r="X251" s="103" t="s">
        <v>2695</v>
      </c>
      <c r="Y251" s="102">
        <v>3</v>
      </c>
      <c r="Z251" s="102">
        <v>3</v>
      </c>
      <c r="AA251" s="102">
        <v>4</v>
      </c>
      <c r="AB251" s="102">
        <v>17</v>
      </c>
      <c r="AC251" s="98">
        <v>29</v>
      </c>
      <c r="AD251" s="102"/>
      <c r="AE251" s="104">
        <v>5</v>
      </c>
      <c r="AF251" s="105">
        <v>100</v>
      </c>
      <c r="AG251" s="106" t="s">
        <v>2639</v>
      </c>
      <c r="AH251" s="100" t="s">
        <v>2705</v>
      </c>
      <c r="AI251" s="107">
        <v>100</v>
      </c>
      <c r="AJ251" s="106"/>
      <c r="AK251" s="98"/>
      <c r="AL251" s="107"/>
      <c r="AM251" s="106"/>
      <c r="AN251" s="98"/>
      <c r="AO251" s="107"/>
      <c r="AP251" s="106"/>
      <c r="AQ251" s="98"/>
      <c r="AR251" s="107"/>
      <c r="AS251" s="106" t="s">
        <v>2706</v>
      </c>
      <c r="AT251" s="98" t="s">
        <v>2705</v>
      </c>
      <c r="AU251" s="107">
        <v>80</v>
      </c>
      <c r="AV251" s="108"/>
      <c r="AW251" s="98"/>
      <c r="AX251" s="98"/>
      <c r="AY251" s="47"/>
      <c r="AZ251" s="47"/>
      <c r="BA251" s="47"/>
      <c r="BB251" s="47"/>
      <c r="BC251" s="47"/>
      <c r="BD251" s="47"/>
      <c r="BE251" s="47"/>
      <c r="BF251" s="47"/>
      <c r="BG251" s="47"/>
      <c r="BH251" s="47"/>
      <c r="BI251" s="47"/>
      <c r="BJ251" s="47"/>
      <c r="BK251" s="47"/>
      <c r="BL251" s="47"/>
      <c r="BM251" s="47"/>
      <c r="BN251" s="47"/>
      <c r="BO251" s="47"/>
      <c r="BP251" s="47"/>
      <c r="BQ251" s="47"/>
      <c r="BR251" s="47"/>
      <c r="BS251" s="47"/>
      <c r="BT251" s="47"/>
      <c r="BU251" s="47"/>
      <c r="BV251" s="47"/>
      <c r="BW251" s="47"/>
      <c r="BX251" s="47"/>
      <c r="BY251" s="47"/>
      <c r="BZ251" s="47"/>
      <c r="CA251" s="47"/>
      <c r="CB251" s="47"/>
      <c r="CC251" s="47"/>
      <c r="CD251" s="47"/>
      <c r="CE251" s="47"/>
      <c r="CF251" s="47"/>
      <c r="CG251" s="47"/>
      <c r="CH251" s="47"/>
      <c r="CI251" s="47"/>
      <c r="CJ251" s="47"/>
      <c r="CK251" s="47"/>
      <c r="CL251" s="47"/>
      <c r="CM251" s="47"/>
      <c r="CN251" s="47"/>
      <c r="CO251" s="47"/>
      <c r="CP251" s="47"/>
      <c r="CQ251" s="47"/>
      <c r="CR251" s="47"/>
      <c r="CS251" s="47"/>
      <c r="CT251" s="47"/>
      <c r="CU251" s="47"/>
      <c r="CV251" s="47"/>
      <c r="CW251" s="47"/>
      <c r="CX251" s="47"/>
      <c r="CY251" s="47"/>
      <c r="CZ251" s="47"/>
      <c r="DA251" s="47"/>
      <c r="DB251" s="47"/>
      <c r="DC251" s="47"/>
      <c r="DD251" s="47"/>
      <c r="DE251" s="47"/>
      <c r="DF251" s="47"/>
      <c r="DG251" s="47"/>
      <c r="DH251" s="47"/>
      <c r="DI251" s="47"/>
      <c r="DJ251" s="47"/>
      <c r="DK251" s="47"/>
      <c r="DL251" s="47"/>
      <c r="DM251" s="47"/>
      <c r="DN251" s="47"/>
      <c r="DO251" s="47"/>
      <c r="DP251" s="47"/>
      <c r="DQ251" s="47"/>
      <c r="DR251" s="47"/>
      <c r="DS251" s="47"/>
      <c r="DT251" s="47"/>
      <c r="DU251" s="47"/>
      <c r="DV251" s="47"/>
      <c r="DW251" s="47"/>
      <c r="DX251" s="47"/>
      <c r="DY251" s="47"/>
      <c r="DZ251" s="47"/>
      <c r="EA251" s="47"/>
      <c r="EB251" s="47"/>
      <c r="EC251" s="47"/>
      <c r="ED251" s="47"/>
      <c r="EE251" s="47"/>
      <c r="EF251" s="47"/>
      <c r="EG251" s="47"/>
      <c r="EH251" s="47"/>
      <c r="EI251" s="47"/>
      <c r="EJ251" s="47"/>
      <c r="EK251" s="47"/>
      <c r="EL251" s="47"/>
      <c r="EM251" s="47"/>
      <c r="EN251" s="47"/>
      <c r="EO251" s="47"/>
      <c r="EP251" s="47"/>
      <c r="EQ251" s="47"/>
      <c r="ER251" s="47"/>
    </row>
    <row r="252" spans="1:256" s="57" customFormat="1" ht="242.05" x14ac:dyDescent="0.25">
      <c r="A252" s="97">
        <v>334</v>
      </c>
      <c r="B252" s="100" t="s">
        <v>6889</v>
      </c>
      <c r="C252" s="98">
        <v>1</v>
      </c>
      <c r="D252" s="99" t="s">
        <v>2686</v>
      </c>
      <c r="E252" s="100" t="s">
        <v>2687</v>
      </c>
      <c r="F252" s="98">
        <v>13343</v>
      </c>
      <c r="G252" s="100" t="s">
        <v>2688</v>
      </c>
      <c r="H252" s="98">
        <v>2004</v>
      </c>
      <c r="I252" s="100" t="s">
        <v>2689</v>
      </c>
      <c r="J252" s="101">
        <v>80104.36</v>
      </c>
      <c r="K252" s="100" t="s">
        <v>733</v>
      </c>
      <c r="L252" s="100" t="s">
        <v>2690</v>
      </c>
      <c r="M252" s="100" t="s">
        <v>2691</v>
      </c>
      <c r="N252" s="100" t="s">
        <v>2692</v>
      </c>
      <c r="O252" s="100" t="s">
        <v>2693</v>
      </c>
      <c r="P252" s="100">
        <v>91804</v>
      </c>
      <c r="Q252" s="102">
        <v>60.15</v>
      </c>
      <c r="R252" s="98">
        <v>9.42</v>
      </c>
      <c r="S252" s="98">
        <v>6.38</v>
      </c>
      <c r="T252" s="98">
        <v>44.35</v>
      </c>
      <c r="U252" s="102">
        <f t="shared" si="0"/>
        <v>60.150000000000006</v>
      </c>
      <c r="V252" s="98" t="s">
        <v>2694</v>
      </c>
      <c r="W252" s="98">
        <v>100</v>
      </c>
      <c r="X252" s="103" t="s">
        <v>2695</v>
      </c>
      <c r="Y252" s="102">
        <v>2</v>
      </c>
      <c r="Z252" s="102">
        <v>5</v>
      </c>
      <c r="AA252" s="102">
        <v>1</v>
      </c>
      <c r="AB252" s="102">
        <v>17</v>
      </c>
      <c r="AC252" s="98">
        <v>24</v>
      </c>
      <c r="AD252" s="102"/>
      <c r="AE252" s="104">
        <v>5</v>
      </c>
      <c r="AF252" s="105">
        <v>100</v>
      </c>
      <c r="AG252" s="106" t="s">
        <v>2686</v>
      </c>
      <c r="AH252" s="100" t="s">
        <v>2696</v>
      </c>
      <c r="AI252" s="107">
        <v>45</v>
      </c>
      <c r="AJ252" s="106"/>
      <c r="AK252" s="98"/>
      <c r="AL252" s="107"/>
      <c r="AM252" s="106"/>
      <c r="AN252" s="98"/>
      <c r="AO252" s="107"/>
      <c r="AP252" s="106"/>
      <c r="AQ252" s="98"/>
      <c r="AR252" s="107"/>
      <c r="AS252" s="106" t="s">
        <v>2697</v>
      </c>
      <c r="AT252" s="98" t="s">
        <v>2696</v>
      </c>
      <c r="AU252" s="107">
        <v>40</v>
      </c>
      <c r="AV252" s="108"/>
      <c r="AW252" s="98"/>
      <c r="AX252" s="98"/>
      <c r="AY252" s="47"/>
      <c r="AZ252" s="47"/>
      <c r="BA252" s="47"/>
      <c r="BB252" s="47"/>
      <c r="BC252" s="47"/>
      <c r="BD252" s="47"/>
      <c r="BE252" s="47"/>
      <c r="BF252" s="47"/>
      <c r="BG252" s="47"/>
      <c r="BH252" s="47"/>
      <c r="BI252" s="47"/>
      <c r="BJ252" s="47"/>
      <c r="BK252" s="47"/>
      <c r="BL252" s="47"/>
      <c r="BM252" s="47"/>
      <c r="BN252" s="47"/>
      <c r="BO252" s="47"/>
      <c r="BP252" s="47"/>
      <c r="BQ252" s="47"/>
      <c r="BR252" s="47"/>
      <c r="BS252" s="47"/>
      <c r="BT252" s="47"/>
      <c r="BU252" s="47"/>
      <c r="BV252" s="47"/>
      <c r="BW252" s="47"/>
      <c r="BX252" s="47"/>
      <c r="BY252" s="47"/>
      <c r="BZ252" s="47"/>
      <c r="CA252" s="47"/>
      <c r="CB252" s="47"/>
      <c r="CC252" s="47"/>
      <c r="CD252" s="47"/>
      <c r="CE252" s="47"/>
      <c r="CF252" s="47"/>
      <c r="CG252" s="47"/>
      <c r="CH252" s="47"/>
      <c r="CI252" s="47"/>
      <c r="CJ252" s="47"/>
      <c r="CK252" s="47"/>
      <c r="CL252" s="47"/>
      <c r="CM252" s="47"/>
      <c r="CN252" s="47"/>
      <c r="CO252" s="47"/>
      <c r="CP252" s="47"/>
      <c r="CQ252" s="47"/>
      <c r="CR252" s="47"/>
      <c r="CS252" s="47"/>
      <c r="CT252" s="47"/>
      <c r="CU252" s="47"/>
      <c r="CV252" s="47"/>
      <c r="CW252" s="47"/>
      <c r="CX252" s="47"/>
      <c r="CY252" s="47"/>
      <c r="CZ252" s="47"/>
      <c r="DA252" s="47"/>
      <c r="DB252" s="47"/>
      <c r="DC252" s="47"/>
      <c r="DD252" s="47"/>
      <c r="DE252" s="47"/>
      <c r="DF252" s="47"/>
      <c r="DG252" s="47"/>
      <c r="DH252" s="47"/>
      <c r="DI252" s="47"/>
      <c r="DJ252" s="47"/>
      <c r="DK252" s="47"/>
      <c r="DL252" s="47"/>
      <c r="DM252" s="47"/>
      <c r="DN252" s="47"/>
      <c r="DO252" s="47"/>
      <c r="DP252" s="47"/>
      <c r="DQ252" s="47"/>
      <c r="DR252" s="47"/>
      <c r="DS252" s="47"/>
      <c r="DT252" s="47"/>
      <c r="DU252" s="47"/>
      <c r="DV252" s="47"/>
      <c r="DW252" s="47"/>
      <c r="DX252" s="47"/>
      <c r="DY252" s="47"/>
      <c r="DZ252" s="47"/>
      <c r="EA252" s="47"/>
      <c r="EB252" s="47"/>
      <c r="EC252" s="47"/>
      <c r="ED252" s="47"/>
      <c r="EE252" s="47"/>
      <c r="EF252" s="47"/>
      <c r="EG252" s="47"/>
      <c r="EH252" s="47"/>
      <c r="EI252" s="47"/>
      <c r="EJ252" s="47"/>
      <c r="EK252" s="47"/>
      <c r="EL252" s="47"/>
      <c r="EM252" s="47"/>
      <c r="EN252" s="47"/>
      <c r="EO252" s="47"/>
      <c r="EP252" s="47"/>
      <c r="EQ252" s="47"/>
      <c r="ER252" s="47"/>
    </row>
    <row r="253" spans="1:256" s="57" customFormat="1" ht="63.7" x14ac:dyDescent="0.25">
      <c r="A253" s="97">
        <v>334</v>
      </c>
      <c r="B253" s="100" t="s">
        <v>6889</v>
      </c>
      <c r="C253" s="98">
        <v>6</v>
      </c>
      <c r="D253" s="99" t="s">
        <v>2734</v>
      </c>
      <c r="E253" s="100" t="s">
        <v>2735</v>
      </c>
      <c r="F253" s="98" t="s">
        <v>2736</v>
      </c>
      <c r="G253" s="100" t="s">
        <v>2737</v>
      </c>
      <c r="H253" s="98">
        <v>2010</v>
      </c>
      <c r="I253" s="100" t="s">
        <v>2738</v>
      </c>
      <c r="J253" s="101">
        <v>131237.98000000001</v>
      </c>
      <c r="K253" s="100" t="s">
        <v>655</v>
      </c>
      <c r="L253" s="100" t="s">
        <v>2739</v>
      </c>
      <c r="M253" s="100" t="s">
        <v>2740</v>
      </c>
      <c r="N253" s="100" t="s">
        <v>2741</v>
      </c>
      <c r="O253" s="100" t="s">
        <v>2742</v>
      </c>
      <c r="P253" s="100">
        <v>112439</v>
      </c>
      <c r="Q253" s="102">
        <v>70.05</v>
      </c>
      <c r="R253" s="98">
        <v>15.44</v>
      </c>
      <c r="S253" s="98">
        <v>10.26</v>
      </c>
      <c r="T253" s="98">
        <v>44.35</v>
      </c>
      <c r="U253" s="102">
        <f t="shared" si="0"/>
        <v>70.05</v>
      </c>
      <c r="V253" s="98">
        <v>100</v>
      </c>
      <c r="W253" s="98">
        <v>100</v>
      </c>
      <c r="X253" s="103" t="s">
        <v>2695</v>
      </c>
      <c r="Y253" s="102">
        <v>4</v>
      </c>
      <c r="Z253" s="102">
        <v>8</v>
      </c>
      <c r="AA253" s="102">
        <v>2</v>
      </c>
      <c r="AB253" s="102">
        <v>17</v>
      </c>
      <c r="AC253" s="98">
        <v>27</v>
      </c>
      <c r="AD253" s="102"/>
      <c r="AE253" s="104">
        <v>5</v>
      </c>
      <c r="AF253" s="105">
        <v>100</v>
      </c>
      <c r="AG253" s="106" t="s">
        <v>2734</v>
      </c>
      <c r="AH253" s="100" t="s">
        <v>2743</v>
      </c>
      <c r="AI253" s="107">
        <v>10</v>
      </c>
      <c r="AJ253" s="106"/>
      <c r="AK253" s="98"/>
      <c r="AL253" s="107"/>
      <c r="AM253" s="106"/>
      <c r="AN253" s="98"/>
      <c r="AO253" s="107"/>
      <c r="AP253" s="106"/>
      <c r="AQ253" s="98"/>
      <c r="AR253" s="107"/>
      <c r="AS253" s="106" t="s">
        <v>2744</v>
      </c>
      <c r="AT253" s="98" t="s">
        <v>2745</v>
      </c>
      <c r="AU253" s="107">
        <v>90</v>
      </c>
      <c r="AV253" s="108"/>
      <c r="AW253" s="98"/>
      <c r="AX253" s="98"/>
      <c r="AY253" s="47"/>
      <c r="AZ253" s="47"/>
      <c r="BA253" s="47"/>
      <c r="BB253" s="47"/>
      <c r="BC253" s="47"/>
      <c r="BD253" s="47"/>
      <c r="BE253" s="47"/>
      <c r="BF253" s="47"/>
      <c r="BG253" s="47"/>
      <c r="BH253" s="47"/>
      <c r="BI253" s="47"/>
      <c r="BJ253" s="47"/>
      <c r="BK253" s="47"/>
      <c r="BL253" s="47"/>
      <c r="BM253" s="47"/>
      <c r="BN253" s="47"/>
      <c r="BO253" s="47"/>
      <c r="BP253" s="47"/>
      <c r="BQ253" s="47"/>
      <c r="BR253" s="47"/>
      <c r="BS253" s="47"/>
      <c r="BT253" s="47"/>
      <c r="BU253" s="47"/>
      <c r="BV253" s="47"/>
      <c r="BW253" s="47"/>
      <c r="BX253" s="47"/>
      <c r="BY253" s="47"/>
      <c r="BZ253" s="47"/>
      <c r="CA253" s="47"/>
      <c r="CB253" s="47"/>
      <c r="CC253" s="47"/>
      <c r="CD253" s="47"/>
      <c r="CE253" s="47"/>
      <c r="CF253" s="47"/>
      <c r="CG253" s="47"/>
      <c r="CH253" s="47"/>
      <c r="CI253" s="47"/>
      <c r="CJ253" s="47"/>
      <c r="CK253" s="47"/>
      <c r="CL253" s="47"/>
      <c r="CM253" s="47"/>
      <c r="CN253" s="47"/>
      <c r="CO253" s="47"/>
      <c r="CP253" s="47"/>
      <c r="CQ253" s="47"/>
      <c r="CR253" s="47"/>
      <c r="CS253" s="47"/>
      <c r="CT253" s="47"/>
      <c r="CU253" s="47"/>
      <c r="CV253" s="47"/>
      <c r="CW253" s="47"/>
      <c r="CX253" s="47"/>
      <c r="CY253" s="47"/>
      <c r="CZ253" s="47"/>
      <c r="DA253" s="47"/>
      <c r="DB253" s="47"/>
      <c r="DC253" s="47"/>
      <c r="DD253" s="47"/>
      <c r="DE253" s="47"/>
      <c r="DF253" s="47"/>
      <c r="DG253" s="47"/>
      <c r="DH253" s="47"/>
      <c r="DI253" s="47"/>
      <c r="DJ253" s="47"/>
      <c r="DK253" s="47"/>
      <c r="DL253" s="47"/>
      <c r="DM253" s="47"/>
      <c r="DN253" s="47"/>
      <c r="DO253" s="47"/>
      <c r="DP253" s="47"/>
      <c r="DQ253" s="47"/>
      <c r="DR253" s="47"/>
      <c r="DS253" s="47"/>
      <c r="DT253" s="47"/>
      <c r="DU253" s="47"/>
      <c r="DV253" s="47"/>
      <c r="DW253" s="47"/>
      <c r="DX253" s="47"/>
      <c r="DY253" s="47"/>
      <c r="DZ253" s="47"/>
      <c r="EA253" s="47"/>
      <c r="EB253" s="47"/>
      <c r="EC253" s="47"/>
      <c r="ED253" s="47"/>
      <c r="EE253" s="47"/>
      <c r="EF253" s="47"/>
      <c r="EG253" s="47"/>
      <c r="EH253" s="47"/>
      <c r="EI253" s="47"/>
      <c r="EJ253" s="47"/>
      <c r="EK253" s="47"/>
      <c r="EL253" s="47"/>
      <c r="EM253" s="47"/>
      <c r="EN253" s="47"/>
      <c r="EO253" s="47"/>
      <c r="EP253" s="47"/>
      <c r="EQ253" s="47"/>
      <c r="ER253" s="47"/>
    </row>
    <row r="254" spans="1:256" s="57" customFormat="1" ht="191.1" x14ac:dyDescent="0.25">
      <c r="A254" s="97">
        <v>334</v>
      </c>
      <c r="B254" s="100" t="s">
        <v>6889</v>
      </c>
      <c r="C254" s="98">
        <v>1</v>
      </c>
      <c r="D254" s="99" t="s">
        <v>2686</v>
      </c>
      <c r="E254" s="100" t="s">
        <v>2687</v>
      </c>
      <c r="F254" s="98">
        <v>13343</v>
      </c>
      <c r="G254" s="100" t="s">
        <v>2707</v>
      </c>
      <c r="H254" s="98">
        <v>2008</v>
      </c>
      <c r="I254" s="100" t="s">
        <v>2708</v>
      </c>
      <c r="J254" s="101">
        <v>149642.26</v>
      </c>
      <c r="K254" s="100" t="s">
        <v>675</v>
      </c>
      <c r="L254" s="100" t="s">
        <v>2709</v>
      </c>
      <c r="M254" s="100" t="s">
        <v>2710</v>
      </c>
      <c r="N254" s="100" t="s">
        <v>2711</v>
      </c>
      <c r="O254" s="100" t="s">
        <v>2712</v>
      </c>
      <c r="P254" s="100">
        <v>107963</v>
      </c>
      <c r="Q254" s="102">
        <v>69.86</v>
      </c>
      <c r="R254" s="98">
        <v>17.600000000000001</v>
      </c>
      <c r="S254" s="98">
        <v>7.91</v>
      </c>
      <c r="T254" s="98">
        <v>44.35</v>
      </c>
      <c r="U254" s="102">
        <f t="shared" si="0"/>
        <v>69.86</v>
      </c>
      <c r="V254" s="98" t="s">
        <v>2713</v>
      </c>
      <c r="W254" s="98">
        <v>100</v>
      </c>
      <c r="X254" s="103" t="s">
        <v>2695</v>
      </c>
      <c r="Y254" s="102">
        <v>3</v>
      </c>
      <c r="Z254" s="102">
        <v>4</v>
      </c>
      <c r="AA254" s="102">
        <v>7</v>
      </c>
      <c r="AB254" s="102">
        <v>17</v>
      </c>
      <c r="AC254" s="98">
        <v>26</v>
      </c>
      <c r="AD254" s="102"/>
      <c r="AE254" s="104">
        <v>5</v>
      </c>
      <c r="AF254" s="105">
        <v>100</v>
      </c>
      <c r="AG254" s="106" t="s">
        <v>2714</v>
      </c>
      <c r="AH254" s="100" t="s">
        <v>2696</v>
      </c>
      <c r="AI254" s="107">
        <v>100</v>
      </c>
      <c r="AJ254" s="106"/>
      <c r="AK254" s="98"/>
      <c r="AL254" s="107"/>
      <c r="AM254" s="106"/>
      <c r="AN254" s="98"/>
      <c r="AO254" s="107"/>
      <c r="AP254" s="106"/>
      <c r="AQ254" s="98"/>
      <c r="AR254" s="107"/>
      <c r="AS254" s="106" t="s">
        <v>2715</v>
      </c>
      <c r="AT254" s="98" t="s">
        <v>2696</v>
      </c>
      <c r="AU254" s="107">
        <v>30</v>
      </c>
      <c r="AV254" s="108"/>
      <c r="AW254" s="98"/>
      <c r="AX254" s="98"/>
      <c r="AY254" s="47"/>
      <c r="AZ254" s="47"/>
      <c r="BA254" s="47"/>
      <c r="BB254" s="47"/>
      <c r="BC254" s="47"/>
      <c r="BD254" s="47"/>
      <c r="BE254" s="47"/>
      <c r="BF254" s="47"/>
      <c r="BG254" s="47"/>
      <c r="BH254" s="47"/>
      <c r="BI254" s="47"/>
      <c r="BJ254" s="47"/>
      <c r="BK254" s="47"/>
      <c r="BL254" s="47"/>
      <c r="BM254" s="47"/>
      <c r="BN254" s="47"/>
      <c r="BO254" s="47"/>
      <c r="BP254" s="47"/>
      <c r="BQ254" s="47"/>
      <c r="BR254" s="47"/>
      <c r="BS254" s="47"/>
      <c r="BT254" s="47"/>
      <c r="BU254" s="47"/>
      <c r="BV254" s="47"/>
      <c r="BW254" s="47"/>
      <c r="BX254" s="47"/>
      <c r="BY254" s="47"/>
      <c r="BZ254" s="47"/>
      <c r="CA254" s="47"/>
      <c r="CB254" s="47"/>
      <c r="CC254" s="47"/>
      <c r="CD254" s="47"/>
      <c r="CE254" s="47"/>
      <c r="CF254" s="47"/>
      <c r="CG254" s="47"/>
      <c r="CH254" s="47"/>
      <c r="CI254" s="47"/>
      <c r="CJ254" s="47"/>
      <c r="CK254" s="47"/>
      <c r="CL254" s="47"/>
      <c r="CM254" s="47"/>
      <c r="CN254" s="47"/>
      <c r="CO254" s="47"/>
      <c r="CP254" s="47"/>
      <c r="CQ254" s="47"/>
      <c r="CR254" s="47"/>
      <c r="CS254" s="47"/>
      <c r="CT254" s="47"/>
      <c r="CU254" s="47"/>
      <c r="CV254" s="47"/>
      <c r="CW254" s="47"/>
      <c r="CX254" s="47"/>
      <c r="CY254" s="47"/>
      <c r="CZ254" s="47"/>
      <c r="DA254" s="47"/>
      <c r="DB254" s="47"/>
      <c r="DC254" s="47"/>
      <c r="DD254" s="47"/>
      <c r="DE254" s="47"/>
      <c r="DF254" s="47"/>
      <c r="DG254" s="47"/>
      <c r="DH254" s="47"/>
      <c r="DI254" s="47"/>
      <c r="DJ254" s="47"/>
      <c r="DK254" s="47"/>
      <c r="DL254" s="47"/>
      <c r="DM254" s="47"/>
      <c r="DN254" s="47"/>
      <c r="DO254" s="47"/>
      <c r="DP254" s="47"/>
      <c r="DQ254" s="47"/>
      <c r="DR254" s="47"/>
      <c r="DS254" s="47"/>
      <c r="DT254" s="47"/>
      <c r="DU254" s="47"/>
      <c r="DV254" s="47"/>
      <c r="DW254" s="47"/>
      <c r="DX254" s="47"/>
      <c r="DY254" s="47"/>
      <c r="DZ254" s="47"/>
      <c r="EA254" s="47"/>
      <c r="EB254" s="47"/>
      <c r="EC254" s="47"/>
      <c r="ED254" s="47"/>
      <c r="EE254" s="47"/>
      <c r="EF254" s="47"/>
      <c r="EG254" s="47"/>
      <c r="EH254" s="47"/>
      <c r="EI254" s="47"/>
      <c r="EJ254" s="47"/>
      <c r="EK254" s="47"/>
      <c r="EL254" s="47"/>
      <c r="EM254" s="47"/>
      <c r="EN254" s="47"/>
      <c r="EO254" s="47"/>
      <c r="EP254" s="47"/>
      <c r="EQ254" s="47"/>
      <c r="ER254" s="47"/>
    </row>
    <row r="255" spans="1:256" s="57" customFormat="1" ht="89.2" x14ac:dyDescent="0.25">
      <c r="A255" s="97">
        <v>334</v>
      </c>
      <c r="B255" s="100" t="s">
        <v>6889</v>
      </c>
      <c r="C255" s="98">
        <v>1</v>
      </c>
      <c r="D255" s="99" t="s">
        <v>2746</v>
      </c>
      <c r="E255" s="100" t="s">
        <v>2747</v>
      </c>
      <c r="F255" s="98">
        <v>11040</v>
      </c>
      <c r="G255" s="100" t="s">
        <v>2748</v>
      </c>
      <c r="H255" s="98">
        <v>2012</v>
      </c>
      <c r="I255" s="100" t="s">
        <v>2749</v>
      </c>
      <c r="J255" s="101">
        <v>35001.599999999999</v>
      </c>
      <c r="K255" s="100" t="s">
        <v>1284</v>
      </c>
      <c r="L255" s="100" t="s">
        <v>2750</v>
      </c>
      <c r="M255" s="100" t="s">
        <v>2751</v>
      </c>
      <c r="N255" s="100" t="s">
        <v>2752</v>
      </c>
      <c r="O255" s="100" t="s">
        <v>2753</v>
      </c>
      <c r="P255" s="100">
        <v>119053</v>
      </c>
      <c r="Q255" s="102">
        <f>+U255</f>
        <v>54.737835294117644</v>
      </c>
      <c r="R255" s="98">
        <f>+J255/5/1700</f>
        <v>4.117835294117647</v>
      </c>
      <c r="S255" s="98">
        <v>6.27</v>
      </c>
      <c r="T255" s="98">
        <v>44.35</v>
      </c>
      <c r="U255" s="102">
        <f t="shared" si="0"/>
        <v>54.737835294117644</v>
      </c>
      <c r="V255" s="98">
        <v>100</v>
      </c>
      <c r="W255" s="98">
        <v>71</v>
      </c>
      <c r="X255" s="103" t="s">
        <v>2695</v>
      </c>
      <c r="Y255" s="102">
        <v>4</v>
      </c>
      <c r="Z255" s="102">
        <v>7</v>
      </c>
      <c r="AA255" s="102">
        <v>5</v>
      </c>
      <c r="AB255" s="102"/>
      <c r="AC255" s="98"/>
      <c r="AD255" s="102"/>
      <c r="AE255" s="104">
        <v>5</v>
      </c>
      <c r="AF255" s="105">
        <v>100</v>
      </c>
      <c r="AG255" s="106" t="s">
        <v>2746</v>
      </c>
      <c r="AH255" s="100" t="s">
        <v>2754</v>
      </c>
      <c r="AI255" s="107">
        <v>80</v>
      </c>
      <c r="AJ255" s="106"/>
      <c r="AK255" s="98"/>
      <c r="AL255" s="107"/>
      <c r="AM255" s="106"/>
      <c r="AN255" s="98"/>
      <c r="AO255" s="107"/>
      <c r="AP255" s="106"/>
      <c r="AQ255" s="98"/>
      <c r="AR255" s="107"/>
      <c r="AS255" s="106" t="s">
        <v>2706</v>
      </c>
      <c r="AT255" s="98" t="s">
        <v>2754</v>
      </c>
      <c r="AU255" s="107">
        <v>20</v>
      </c>
      <c r="AV255" s="108"/>
      <c r="AW255" s="98"/>
      <c r="AX255" s="98"/>
      <c r="AY255" s="47"/>
      <c r="AZ255" s="47"/>
      <c r="BA255" s="47"/>
      <c r="BB255" s="47"/>
      <c r="BC255" s="47"/>
      <c r="BD255" s="47"/>
      <c r="BE255" s="47"/>
      <c r="BF255" s="47"/>
      <c r="BG255" s="47"/>
      <c r="BH255" s="47"/>
      <c r="BI255" s="47"/>
      <c r="BJ255" s="47"/>
      <c r="BK255" s="47"/>
      <c r="BL255" s="47"/>
      <c r="BM255" s="47"/>
      <c r="BN255" s="47"/>
      <c r="BO255" s="47"/>
      <c r="BP255" s="47"/>
      <c r="BQ255" s="47"/>
      <c r="BR255" s="47"/>
      <c r="BS255" s="47"/>
      <c r="BT255" s="47"/>
      <c r="BU255" s="47"/>
      <c r="BV255" s="47"/>
      <c r="BW255" s="47"/>
      <c r="BX255" s="47"/>
      <c r="BY255" s="47"/>
      <c r="BZ255" s="47"/>
      <c r="CA255" s="47"/>
      <c r="CB255" s="47"/>
      <c r="CC255" s="47"/>
      <c r="CD255" s="47"/>
      <c r="CE255" s="47"/>
      <c r="CF255" s="47"/>
      <c r="CG255" s="47"/>
      <c r="CH255" s="47"/>
      <c r="CI255" s="47"/>
      <c r="CJ255" s="47"/>
      <c r="CK255" s="47"/>
      <c r="CL255" s="47"/>
      <c r="CM255" s="47"/>
      <c r="CN255" s="47"/>
      <c r="CO255" s="47"/>
      <c r="CP255" s="47"/>
      <c r="CQ255" s="47"/>
      <c r="CR255" s="47"/>
      <c r="CS255" s="47"/>
      <c r="CT255" s="47"/>
      <c r="CU255" s="47"/>
      <c r="CV255" s="47"/>
      <c r="CW255" s="47"/>
      <c r="CX255" s="47"/>
      <c r="CY255" s="47"/>
      <c r="CZ255" s="47"/>
      <c r="DA255" s="47"/>
      <c r="DB255" s="47"/>
      <c r="DC255" s="47"/>
      <c r="DD255" s="47"/>
      <c r="DE255" s="47"/>
      <c r="DF255" s="47"/>
      <c r="DG255" s="47"/>
      <c r="DH255" s="47"/>
      <c r="DI255" s="47"/>
      <c r="DJ255" s="47"/>
      <c r="DK255" s="47"/>
      <c r="DL255" s="47"/>
      <c r="DM255" s="47"/>
      <c r="DN255" s="47"/>
      <c r="DO255" s="47"/>
      <c r="DP255" s="47"/>
      <c r="DQ255" s="47"/>
      <c r="DR255" s="47"/>
      <c r="DS255" s="47"/>
      <c r="DT255" s="47"/>
      <c r="DU255" s="47"/>
      <c r="DV255" s="47"/>
      <c r="DW255" s="47"/>
      <c r="DX255" s="47"/>
      <c r="DY255" s="47"/>
      <c r="DZ255" s="47"/>
      <c r="EA255" s="47"/>
      <c r="EB255" s="47"/>
      <c r="EC255" s="47"/>
      <c r="ED255" s="47"/>
      <c r="EE255" s="47"/>
      <c r="EF255" s="47"/>
      <c r="EG255" s="47"/>
      <c r="EH255" s="47"/>
      <c r="EI255" s="47"/>
      <c r="EJ255" s="47"/>
      <c r="EK255" s="47"/>
      <c r="EL255" s="47"/>
      <c r="EM255" s="47"/>
      <c r="EN255" s="47"/>
      <c r="EO255" s="47"/>
      <c r="EP255" s="47"/>
      <c r="EQ255" s="47"/>
      <c r="ER255" s="47"/>
    </row>
    <row r="256" spans="1:256" s="57" customFormat="1" ht="76.45" x14ac:dyDescent="0.25">
      <c r="A256" s="97">
        <v>334</v>
      </c>
      <c r="B256" s="100" t="s">
        <v>6889</v>
      </c>
      <c r="C256" s="98">
        <v>3</v>
      </c>
      <c r="D256" s="99" t="s">
        <v>2716</v>
      </c>
      <c r="E256" s="100" t="s">
        <v>2717</v>
      </c>
      <c r="F256" s="98" t="s">
        <v>2718</v>
      </c>
      <c r="G256" s="100" t="s">
        <v>2719</v>
      </c>
      <c r="H256" s="98">
        <v>2008</v>
      </c>
      <c r="I256" s="100" t="s">
        <v>2720</v>
      </c>
      <c r="J256" s="101">
        <v>201585.8</v>
      </c>
      <c r="K256" s="100" t="s">
        <v>675</v>
      </c>
      <c r="L256" s="100" t="s">
        <v>2721</v>
      </c>
      <c r="M256" s="100" t="s">
        <v>2722</v>
      </c>
      <c r="N256" s="100" t="s">
        <v>2723</v>
      </c>
      <c r="O256" s="100" t="s">
        <v>2724</v>
      </c>
      <c r="P256" s="100">
        <v>108244</v>
      </c>
      <c r="Q256" s="102">
        <v>76.180000000000007</v>
      </c>
      <c r="R256" s="98">
        <v>23.72</v>
      </c>
      <c r="S256" s="98">
        <v>8.11</v>
      </c>
      <c r="T256" s="98">
        <v>44.35</v>
      </c>
      <c r="U256" s="102">
        <f t="shared" si="0"/>
        <v>76.180000000000007</v>
      </c>
      <c r="V256" s="98">
        <v>100</v>
      </c>
      <c r="W256" s="98">
        <v>100</v>
      </c>
      <c r="X256" s="103" t="s">
        <v>2695</v>
      </c>
      <c r="Y256" s="102">
        <v>4</v>
      </c>
      <c r="Z256" s="102">
        <v>8</v>
      </c>
      <c r="AA256" s="102">
        <v>2</v>
      </c>
      <c r="AB256" s="102">
        <v>17</v>
      </c>
      <c r="AC256" s="98">
        <v>31</v>
      </c>
      <c r="AD256" s="102"/>
      <c r="AE256" s="104">
        <v>5</v>
      </c>
      <c r="AF256" s="105">
        <v>100</v>
      </c>
      <c r="AG256" s="106"/>
      <c r="AH256" s="100"/>
      <c r="AI256" s="107"/>
      <c r="AJ256" s="106"/>
      <c r="AK256" s="98"/>
      <c r="AL256" s="107"/>
      <c r="AM256" s="106"/>
      <c r="AN256" s="98"/>
      <c r="AO256" s="107"/>
      <c r="AP256" s="106"/>
      <c r="AQ256" s="98"/>
      <c r="AR256" s="107"/>
      <c r="AS256" s="106" t="s">
        <v>2725</v>
      </c>
      <c r="AT256" s="98" t="s">
        <v>2726</v>
      </c>
      <c r="AU256" s="107">
        <v>100</v>
      </c>
      <c r="AV256" s="108"/>
      <c r="AW256" s="98"/>
      <c r="AX256" s="98"/>
      <c r="AY256" s="47"/>
      <c r="AZ256" s="47"/>
      <c r="BA256" s="47"/>
      <c r="BB256" s="47"/>
      <c r="BC256" s="47"/>
      <c r="BD256" s="47"/>
      <c r="BE256" s="47"/>
      <c r="BF256" s="47"/>
      <c r="BG256" s="47"/>
      <c r="BH256" s="47"/>
      <c r="BI256" s="47"/>
      <c r="BJ256" s="47"/>
      <c r="BK256" s="47"/>
      <c r="BL256" s="47"/>
      <c r="BM256" s="47"/>
      <c r="BN256" s="47"/>
      <c r="BO256" s="47"/>
      <c r="BP256" s="47"/>
      <c r="BQ256" s="47"/>
      <c r="BR256" s="47"/>
      <c r="BS256" s="47"/>
      <c r="BT256" s="47"/>
      <c r="BU256" s="47"/>
      <c r="BV256" s="47"/>
      <c r="BW256" s="47"/>
      <c r="BX256" s="47"/>
      <c r="BY256" s="47"/>
      <c r="BZ256" s="47"/>
      <c r="CA256" s="47"/>
      <c r="CB256" s="47"/>
      <c r="CC256" s="47"/>
      <c r="CD256" s="47"/>
      <c r="CE256" s="47"/>
      <c r="CF256" s="47"/>
      <c r="CG256" s="47"/>
      <c r="CH256" s="47"/>
      <c r="CI256" s="47"/>
      <c r="CJ256" s="47"/>
      <c r="CK256" s="47"/>
      <c r="CL256" s="47"/>
      <c r="CM256" s="47"/>
      <c r="CN256" s="47"/>
      <c r="CO256" s="47"/>
      <c r="CP256" s="47"/>
      <c r="CQ256" s="47"/>
      <c r="CR256" s="47"/>
      <c r="CS256" s="47"/>
      <c r="CT256" s="47"/>
      <c r="CU256" s="47"/>
      <c r="CV256" s="47"/>
      <c r="CW256" s="47"/>
      <c r="CX256" s="47"/>
      <c r="CY256" s="47"/>
      <c r="CZ256" s="47"/>
      <c r="DA256" s="47"/>
      <c r="DB256" s="47"/>
      <c r="DC256" s="47"/>
      <c r="DD256" s="47"/>
      <c r="DE256" s="47"/>
      <c r="DF256" s="47"/>
      <c r="DG256" s="47"/>
      <c r="DH256" s="47"/>
      <c r="DI256" s="47"/>
      <c r="DJ256" s="47"/>
      <c r="DK256" s="47"/>
      <c r="DL256" s="47"/>
      <c r="DM256" s="47"/>
      <c r="DN256" s="47"/>
      <c r="DO256" s="47"/>
      <c r="DP256" s="47"/>
      <c r="DQ256" s="47"/>
      <c r="DR256" s="47"/>
      <c r="DS256" s="47"/>
      <c r="DT256" s="47"/>
      <c r="DU256" s="47"/>
      <c r="DV256" s="47"/>
      <c r="DW256" s="47"/>
      <c r="DX256" s="47"/>
      <c r="DY256" s="47"/>
      <c r="DZ256" s="47"/>
      <c r="EA256" s="47"/>
      <c r="EB256" s="47"/>
      <c r="EC256" s="47"/>
      <c r="ED256" s="47"/>
      <c r="EE256" s="47"/>
      <c r="EF256" s="47"/>
      <c r="EG256" s="47"/>
      <c r="EH256" s="47"/>
      <c r="EI256" s="47"/>
      <c r="EJ256" s="47"/>
      <c r="EK256" s="47"/>
      <c r="EL256" s="47"/>
      <c r="EM256" s="47"/>
      <c r="EN256" s="47"/>
      <c r="EO256" s="47"/>
      <c r="EP256" s="47"/>
      <c r="EQ256" s="47"/>
      <c r="ER256" s="47"/>
    </row>
    <row r="257" spans="1:256" s="57" customFormat="1" ht="371.25" customHeight="1" x14ac:dyDescent="0.25">
      <c r="A257" s="97">
        <v>334</v>
      </c>
      <c r="B257" s="100" t="s">
        <v>6889</v>
      </c>
      <c r="C257" s="98">
        <v>1</v>
      </c>
      <c r="D257" s="99" t="s">
        <v>2686</v>
      </c>
      <c r="E257" s="100" t="s">
        <v>2687</v>
      </c>
      <c r="F257" s="98">
        <v>13343</v>
      </c>
      <c r="G257" s="100" t="s">
        <v>2727</v>
      </c>
      <c r="H257" s="98">
        <v>2010</v>
      </c>
      <c r="I257" s="100" t="s">
        <v>2728</v>
      </c>
      <c r="J257" s="101">
        <v>140377.67000000001</v>
      </c>
      <c r="K257" s="100" t="s">
        <v>655</v>
      </c>
      <c r="L257" s="100" t="s">
        <v>2729</v>
      </c>
      <c r="M257" s="100" t="s">
        <v>2730</v>
      </c>
      <c r="N257" s="100" t="s">
        <v>2731</v>
      </c>
      <c r="O257" s="100" t="s">
        <v>2732</v>
      </c>
      <c r="P257" s="100">
        <v>113029</v>
      </c>
      <c r="Q257" s="102">
        <v>68.94</v>
      </c>
      <c r="R257" s="98">
        <v>16.52</v>
      </c>
      <c r="S257" s="98">
        <v>8.07</v>
      </c>
      <c r="T257" s="98">
        <v>44.35</v>
      </c>
      <c r="U257" s="102">
        <f t="shared" si="0"/>
        <v>68.94</v>
      </c>
      <c r="V257" s="98" t="s">
        <v>2733</v>
      </c>
      <c r="W257" s="98">
        <v>100</v>
      </c>
      <c r="X257" s="103" t="s">
        <v>2695</v>
      </c>
      <c r="Y257" s="102">
        <v>2</v>
      </c>
      <c r="Z257" s="102">
        <v>5</v>
      </c>
      <c r="AA257" s="102">
        <v>1</v>
      </c>
      <c r="AB257" s="102">
        <v>17</v>
      </c>
      <c r="AC257" s="98">
        <v>25</v>
      </c>
      <c r="AD257" s="102"/>
      <c r="AE257" s="104">
        <v>5</v>
      </c>
      <c r="AF257" s="105">
        <v>100</v>
      </c>
      <c r="AG257" s="106" t="s">
        <v>2686</v>
      </c>
      <c r="AH257" s="100" t="s">
        <v>2696</v>
      </c>
      <c r="AI257" s="107">
        <v>75</v>
      </c>
      <c r="AJ257" s="106"/>
      <c r="AK257" s="98"/>
      <c r="AL257" s="107"/>
      <c r="AM257" s="106"/>
      <c r="AN257" s="98"/>
      <c r="AO257" s="107"/>
      <c r="AP257" s="106"/>
      <c r="AQ257" s="98"/>
      <c r="AR257" s="107"/>
      <c r="AS257" s="106" t="s">
        <v>2715</v>
      </c>
      <c r="AT257" s="98" t="s">
        <v>2696</v>
      </c>
      <c r="AU257" s="107">
        <v>20</v>
      </c>
      <c r="AV257" s="108"/>
      <c r="AW257" s="98"/>
      <c r="AX257" s="98"/>
      <c r="AY257" s="47"/>
      <c r="AZ257" s="47"/>
      <c r="BA257" s="47"/>
      <c r="BB257" s="47"/>
      <c r="BC257" s="47"/>
      <c r="BD257" s="47"/>
      <c r="BE257" s="47"/>
      <c r="BF257" s="47"/>
      <c r="BG257" s="47"/>
      <c r="BH257" s="47"/>
      <c r="BI257" s="47"/>
      <c r="BJ257" s="47"/>
      <c r="BK257" s="47"/>
      <c r="BL257" s="47"/>
      <c r="BM257" s="47"/>
      <c r="BN257" s="47"/>
      <c r="BO257" s="47"/>
      <c r="BP257" s="47"/>
      <c r="BQ257" s="47"/>
      <c r="BR257" s="47"/>
      <c r="BS257" s="47"/>
      <c r="BT257" s="47"/>
      <c r="BU257" s="47"/>
      <c r="BV257" s="47"/>
      <c r="BW257" s="47"/>
      <c r="BX257" s="47"/>
      <c r="BY257" s="47"/>
      <c r="BZ257" s="47"/>
      <c r="CA257" s="47"/>
      <c r="CB257" s="47"/>
      <c r="CC257" s="47"/>
      <c r="CD257" s="47"/>
      <c r="CE257" s="47"/>
      <c r="CF257" s="47"/>
      <c r="CG257" s="47"/>
      <c r="CH257" s="47"/>
      <c r="CI257" s="47"/>
      <c r="CJ257" s="47"/>
      <c r="CK257" s="47"/>
      <c r="CL257" s="47"/>
      <c r="CM257" s="47"/>
      <c r="CN257" s="47"/>
      <c r="CO257" s="47"/>
      <c r="CP257" s="47"/>
      <c r="CQ257" s="47"/>
      <c r="CR257" s="47"/>
      <c r="CS257" s="47"/>
      <c r="CT257" s="47"/>
      <c r="CU257" s="47"/>
      <c r="CV257" s="47"/>
      <c r="CW257" s="47"/>
      <c r="CX257" s="47"/>
      <c r="CY257" s="47"/>
      <c r="CZ257" s="47"/>
      <c r="DA257" s="47"/>
      <c r="DB257" s="47"/>
      <c r="DC257" s="47"/>
      <c r="DD257" s="47"/>
      <c r="DE257" s="47"/>
      <c r="DF257" s="47"/>
      <c r="DG257" s="47"/>
      <c r="DH257" s="47"/>
      <c r="DI257" s="47"/>
      <c r="DJ257" s="47"/>
      <c r="DK257" s="47"/>
      <c r="DL257" s="47"/>
      <c r="DM257" s="47"/>
      <c r="DN257" s="47"/>
      <c r="DO257" s="47"/>
      <c r="DP257" s="47"/>
      <c r="DQ257" s="47"/>
      <c r="DR257" s="47"/>
      <c r="DS257" s="47"/>
      <c r="DT257" s="47"/>
      <c r="DU257" s="47"/>
      <c r="DV257" s="47"/>
      <c r="DW257" s="47"/>
      <c r="DX257" s="47"/>
      <c r="DY257" s="47"/>
      <c r="DZ257" s="47"/>
      <c r="EA257" s="47"/>
      <c r="EB257" s="47"/>
      <c r="EC257" s="47"/>
      <c r="ED257" s="47"/>
      <c r="EE257" s="47"/>
      <c r="EF257" s="47"/>
      <c r="EG257" s="47"/>
      <c r="EH257" s="47"/>
      <c r="EI257" s="47"/>
      <c r="EJ257" s="47"/>
      <c r="EK257" s="47"/>
      <c r="EL257" s="47"/>
      <c r="EM257" s="47"/>
      <c r="EN257" s="47"/>
      <c r="EO257" s="47"/>
      <c r="EP257" s="47"/>
      <c r="EQ257" s="47"/>
      <c r="ER257" s="47"/>
    </row>
    <row r="258" spans="1:256" s="57" customFormat="1" ht="370.55" customHeight="1" x14ac:dyDescent="0.25">
      <c r="A258" s="97">
        <v>381</v>
      </c>
      <c r="B258" s="100" t="s">
        <v>6890</v>
      </c>
      <c r="C258" s="98"/>
      <c r="D258" s="99" t="s">
        <v>5394</v>
      </c>
      <c r="E258" s="100" t="s">
        <v>2778</v>
      </c>
      <c r="F258" s="98">
        <v>3702</v>
      </c>
      <c r="G258" s="100" t="s">
        <v>3179</v>
      </c>
      <c r="H258" s="98">
        <v>2015</v>
      </c>
      <c r="I258" s="100" t="s">
        <v>7884</v>
      </c>
      <c r="J258" s="101" t="s">
        <v>3180</v>
      </c>
      <c r="K258" s="100" t="s">
        <v>3181</v>
      </c>
      <c r="L258" s="100" t="s">
        <v>2916</v>
      </c>
      <c r="M258" s="100" t="s">
        <v>2917</v>
      </c>
      <c r="N258" s="100" t="s">
        <v>3076</v>
      </c>
      <c r="O258" s="100" t="s">
        <v>3077</v>
      </c>
      <c r="P258" s="100" t="s">
        <v>3182</v>
      </c>
      <c r="Q258" s="102">
        <v>0</v>
      </c>
      <c r="R258" s="98">
        <v>0</v>
      </c>
      <c r="S258" s="98">
        <v>0</v>
      </c>
      <c r="T258" s="98">
        <v>0</v>
      </c>
      <c r="U258" s="102">
        <f>+R258+S258+T258</f>
        <v>0</v>
      </c>
      <c r="V258" s="98">
        <v>100</v>
      </c>
      <c r="W258" s="98">
        <v>100</v>
      </c>
      <c r="X258" s="103" t="s">
        <v>2787</v>
      </c>
      <c r="Y258" s="102">
        <v>4</v>
      </c>
      <c r="Z258" s="102">
        <v>5</v>
      </c>
      <c r="AA258" s="102">
        <v>5</v>
      </c>
      <c r="AB258" s="102">
        <v>10</v>
      </c>
      <c r="AC258" s="98">
        <v>11</v>
      </c>
      <c r="AD258" s="102" t="s">
        <v>2923</v>
      </c>
      <c r="AE258" s="104" t="s">
        <v>2768</v>
      </c>
      <c r="AF258" s="105">
        <v>100</v>
      </c>
      <c r="AG258" s="106" t="s">
        <v>2789</v>
      </c>
      <c r="AH258" s="100" t="s">
        <v>2837</v>
      </c>
      <c r="AI258" s="107">
        <v>100</v>
      </c>
      <c r="AJ258" s="106"/>
      <c r="AK258" s="98"/>
      <c r="AL258" s="107"/>
      <c r="AM258" s="106"/>
      <c r="AN258" s="98"/>
      <c r="AO258" s="107"/>
      <c r="AP258" s="106"/>
      <c r="AQ258" s="98"/>
      <c r="AR258" s="107"/>
      <c r="AS258" s="106"/>
      <c r="AT258" s="98"/>
      <c r="AU258" s="107"/>
      <c r="AV258" s="108"/>
      <c r="AW258" s="98"/>
      <c r="AX258" s="98"/>
      <c r="AY258" s="47"/>
      <c r="AZ258" s="47"/>
      <c r="BA258" s="47"/>
      <c r="BB258" s="47"/>
      <c r="BC258" s="47"/>
      <c r="BD258" s="47"/>
      <c r="BE258" s="47"/>
      <c r="BF258" s="47"/>
      <c r="BG258" s="47"/>
      <c r="BH258" s="47"/>
      <c r="BI258" s="47"/>
      <c r="BJ258" s="47"/>
      <c r="BK258" s="47"/>
      <c r="BL258" s="47"/>
      <c r="BM258" s="47"/>
      <c r="BN258" s="47"/>
      <c r="BO258" s="47"/>
      <c r="BP258" s="47"/>
      <c r="BQ258" s="47"/>
      <c r="BR258" s="47"/>
      <c r="BS258" s="47"/>
      <c r="BT258" s="47"/>
      <c r="BU258" s="47"/>
      <c r="BV258" s="47"/>
      <c r="BW258" s="47"/>
      <c r="BX258" s="47"/>
      <c r="BY258" s="47"/>
      <c r="BZ258" s="47"/>
      <c r="CA258" s="47"/>
      <c r="CB258" s="47"/>
      <c r="CC258" s="47"/>
      <c r="CD258" s="47"/>
      <c r="CE258" s="47"/>
      <c r="CF258" s="47"/>
      <c r="CG258" s="47"/>
      <c r="CH258" s="47"/>
      <c r="CI258" s="47"/>
      <c r="CJ258" s="47"/>
      <c r="CK258" s="47"/>
      <c r="CL258" s="47"/>
      <c r="CM258" s="47"/>
      <c r="CN258" s="47"/>
      <c r="CO258" s="47"/>
      <c r="CP258" s="47"/>
      <c r="CQ258" s="47"/>
      <c r="CR258" s="47"/>
      <c r="CS258" s="47"/>
      <c r="CT258" s="47"/>
      <c r="CU258" s="47"/>
      <c r="CV258" s="47"/>
      <c r="CW258" s="47"/>
      <c r="CX258" s="47"/>
      <c r="CY258" s="47"/>
      <c r="CZ258" s="47"/>
      <c r="DA258" s="47"/>
      <c r="DB258" s="47"/>
      <c r="DC258" s="47"/>
      <c r="DD258" s="47"/>
      <c r="DE258" s="47"/>
      <c r="DF258" s="47"/>
      <c r="DG258" s="47"/>
      <c r="DH258" s="47"/>
      <c r="DI258" s="47"/>
      <c r="DJ258" s="47"/>
      <c r="DK258" s="47"/>
      <c r="DL258" s="47"/>
      <c r="DM258" s="47"/>
      <c r="DN258" s="47"/>
      <c r="DO258" s="47"/>
      <c r="DP258" s="47"/>
      <c r="DQ258" s="47"/>
      <c r="DR258" s="47"/>
      <c r="DS258" s="47"/>
      <c r="DT258" s="47"/>
      <c r="DU258" s="47"/>
      <c r="DV258" s="47"/>
      <c r="DW258" s="47"/>
      <c r="DX258" s="47"/>
      <c r="DY258" s="47"/>
      <c r="DZ258" s="47"/>
      <c r="EA258" s="47"/>
      <c r="EB258" s="47"/>
      <c r="EC258" s="47"/>
      <c r="ED258" s="47"/>
      <c r="EE258" s="47"/>
      <c r="EF258" s="47"/>
      <c r="EG258" s="47"/>
      <c r="EH258" s="47"/>
      <c r="EI258" s="47"/>
      <c r="EJ258" s="47"/>
      <c r="EK258" s="47"/>
      <c r="EL258" s="47"/>
      <c r="EM258" s="47"/>
      <c r="EN258" s="47"/>
      <c r="EO258" s="47"/>
      <c r="EP258" s="47"/>
      <c r="EQ258" s="47"/>
      <c r="ER258" s="47"/>
    </row>
    <row r="259" spans="1:256" s="58" customFormat="1" ht="294.8" customHeight="1" x14ac:dyDescent="0.25">
      <c r="A259" s="97">
        <v>381</v>
      </c>
      <c r="B259" s="100" t="s">
        <v>6890</v>
      </c>
      <c r="C259" s="98">
        <v>10</v>
      </c>
      <c r="D259" s="99" t="s">
        <v>1663</v>
      </c>
      <c r="E259" s="100" t="s">
        <v>7876</v>
      </c>
      <c r="F259" s="98">
        <v>18326</v>
      </c>
      <c r="G259" s="100" t="s">
        <v>3054</v>
      </c>
      <c r="H259" s="98">
        <v>2015</v>
      </c>
      <c r="I259" s="100" t="s">
        <v>3055</v>
      </c>
      <c r="J259" s="101" t="s">
        <v>3056</v>
      </c>
      <c r="K259" s="100" t="s">
        <v>3057</v>
      </c>
      <c r="L259" s="100" t="s">
        <v>3058</v>
      </c>
      <c r="M259" s="100" t="s">
        <v>3059</v>
      </c>
      <c r="N259" s="100" t="s">
        <v>3060</v>
      </c>
      <c r="O259" s="100" t="s">
        <v>3061</v>
      </c>
      <c r="P259" s="100" t="s">
        <v>3062</v>
      </c>
      <c r="Q259" s="102">
        <v>5.55</v>
      </c>
      <c r="R259" s="98">
        <v>6800</v>
      </c>
      <c r="S259" s="98">
        <v>1800</v>
      </c>
      <c r="T259" s="98">
        <v>827</v>
      </c>
      <c r="U259" s="102">
        <f>+R259+S259+T259</f>
        <v>9427</v>
      </c>
      <c r="V259" s="98">
        <v>90</v>
      </c>
      <c r="W259" s="98">
        <v>80</v>
      </c>
      <c r="X259" s="103" t="s">
        <v>3063</v>
      </c>
      <c r="Y259" s="102">
        <v>3</v>
      </c>
      <c r="Z259" s="102">
        <v>4</v>
      </c>
      <c r="AA259" s="102">
        <v>7</v>
      </c>
      <c r="AB259" s="102">
        <v>4</v>
      </c>
      <c r="AC259" s="98">
        <v>19</v>
      </c>
      <c r="AD259" s="102" t="s">
        <v>2767</v>
      </c>
      <c r="AE259" s="104" t="s">
        <v>2802</v>
      </c>
      <c r="AF259" s="105">
        <v>100</v>
      </c>
      <c r="AG259" s="106" t="s">
        <v>1663</v>
      </c>
      <c r="AH259" s="100" t="s">
        <v>3064</v>
      </c>
      <c r="AI259" s="107">
        <v>100</v>
      </c>
      <c r="AJ259" s="106"/>
      <c r="AK259" s="98"/>
      <c r="AL259" s="107"/>
      <c r="AM259" s="106"/>
      <c r="AN259" s="98"/>
      <c r="AO259" s="107"/>
      <c r="AP259" s="106"/>
      <c r="AQ259" s="98"/>
      <c r="AR259" s="107"/>
      <c r="AS259" s="106"/>
      <c r="AT259" s="98"/>
      <c r="AU259" s="107"/>
      <c r="AV259" s="108"/>
      <c r="AW259" s="98"/>
      <c r="AX259" s="98"/>
      <c r="AY259" s="47"/>
      <c r="AZ259" s="47"/>
      <c r="BA259" s="47"/>
      <c r="BB259" s="47"/>
      <c r="BC259" s="47"/>
      <c r="BD259" s="47"/>
      <c r="BE259" s="47"/>
      <c r="BF259" s="47"/>
      <c r="BG259" s="47"/>
      <c r="BH259" s="47"/>
      <c r="BI259" s="47"/>
      <c r="BJ259" s="47"/>
      <c r="BK259" s="47"/>
      <c r="BL259" s="47"/>
      <c r="BM259" s="47"/>
      <c r="BN259" s="47"/>
      <c r="BO259" s="47"/>
      <c r="BP259" s="47"/>
      <c r="BQ259" s="47"/>
      <c r="BR259" s="47"/>
      <c r="BS259" s="47"/>
      <c r="BT259" s="47"/>
      <c r="BU259" s="47"/>
      <c r="BV259" s="47"/>
      <c r="BW259" s="47"/>
      <c r="BX259" s="47"/>
      <c r="BY259" s="47"/>
      <c r="BZ259" s="47"/>
      <c r="CA259" s="47"/>
      <c r="CB259" s="47"/>
      <c r="CC259" s="47"/>
      <c r="CD259" s="47"/>
      <c r="CE259" s="47"/>
      <c r="CF259" s="47"/>
      <c r="CG259" s="47"/>
      <c r="CH259" s="47"/>
      <c r="CI259" s="47"/>
      <c r="CJ259" s="47"/>
      <c r="CK259" s="47"/>
      <c r="CL259" s="47"/>
      <c r="CM259" s="47"/>
      <c r="CN259" s="47"/>
      <c r="CO259" s="47"/>
      <c r="CP259" s="47"/>
      <c r="CQ259" s="47"/>
      <c r="CR259" s="47"/>
      <c r="CS259" s="47"/>
      <c r="CT259" s="47"/>
      <c r="CU259" s="47"/>
      <c r="CV259" s="47"/>
      <c r="CW259" s="47"/>
      <c r="CX259" s="47"/>
      <c r="CY259" s="47"/>
      <c r="CZ259" s="47"/>
      <c r="DA259" s="47"/>
      <c r="DB259" s="47"/>
      <c r="DC259" s="47"/>
      <c r="DD259" s="47"/>
      <c r="DE259" s="47"/>
      <c r="DF259" s="47"/>
      <c r="DG259" s="47"/>
      <c r="DH259" s="47"/>
      <c r="DI259" s="47"/>
      <c r="DJ259" s="47"/>
      <c r="DK259" s="47"/>
      <c r="DL259" s="47"/>
      <c r="DM259" s="47"/>
      <c r="DN259" s="47"/>
      <c r="DO259" s="47"/>
      <c r="DP259" s="47"/>
      <c r="DQ259" s="47"/>
      <c r="DR259" s="47"/>
      <c r="DS259" s="47"/>
      <c r="DT259" s="47"/>
      <c r="DU259" s="47"/>
      <c r="DV259" s="47"/>
      <c r="DW259" s="47"/>
      <c r="DX259" s="47"/>
      <c r="DY259" s="47"/>
      <c r="DZ259" s="47"/>
      <c r="EA259" s="47"/>
      <c r="EB259" s="47"/>
      <c r="EC259" s="47"/>
      <c r="ED259" s="47"/>
      <c r="EE259" s="47"/>
      <c r="EF259" s="47"/>
      <c r="EG259" s="47"/>
      <c r="EH259" s="47"/>
      <c r="EI259" s="47"/>
      <c r="EJ259" s="47"/>
      <c r="EK259" s="47"/>
      <c r="EL259" s="47"/>
      <c r="EM259" s="47"/>
      <c r="EN259" s="47"/>
      <c r="EO259" s="47"/>
      <c r="EP259" s="47"/>
      <c r="EQ259" s="47"/>
      <c r="ER259" s="47"/>
      <c r="ES259" s="57"/>
      <c r="ET259" s="57"/>
      <c r="EU259" s="57"/>
      <c r="EV259" s="57"/>
      <c r="EW259" s="57"/>
      <c r="EX259" s="57"/>
      <c r="EY259" s="57"/>
      <c r="EZ259" s="57"/>
      <c r="FA259" s="57"/>
      <c r="FB259" s="57"/>
      <c r="FC259" s="57"/>
      <c r="FD259" s="57"/>
      <c r="FE259" s="57"/>
      <c r="FF259" s="57"/>
      <c r="FG259" s="57"/>
      <c r="FH259" s="57"/>
      <c r="FI259" s="57"/>
      <c r="FJ259" s="57"/>
      <c r="FK259" s="57"/>
      <c r="FL259" s="57"/>
      <c r="FM259" s="57"/>
      <c r="FN259" s="57"/>
      <c r="FO259" s="57"/>
      <c r="FP259" s="57"/>
      <c r="FQ259" s="57"/>
      <c r="FR259" s="57"/>
      <c r="FS259" s="57"/>
      <c r="FT259" s="57"/>
      <c r="FU259" s="57"/>
      <c r="FV259" s="57"/>
      <c r="FW259" s="57"/>
      <c r="FX259" s="57"/>
      <c r="FY259" s="57"/>
      <c r="FZ259" s="57"/>
      <c r="GA259" s="57"/>
      <c r="GB259" s="57"/>
      <c r="GC259" s="57"/>
      <c r="GD259" s="57"/>
      <c r="GE259" s="57"/>
      <c r="GF259" s="57"/>
      <c r="GG259" s="57"/>
      <c r="GH259" s="57"/>
      <c r="GI259" s="57"/>
      <c r="GJ259" s="57"/>
      <c r="GK259" s="57"/>
      <c r="GL259" s="57"/>
      <c r="GM259" s="57"/>
      <c r="GN259" s="57"/>
      <c r="GO259" s="57"/>
      <c r="GP259" s="57"/>
      <c r="GQ259" s="57"/>
      <c r="GR259" s="57"/>
      <c r="GS259" s="57"/>
      <c r="GT259" s="57"/>
      <c r="GU259" s="57"/>
      <c r="GV259" s="57"/>
      <c r="GW259" s="57"/>
      <c r="GX259" s="57"/>
      <c r="GY259" s="57"/>
      <c r="GZ259" s="57"/>
      <c r="HA259" s="57"/>
      <c r="HB259" s="57"/>
      <c r="HC259" s="57"/>
      <c r="HD259" s="57"/>
      <c r="HE259" s="57"/>
      <c r="HF259" s="57"/>
      <c r="HG259" s="57"/>
      <c r="HH259" s="57"/>
      <c r="HI259" s="57"/>
      <c r="HJ259" s="57"/>
      <c r="HK259" s="57"/>
      <c r="HL259" s="57"/>
      <c r="HM259" s="57"/>
      <c r="HN259" s="57"/>
      <c r="HO259" s="57"/>
      <c r="HP259" s="57"/>
      <c r="HQ259" s="57"/>
      <c r="HR259" s="57"/>
      <c r="HS259" s="57"/>
      <c r="HT259" s="57"/>
      <c r="HU259" s="57"/>
      <c r="HV259" s="57"/>
      <c r="HW259" s="57"/>
      <c r="HX259" s="57"/>
      <c r="HY259" s="57"/>
      <c r="HZ259" s="57"/>
      <c r="IA259" s="57"/>
      <c r="IB259" s="57"/>
      <c r="IC259" s="57"/>
      <c r="ID259" s="57"/>
      <c r="IE259" s="57"/>
      <c r="IF259" s="57"/>
      <c r="IG259" s="57"/>
      <c r="IH259" s="57"/>
      <c r="II259" s="57"/>
      <c r="IJ259" s="57"/>
      <c r="IK259" s="57"/>
      <c r="IL259" s="57"/>
      <c r="IM259" s="57"/>
      <c r="IN259" s="57"/>
      <c r="IO259" s="57"/>
      <c r="IP259" s="57"/>
      <c r="IQ259" s="57"/>
      <c r="IR259" s="57"/>
      <c r="IS259" s="57"/>
      <c r="IT259" s="57"/>
      <c r="IU259" s="57"/>
      <c r="IV259" s="57"/>
    </row>
    <row r="260" spans="1:256" s="58" customFormat="1" ht="294.8" customHeight="1" x14ac:dyDescent="0.25">
      <c r="A260" s="97">
        <v>381</v>
      </c>
      <c r="B260" s="100" t="s">
        <v>6890</v>
      </c>
      <c r="C260" s="98"/>
      <c r="D260" s="99" t="s">
        <v>5394</v>
      </c>
      <c r="E260" s="100" t="s">
        <v>2778</v>
      </c>
      <c r="F260" s="98">
        <v>3702</v>
      </c>
      <c r="G260" s="100" t="s">
        <v>3206</v>
      </c>
      <c r="H260" s="98">
        <v>2016</v>
      </c>
      <c r="I260" s="100" t="s">
        <v>3207</v>
      </c>
      <c r="J260" s="101">
        <v>31175.22</v>
      </c>
      <c r="K260" s="100" t="s">
        <v>1143</v>
      </c>
      <c r="L260" s="100" t="s">
        <v>3206</v>
      </c>
      <c r="M260" s="100" t="s">
        <v>2917</v>
      </c>
      <c r="N260" s="100" t="s">
        <v>3076</v>
      </c>
      <c r="O260" s="100" t="s">
        <v>3077</v>
      </c>
      <c r="P260" s="100">
        <v>1403997</v>
      </c>
      <c r="Q260" s="102">
        <v>3.63</v>
      </c>
      <c r="R260" s="98">
        <v>6168</v>
      </c>
      <c r="S260" s="98">
        <v>0</v>
      </c>
      <c r="T260" s="98">
        <v>0</v>
      </c>
      <c r="U260" s="102">
        <f>+R260+T260+S260</f>
        <v>6168</v>
      </c>
      <c r="V260" s="98">
        <v>100</v>
      </c>
      <c r="W260" s="98">
        <v>0</v>
      </c>
      <c r="X260" s="103" t="s">
        <v>2787</v>
      </c>
      <c r="Y260" s="102">
        <v>4</v>
      </c>
      <c r="Z260" s="102">
        <v>5</v>
      </c>
      <c r="AA260" s="102">
        <v>5</v>
      </c>
      <c r="AB260" s="102">
        <v>10</v>
      </c>
      <c r="AC260" s="98">
        <v>11</v>
      </c>
      <c r="AD260" s="102" t="s">
        <v>2923</v>
      </c>
      <c r="AE260" s="104" t="s">
        <v>2768</v>
      </c>
      <c r="AF260" s="105">
        <v>100</v>
      </c>
      <c r="AG260" s="106" t="s">
        <v>2789</v>
      </c>
      <c r="AH260" s="100" t="s">
        <v>2837</v>
      </c>
      <c r="AI260" s="107">
        <v>100</v>
      </c>
      <c r="AJ260" s="106"/>
      <c r="AK260" s="98"/>
      <c r="AL260" s="107"/>
      <c r="AM260" s="106"/>
      <c r="AN260" s="98"/>
      <c r="AO260" s="107"/>
      <c r="AP260" s="106"/>
      <c r="AQ260" s="98"/>
      <c r="AR260" s="107"/>
      <c r="AS260" s="106"/>
      <c r="AT260" s="98"/>
      <c r="AU260" s="107"/>
      <c r="AV260" s="108"/>
      <c r="AW260" s="98"/>
      <c r="AX260" s="98"/>
      <c r="AY260" s="47"/>
      <c r="AZ260" s="47"/>
      <c r="BA260" s="47"/>
      <c r="BB260" s="47"/>
      <c r="BC260" s="47"/>
      <c r="BD260" s="47"/>
      <c r="BE260" s="47"/>
      <c r="BF260" s="47"/>
      <c r="BG260" s="47"/>
      <c r="BH260" s="47"/>
      <c r="BI260" s="47"/>
      <c r="BJ260" s="47"/>
      <c r="BK260" s="47"/>
      <c r="BL260" s="47"/>
      <c r="BM260" s="47"/>
      <c r="BN260" s="47"/>
      <c r="BO260" s="47"/>
      <c r="BP260" s="47"/>
      <c r="BQ260" s="47"/>
      <c r="BR260" s="47"/>
      <c r="BS260" s="47"/>
      <c r="BT260" s="47"/>
      <c r="BU260" s="47"/>
      <c r="BV260" s="47"/>
      <c r="BW260" s="47"/>
      <c r="BX260" s="47"/>
      <c r="BY260" s="47"/>
      <c r="BZ260" s="47"/>
      <c r="CA260" s="47"/>
      <c r="CB260" s="47"/>
      <c r="CC260" s="47"/>
      <c r="CD260" s="47"/>
      <c r="CE260" s="47"/>
      <c r="CF260" s="47"/>
      <c r="CG260" s="47"/>
      <c r="CH260" s="47"/>
      <c r="CI260" s="47"/>
      <c r="CJ260" s="47"/>
      <c r="CK260" s="47"/>
      <c r="CL260" s="47"/>
      <c r="CM260" s="47"/>
      <c r="CN260" s="47"/>
      <c r="CO260" s="47"/>
      <c r="CP260" s="47"/>
      <c r="CQ260" s="47"/>
      <c r="CR260" s="47"/>
      <c r="CS260" s="47"/>
      <c r="CT260" s="47"/>
      <c r="CU260" s="47"/>
      <c r="CV260" s="47"/>
      <c r="CW260" s="47"/>
      <c r="CX260" s="47"/>
      <c r="CY260" s="47"/>
      <c r="CZ260" s="47"/>
      <c r="DA260" s="47"/>
      <c r="DB260" s="47"/>
      <c r="DC260" s="47"/>
      <c r="DD260" s="47"/>
      <c r="DE260" s="47"/>
      <c r="DF260" s="47"/>
      <c r="DG260" s="47"/>
      <c r="DH260" s="47"/>
      <c r="DI260" s="47"/>
      <c r="DJ260" s="47"/>
      <c r="DK260" s="47"/>
      <c r="DL260" s="47"/>
      <c r="DM260" s="47"/>
      <c r="DN260" s="47"/>
      <c r="DO260" s="47"/>
      <c r="DP260" s="47"/>
      <c r="DQ260" s="47"/>
      <c r="DR260" s="47"/>
      <c r="DS260" s="47"/>
      <c r="DT260" s="47"/>
      <c r="DU260" s="47"/>
      <c r="DV260" s="47"/>
      <c r="DW260" s="47"/>
      <c r="DX260" s="47"/>
      <c r="DY260" s="47"/>
      <c r="DZ260" s="47"/>
      <c r="EA260" s="47"/>
      <c r="EB260" s="47"/>
      <c r="EC260" s="47"/>
      <c r="ED260" s="47"/>
      <c r="EE260" s="47"/>
      <c r="EF260" s="47"/>
      <c r="EG260" s="47"/>
      <c r="EH260" s="47"/>
      <c r="EI260" s="47"/>
      <c r="EJ260" s="47"/>
      <c r="EK260" s="47"/>
      <c r="EL260" s="47"/>
      <c r="EM260" s="47"/>
      <c r="EN260" s="47"/>
      <c r="EO260" s="47"/>
      <c r="EP260" s="47"/>
      <c r="EQ260" s="47"/>
      <c r="ER260" s="47"/>
      <c r="ES260" s="57"/>
      <c r="ET260" s="57"/>
      <c r="EU260" s="57"/>
      <c r="EV260" s="57"/>
      <c r="EW260" s="57"/>
      <c r="EX260" s="57"/>
      <c r="EY260" s="57"/>
      <c r="EZ260" s="57"/>
      <c r="FA260" s="57"/>
      <c r="FB260" s="57"/>
      <c r="FC260" s="57"/>
      <c r="FD260" s="57"/>
      <c r="FE260" s="57"/>
      <c r="FF260" s="57"/>
      <c r="FG260" s="57"/>
      <c r="FH260" s="57"/>
      <c r="FI260" s="57"/>
      <c r="FJ260" s="57"/>
      <c r="FK260" s="57"/>
      <c r="FL260" s="57"/>
      <c r="FM260" s="57"/>
      <c r="FN260" s="57"/>
      <c r="FO260" s="57"/>
      <c r="FP260" s="57"/>
      <c r="FQ260" s="57"/>
      <c r="FR260" s="57"/>
      <c r="FS260" s="57"/>
      <c r="FT260" s="57"/>
      <c r="FU260" s="57"/>
      <c r="FV260" s="57"/>
      <c r="FW260" s="57"/>
      <c r="FX260" s="57"/>
      <c r="FY260" s="57"/>
      <c r="FZ260" s="57"/>
      <c r="GA260" s="57"/>
      <c r="GB260" s="57"/>
      <c r="GC260" s="57"/>
      <c r="GD260" s="57"/>
      <c r="GE260" s="57"/>
      <c r="GF260" s="57"/>
      <c r="GG260" s="57"/>
      <c r="GH260" s="57"/>
      <c r="GI260" s="57"/>
      <c r="GJ260" s="57"/>
      <c r="GK260" s="57"/>
      <c r="GL260" s="57"/>
      <c r="GM260" s="57"/>
      <c r="GN260" s="57"/>
      <c r="GO260" s="57"/>
      <c r="GP260" s="57"/>
      <c r="GQ260" s="57"/>
      <c r="GR260" s="57"/>
      <c r="GS260" s="57"/>
      <c r="GT260" s="57"/>
      <c r="GU260" s="57"/>
      <c r="GV260" s="57"/>
      <c r="GW260" s="57"/>
      <c r="GX260" s="57"/>
      <c r="GY260" s="57"/>
      <c r="GZ260" s="57"/>
      <c r="HA260" s="57"/>
      <c r="HB260" s="57"/>
      <c r="HC260" s="57"/>
      <c r="HD260" s="57"/>
      <c r="HE260" s="57"/>
      <c r="HF260" s="57"/>
      <c r="HG260" s="57"/>
      <c r="HH260" s="57"/>
      <c r="HI260" s="57"/>
      <c r="HJ260" s="57"/>
      <c r="HK260" s="57"/>
      <c r="HL260" s="57"/>
      <c r="HM260" s="57"/>
      <c r="HN260" s="57"/>
      <c r="HO260" s="57"/>
      <c r="HP260" s="57"/>
      <c r="HQ260" s="57"/>
      <c r="HR260" s="57"/>
      <c r="HS260" s="57"/>
      <c r="HT260" s="57"/>
      <c r="HU260" s="57"/>
      <c r="HV260" s="57"/>
      <c r="HW260" s="57"/>
      <c r="HX260" s="57"/>
      <c r="HY260" s="57"/>
      <c r="HZ260" s="57"/>
      <c r="IA260" s="57"/>
      <c r="IB260" s="57"/>
      <c r="IC260" s="57"/>
      <c r="ID260" s="57"/>
      <c r="IE260" s="57"/>
      <c r="IF260" s="57"/>
      <c r="IG260" s="57"/>
      <c r="IH260" s="57"/>
      <c r="II260" s="57"/>
      <c r="IJ260" s="57"/>
      <c r="IK260" s="57"/>
      <c r="IL260" s="57"/>
      <c r="IM260" s="57"/>
      <c r="IN260" s="57"/>
      <c r="IO260" s="57"/>
      <c r="IP260" s="57"/>
      <c r="IQ260" s="57"/>
      <c r="IR260" s="57"/>
      <c r="IS260" s="57"/>
      <c r="IT260" s="57"/>
      <c r="IU260" s="57"/>
      <c r="IV260" s="57"/>
    </row>
    <row r="261" spans="1:256" s="57" customFormat="1" ht="165.05" customHeight="1" x14ac:dyDescent="0.25">
      <c r="A261" s="97">
        <v>381</v>
      </c>
      <c r="B261" s="100" t="s">
        <v>6890</v>
      </c>
      <c r="C261" s="98">
        <v>30</v>
      </c>
      <c r="D261" s="99"/>
      <c r="E261" s="100" t="s">
        <v>2755</v>
      </c>
      <c r="F261" s="98" t="s">
        <v>2756</v>
      </c>
      <c r="G261" s="100" t="s">
        <v>2757</v>
      </c>
      <c r="H261" s="98">
        <v>2003</v>
      </c>
      <c r="I261" s="100" t="s">
        <v>2758</v>
      </c>
      <c r="J261" s="101">
        <v>459021.87</v>
      </c>
      <c r="K261" s="100" t="s">
        <v>733</v>
      </c>
      <c r="L261" s="100" t="s">
        <v>2759</v>
      </c>
      <c r="M261" s="100" t="s">
        <v>2760</v>
      </c>
      <c r="N261" s="100" t="s">
        <v>2761</v>
      </c>
      <c r="O261" s="100" t="s">
        <v>2762</v>
      </c>
      <c r="P261" s="100" t="s">
        <v>2763</v>
      </c>
      <c r="Q261" s="102" t="s">
        <v>2764</v>
      </c>
      <c r="R261" s="98" t="s">
        <v>2765</v>
      </c>
      <c r="S261" s="98"/>
      <c r="T261" s="98" t="s">
        <v>2764</v>
      </c>
      <c r="U261" s="102" t="s">
        <v>2764</v>
      </c>
      <c r="V261" s="98">
        <v>10</v>
      </c>
      <c r="W261" s="98">
        <v>100</v>
      </c>
      <c r="X261" s="103" t="s">
        <v>2766</v>
      </c>
      <c r="Y261" s="102">
        <v>4</v>
      </c>
      <c r="Z261" s="102">
        <v>2</v>
      </c>
      <c r="AA261" s="102">
        <v>1</v>
      </c>
      <c r="AB261" s="102">
        <v>35</v>
      </c>
      <c r="AC261" s="98" t="s">
        <v>733</v>
      </c>
      <c r="AD261" s="102" t="s">
        <v>2767</v>
      </c>
      <c r="AE261" s="104" t="s">
        <v>2768</v>
      </c>
      <c r="AF261" s="105">
        <v>0</v>
      </c>
      <c r="AG261" s="106" t="s">
        <v>2769</v>
      </c>
      <c r="AH261" s="100" t="s">
        <v>2770</v>
      </c>
      <c r="AI261" s="107">
        <v>50</v>
      </c>
      <c r="AJ261" s="106"/>
      <c r="AK261" s="98"/>
      <c r="AL261" s="107"/>
      <c r="AM261" s="106"/>
      <c r="AN261" s="98"/>
      <c r="AO261" s="107"/>
      <c r="AP261" s="106"/>
      <c r="AQ261" s="98"/>
      <c r="AR261" s="107"/>
      <c r="AS261" s="106"/>
      <c r="AT261" s="98"/>
      <c r="AU261" s="107"/>
      <c r="AV261" s="108"/>
      <c r="AW261" s="98"/>
      <c r="AX261" s="98"/>
    </row>
    <row r="262" spans="1:256" s="57" customFormat="1" ht="80.349999999999994" customHeight="1" x14ac:dyDescent="0.25">
      <c r="A262" s="97"/>
      <c r="B262" s="100"/>
      <c r="C262" s="98"/>
      <c r="D262" s="99"/>
      <c r="E262" s="100"/>
      <c r="F262" s="98"/>
      <c r="G262" s="100"/>
      <c r="H262" s="98"/>
      <c r="I262" s="100"/>
      <c r="J262" s="101"/>
      <c r="K262" s="100"/>
      <c r="L262" s="100"/>
      <c r="M262" s="100"/>
      <c r="N262" s="100"/>
      <c r="O262" s="100"/>
      <c r="P262" s="100" t="s">
        <v>2771</v>
      </c>
      <c r="Q262" s="102" t="s">
        <v>2772</v>
      </c>
      <c r="R262" s="98" t="s">
        <v>2765</v>
      </c>
      <c r="S262" s="98"/>
      <c r="T262" s="98" t="s">
        <v>2772</v>
      </c>
      <c r="U262" s="102" t="s">
        <v>2772</v>
      </c>
      <c r="V262" s="98">
        <v>0</v>
      </c>
      <c r="W262" s="98">
        <v>100</v>
      </c>
      <c r="X262" s="103" t="s">
        <v>2766</v>
      </c>
      <c r="Y262" s="102">
        <v>4</v>
      </c>
      <c r="Z262" s="102">
        <v>6</v>
      </c>
      <c r="AA262" s="102">
        <v>1</v>
      </c>
      <c r="AB262" s="102">
        <v>35</v>
      </c>
      <c r="AC262" s="98" t="s">
        <v>733</v>
      </c>
      <c r="AD262" s="102" t="s">
        <v>2767</v>
      </c>
      <c r="AE262" s="104" t="s">
        <v>2768</v>
      </c>
      <c r="AF262" s="105">
        <v>0</v>
      </c>
      <c r="AG262" s="106" t="s">
        <v>2769</v>
      </c>
      <c r="AH262" s="100" t="s">
        <v>2770</v>
      </c>
      <c r="AI262" s="107">
        <v>40</v>
      </c>
      <c r="AJ262" s="106"/>
      <c r="AK262" s="98"/>
      <c r="AL262" s="107"/>
      <c r="AM262" s="106"/>
      <c r="AN262" s="98"/>
      <c r="AO262" s="107"/>
      <c r="AP262" s="106"/>
      <c r="AQ262" s="98"/>
      <c r="AR262" s="107"/>
      <c r="AS262" s="106"/>
      <c r="AT262" s="98"/>
      <c r="AU262" s="107"/>
      <c r="AV262" s="108"/>
      <c r="AW262" s="98"/>
      <c r="AX262" s="98"/>
    </row>
    <row r="263" spans="1:256" s="57" customFormat="1" ht="254.8" x14ac:dyDescent="0.25">
      <c r="A263" s="97"/>
      <c r="B263" s="100"/>
      <c r="C263" s="98"/>
      <c r="D263" s="99"/>
      <c r="E263" s="100"/>
      <c r="F263" s="98"/>
      <c r="G263" s="100"/>
      <c r="H263" s="98"/>
      <c r="I263" s="100"/>
      <c r="J263" s="101"/>
      <c r="K263" s="100"/>
      <c r="L263" s="100"/>
      <c r="M263" s="100"/>
      <c r="N263" s="100"/>
      <c r="O263" s="100"/>
      <c r="P263" s="100" t="s">
        <v>2773</v>
      </c>
      <c r="Q263" s="102" t="s">
        <v>2774</v>
      </c>
      <c r="R263" s="98" t="s">
        <v>2765</v>
      </c>
      <c r="S263" s="98"/>
      <c r="T263" s="98" t="s">
        <v>2774</v>
      </c>
      <c r="U263" s="102" t="s">
        <v>2774</v>
      </c>
      <c r="V263" s="98">
        <v>0</v>
      </c>
      <c r="W263" s="98">
        <v>100</v>
      </c>
      <c r="X263" s="103" t="s">
        <v>2766</v>
      </c>
      <c r="Y263" s="102">
        <v>2</v>
      </c>
      <c r="Z263" s="102">
        <v>2</v>
      </c>
      <c r="AA263" s="102">
        <v>2</v>
      </c>
      <c r="AB263" s="102">
        <v>35</v>
      </c>
      <c r="AC263" s="98" t="s">
        <v>733</v>
      </c>
      <c r="AD263" s="102" t="s">
        <v>2775</v>
      </c>
      <c r="AE263" s="104" t="s">
        <v>2768</v>
      </c>
      <c r="AF263" s="105">
        <v>0</v>
      </c>
      <c r="AG263" s="106" t="s">
        <v>2769</v>
      </c>
      <c r="AH263" s="100"/>
      <c r="AI263" s="107"/>
      <c r="AJ263" s="106"/>
      <c r="AK263" s="98"/>
      <c r="AL263" s="107"/>
      <c r="AM263" s="106"/>
      <c r="AN263" s="98"/>
      <c r="AO263" s="107"/>
      <c r="AP263" s="106"/>
      <c r="AQ263" s="98"/>
      <c r="AR263" s="107"/>
      <c r="AS263" s="106"/>
      <c r="AT263" s="98"/>
      <c r="AU263" s="107"/>
      <c r="AV263" s="108"/>
      <c r="AW263" s="98"/>
      <c r="AX263" s="98"/>
      <c r="AY263" s="58"/>
      <c r="AZ263" s="58"/>
      <c r="BA263" s="58"/>
      <c r="BB263" s="58"/>
      <c r="BC263" s="58"/>
      <c r="BD263" s="58"/>
      <c r="BE263" s="58"/>
      <c r="BF263" s="58"/>
      <c r="BG263" s="58"/>
      <c r="BH263" s="58"/>
      <c r="BI263" s="58"/>
      <c r="BJ263" s="58"/>
      <c r="BK263" s="58"/>
      <c r="BL263" s="58"/>
      <c r="BM263" s="58"/>
      <c r="BN263" s="58"/>
      <c r="BO263" s="58"/>
      <c r="BP263" s="58"/>
      <c r="BQ263" s="58"/>
      <c r="BR263" s="58"/>
      <c r="BS263" s="58"/>
      <c r="BT263" s="58"/>
      <c r="BU263" s="58"/>
      <c r="BV263" s="58"/>
      <c r="BW263" s="58"/>
      <c r="BX263" s="58"/>
      <c r="BY263" s="58"/>
      <c r="BZ263" s="58"/>
      <c r="CA263" s="58"/>
      <c r="CB263" s="58"/>
      <c r="CC263" s="58"/>
      <c r="CD263" s="58"/>
      <c r="CE263" s="58"/>
      <c r="CF263" s="58"/>
      <c r="CG263" s="58"/>
      <c r="CH263" s="58"/>
      <c r="CI263" s="58"/>
      <c r="CJ263" s="58"/>
      <c r="CK263" s="58"/>
      <c r="CL263" s="58"/>
      <c r="CM263" s="58"/>
      <c r="CN263" s="58"/>
      <c r="CO263" s="58"/>
      <c r="CP263" s="58"/>
      <c r="CQ263" s="58"/>
      <c r="CR263" s="58"/>
      <c r="CS263" s="58"/>
      <c r="CT263" s="58"/>
      <c r="CU263" s="58"/>
      <c r="CV263" s="58"/>
      <c r="CW263" s="58"/>
      <c r="CX263" s="58"/>
      <c r="CY263" s="58"/>
      <c r="CZ263" s="58"/>
      <c r="DA263" s="58"/>
      <c r="DB263" s="58"/>
      <c r="DC263" s="58"/>
      <c r="DD263" s="58"/>
      <c r="DE263" s="58"/>
      <c r="DF263" s="58"/>
      <c r="DG263" s="58"/>
      <c r="DH263" s="58"/>
      <c r="DI263" s="58"/>
      <c r="DJ263" s="58"/>
      <c r="DK263" s="58"/>
      <c r="DL263" s="58"/>
      <c r="DM263" s="58"/>
      <c r="DN263" s="58"/>
      <c r="DO263" s="58"/>
      <c r="DP263" s="58"/>
      <c r="DQ263" s="58"/>
      <c r="DR263" s="58"/>
      <c r="DS263" s="58"/>
      <c r="DT263" s="58"/>
      <c r="DU263" s="58"/>
      <c r="DV263" s="58"/>
      <c r="DW263" s="58"/>
      <c r="DX263" s="58"/>
      <c r="DY263" s="58"/>
      <c r="DZ263" s="58"/>
      <c r="EA263" s="58"/>
      <c r="EB263" s="58"/>
      <c r="EC263" s="58"/>
      <c r="ED263" s="58"/>
      <c r="EE263" s="58"/>
      <c r="EF263" s="58"/>
      <c r="EG263" s="58"/>
      <c r="EH263" s="58"/>
      <c r="EI263" s="58"/>
      <c r="EJ263" s="58"/>
      <c r="EK263" s="58"/>
      <c r="EL263" s="58"/>
      <c r="EM263" s="58"/>
      <c r="EN263" s="58"/>
      <c r="EO263" s="58"/>
      <c r="EP263" s="58"/>
      <c r="EQ263" s="58"/>
      <c r="ER263" s="58"/>
      <c r="ES263" s="58"/>
      <c r="ET263" s="58"/>
      <c r="EU263" s="58"/>
      <c r="EV263" s="58"/>
      <c r="EW263" s="58"/>
      <c r="EX263" s="58"/>
      <c r="EY263" s="58"/>
      <c r="EZ263" s="58"/>
      <c r="FA263" s="58"/>
      <c r="FB263" s="58"/>
      <c r="FC263" s="58"/>
      <c r="FD263" s="58"/>
      <c r="FE263" s="58"/>
      <c r="FF263" s="58"/>
      <c r="FG263" s="58"/>
      <c r="FH263" s="58"/>
      <c r="FI263" s="58"/>
      <c r="FJ263" s="58"/>
      <c r="FK263" s="58"/>
      <c r="FL263" s="58"/>
      <c r="FM263" s="58"/>
      <c r="FN263" s="58"/>
      <c r="FO263" s="58"/>
      <c r="FP263" s="58"/>
      <c r="FQ263" s="58"/>
      <c r="FR263" s="58"/>
      <c r="FS263" s="58"/>
      <c r="FT263" s="58"/>
      <c r="FU263" s="58"/>
      <c r="FV263" s="58"/>
      <c r="FW263" s="58"/>
      <c r="FX263" s="58"/>
      <c r="FY263" s="58"/>
      <c r="FZ263" s="58"/>
      <c r="GA263" s="58"/>
      <c r="GB263" s="58"/>
      <c r="GC263" s="58"/>
      <c r="GD263" s="58"/>
      <c r="GE263" s="58"/>
      <c r="GF263" s="58"/>
      <c r="GG263" s="58"/>
      <c r="GH263" s="58"/>
      <c r="GI263" s="58"/>
      <c r="GJ263" s="58"/>
      <c r="GK263" s="58"/>
      <c r="GL263" s="58"/>
      <c r="GM263" s="58"/>
      <c r="GN263" s="58"/>
      <c r="GO263" s="58"/>
      <c r="GP263" s="58"/>
      <c r="GQ263" s="58"/>
      <c r="GR263" s="58"/>
      <c r="GS263" s="58"/>
      <c r="GT263" s="58"/>
      <c r="GU263" s="58"/>
      <c r="GV263" s="58"/>
      <c r="GW263" s="58"/>
      <c r="GX263" s="58"/>
      <c r="GY263" s="58"/>
      <c r="GZ263" s="58"/>
      <c r="HA263" s="58"/>
      <c r="HB263" s="58"/>
      <c r="HC263" s="58"/>
      <c r="HD263" s="58"/>
      <c r="HE263" s="58"/>
      <c r="HF263" s="58"/>
      <c r="HG263" s="58"/>
      <c r="HH263" s="58"/>
      <c r="HI263" s="58"/>
      <c r="HJ263" s="58"/>
      <c r="HK263" s="58"/>
      <c r="HL263" s="58"/>
      <c r="HM263" s="58"/>
      <c r="HN263" s="58"/>
      <c r="HO263" s="58"/>
      <c r="HP263" s="58"/>
      <c r="HQ263" s="58"/>
      <c r="HR263" s="58"/>
      <c r="HS263" s="58"/>
      <c r="HT263" s="58"/>
      <c r="HU263" s="58"/>
      <c r="HV263" s="58"/>
      <c r="HW263" s="58"/>
      <c r="HX263" s="58"/>
      <c r="HY263" s="58"/>
      <c r="HZ263" s="58"/>
      <c r="IA263" s="58"/>
      <c r="IB263" s="58"/>
      <c r="IC263" s="58"/>
      <c r="ID263" s="58"/>
      <c r="IE263" s="58"/>
      <c r="IF263" s="58"/>
      <c r="IG263" s="58"/>
      <c r="IH263" s="58"/>
      <c r="II263" s="58"/>
      <c r="IJ263" s="58"/>
      <c r="IK263" s="58"/>
      <c r="IL263" s="58"/>
      <c r="IM263" s="58"/>
      <c r="IN263" s="58"/>
      <c r="IO263" s="58"/>
      <c r="IP263" s="58"/>
      <c r="IQ263" s="58"/>
      <c r="IR263" s="58"/>
      <c r="IS263" s="58"/>
      <c r="IT263" s="58"/>
      <c r="IU263" s="58"/>
      <c r="IV263" s="58"/>
    </row>
    <row r="264" spans="1:256" s="57" customFormat="1" ht="77.3" customHeight="1" x14ac:dyDescent="0.25">
      <c r="A264" s="97"/>
      <c r="B264" s="100"/>
      <c r="C264" s="98"/>
      <c r="D264" s="99"/>
      <c r="E264" s="100"/>
      <c r="F264" s="98"/>
      <c r="G264" s="100"/>
      <c r="H264" s="98"/>
      <c r="I264" s="100"/>
      <c r="J264" s="101"/>
      <c r="K264" s="100"/>
      <c r="L264" s="100"/>
      <c r="M264" s="100"/>
      <c r="N264" s="100"/>
      <c r="O264" s="100"/>
      <c r="P264" s="100" t="s">
        <v>2776</v>
      </c>
      <c r="Q264" s="102" t="s">
        <v>2777</v>
      </c>
      <c r="R264" s="98" t="s">
        <v>2765</v>
      </c>
      <c r="S264" s="98"/>
      <c r="T264" s="98" t="s">
        <v>2777</v>
      </c>
      <c r="U264" s="102" t="s">
        <v>2777</v>
      </c>
      <c r="V264" s="98">
        <v>0</v>
      </c>
      <c r="W264" s="98">
        <v>100</v>
      </c>
      <c r="X264" s="103" t="s">
        <v>2766</v>
      </c>
      <c r="Y264" s="102">
        <v>3</v>
      </c>
      <c r="Z264" s="102">
        <v>2</v>
      </c>
      <c r="AA264" s="102">
        <v>1</v>
      </c>
      <c r="AB264" s="102">
        <v>35</v>
      </c>
      <c r="AC264" s="98" t="s">
        <v>733</v>
      </c>
      <c r="AD264" s="102" t="s">
        <v>2775</v>
      </c>
      <c r="AE264" s="104" t="s">
        <v>2768</v>
      </c>
      <c r="AF264" s="105">
        <v>0</v>
      </c>
      <c r="AG264" s="106" t="s">
        <v>2769</v>
      </c>
      <c r="AH264" s="100"/>
      <c r="AI264" s="107"/>
      <c r="AJ264" s="106"/>
      <c r="AK264" s="98"/>
      <c r="AL264" s="107"/>
      <c r="AM264" s="106"/>
      <c r="AN264" s="98"/>
      <c r="AO264" s="107"/>
      <c r="AP264" s="106"/>
      <c r="AQ264" s="98"/>
      <c r="AR264" s="107"/>
      <c r="AS264" s="106"/>
      <c r="AT264" s="98"/>
      <c r="AU264" s="107"/>
      <c r="AV264" s="108"/>
      <c r="AW264" s="98"/>
      <c r="AX264" s="98"/>
      <c r="AY264" s="58"/>
      <c r="AZ264" s="58"/>
      <c r="BA264" s="58"/>
      <c r="BB264" s="58"/>
      <c r="BC264" s="58"/>
      <c r="BD264" s="58"/>
      <c r="BE264" s="58"/>
      <c r="BF264" s="58"/>
      <c r="BG264" s="58"/>
      <c r="BH264" s="58"/>
      <c r="BI264" s="58"/>
      <c r="BJ264" s="58"/>
      <c r="BK264" s="58"/>
      <c r="BL264" s="58"/>
      <c r="BM264" s="58"/>
      <c r="BN264" s="58"/>
      <c r="BO264" s="58"/>
      <c r="BP264" s="58"/>
      <c r="BQ264" s="58"/>
      <c r="BR264" s="58"/>
      <c r="BS264" s="58"/>
      <c r="BT264" s="58"/>
      <c r="BU264" s="58"/>
      <c r="BV264" s="58"/>
      <c r="BW264" s="58"/>
      <c r="BX264" s="58"/>
      <c r="BY264" s="58"/>
      <c r="BZ264" s="58"/>
      <c r="CA264" s="58"/>
      <c r="CB264" s="58"/>
      <c r="CC264" s="58"/>
      <c r="CD264" s="58"/>
      <c r="CE264" s="58"/>
      <c r="CF264" s="58"/>
      <c r="CG264" s="58"/>
      <c r="CH264" s="58"/>
      <c r="CI264" s="58"/>
      <c r="CJ264" s="58"/>
      <c r="CK264" s="58"/>
      <c r="CL264" s="58"/>
      <c r="CM264" s="58"/>
      <c r="CN264" s="58"/>
      <c r="CO264" s="58"/>
      <c r="CP264" s="58"/>
      <c r="CQ264" s="58"/>
      <c r="CR264" s="58"/>
      <c r="CS264" s="58"/>
      <c r="CT264" s="58"/>
      <c r="CU264" s="58"/>
      <c r="CV264" s="58"/>
      <c r="CW264" s="58"/>
      <c r="CX264" s="58"/>
      <c r="CY264" s="58"/>
      <c r="CZ264" s="58"/>
      <c r="DA264" s="58"/>
      <c r="DB264" s="58"/>
      <c r="DC264" s="58"/>
      <c r="DD264" s="58"/>
      <c r="DE264" s="58"/>
      <c r="DF264" s="58"/>
      <c r="DG264" s="58"/>
      <c r="DH264" s="58"/>
      <c r="DI264" s="58"/>
      <c r="DJ264" s="58"/>
      <c r="DK264" s="58"/>
      <c r="DL264" s="58"/>
      <c r="DM264" s="58"/>
      <c r="DN264" s="58"/>
      <c r="DO264" s="58"/>
      <c r="DP264" s="58"/>
      <c r="DQ264" s="58"/>
      <c r="DR264" s="58"/>
      <c r="DS264" s="58"/>
      <c r="DT264" s="58"/>
      <c r="DU264" s="58"/>
      <c r="DV264" s="58"/>
      <c r="DW264" s="58"/>
      <c r="DX264" s="58"/>
      <c r="DY264" s="58"/>
      <c r="DZ264" s="58"/>
      <c r="EA264" s="58"/>
      <c r="EB264" s="58"/>
      <c r="EC264" s="58"/>
      <c r="ED264" s="58"/>
      <c r="EE264" s="58"/>
      <c r="EF264" s="58"/>
      <c r="EG264" s="58"/>
      <c r="EH264" s="58"/>
      <c r="EI264" s="58"/>
      <c r="EJ264" s="58"/>
      <c r="EK264" s="58"/>
      <c r="EL264" s="58"/>
      <c r="EM264" s="58"/>
      <c r="EN264" s="58"/>
      <c r="EO264" s="58"/>
      <c r="EP264" s="58"/>
      <c r="EQ264" s="58"/>
      <c r="ER264" s="58"/>
      <c r="ES264" s="58"/>
      <c r="ET264" s="58"/>
      <c r="EU264" s="58"/>
      <c r="EV264" s="58"/>
      <c r="EW264" s="58"/>
      <c r="EX264" s="58"/>
      <c r="EY264" s="58"/>
      <c r="EZ264" s="58"/>
      <c r="FA264" s="58"/>
      <c r="FB264" s="58"/>
      <c r="FC264" s="58"/>
      <c r="FD264" s="58"/>
      <c r="FE264" s="58"/>
      <c r="FF264" s="58"/>
      <c r="FG264" s="58"/>
      <c r="FH264" s="58"/>
      <c r="FI264" s="58"/>
      <c r="FJ264" s="58"/>
      <c r="FK264" s="58"/>
      <c r="FL264" s="58"/>
      <c r="FM264" s="58"/>
      <c r="FN264" s="58"/>
      <c r="FO264" s="58"/>
      <c r="FP264" s="58"/>
      <c r="FQ264" s="58"/>
      <c r="FR264" s="58"/>
      <c r="FS264" s="58"/>
      <c r="FT264" s="58"/>
      <c r="FU264" s="58"/>
      <c r="FV264" s="58"/>
      <c r="FW264" s="58"/>
      <c r="FX264" s="58"/>
      <c r="FY264" s="58"/>
      <c r="FZ264" s="58"/>
      <c r="GA264" s="58"/>
      <c r="GB264" s="58"/>
      <c r="GC264" s="58"/>
      <c r="GD264" s="58"/>
      <c r="GE264" s="58"/>
      <c r="GF264" s="58"/>
      <c r="GG264" s="58"/>
      <c r="GH264" s="58"/>
      <c r="GI264" s="58"/>
      <c r="GJ264" s="58"/>
      <c r="GK264" s="58"/>
      <c r="GL264" s="58"/>
      <c r="GM264" s="58"/>
      <c r="GN264" s="58"/>
      <c r="GO264" s="58"/>
      <c r="GP264" s="58"/>
      <c r="GQ264" s="58"/>
      <c r="GR264" s="58"/>
      <c r="GS264" s="58"/>
      <c r="GT264" s="58"/>
      <c r="GU264" s="58"/>
      <c r="GV264" s="58"/>
      <c r="GW264" s="58"/>
      <c r="GX264" s="58"/>
      <c r="GY264" s="58"/>
      <c r="GZ264" s="58"/>
      <c r="HA264" s="58"/>
      <c r="HB264" s="58"/>
      <c r="HC264" s="58"/>
      <c r="HD264" s="58"/>
      <c r="HE264" s="58"/>
      <c r="HF264" s="58"/>
      <c r="HG264" s="58"/>
      <c r="HH264" s="58"/>
      <c r="HI264" s="58"/>
      <c r="HJ264" s="58"/>
      <c r="HK264" s="58"/>
      <c r="HL264" s="58"/>
      <c r="HM264" s="58"/>
      <c r="HN264" s="58"/>
      <c r="HO264" s="58"/>
      <c r="HP264" s="58"/>
      <c r="HQ264" s="58"/>
      <c r="HR264" s="58"/>
      <c r="HS264" s="58"/>
      <c r="HT264" s="58"/>
      <c r="HU264" s="58"/>
      <c r="HV264" s="58"/>
      <c r="HW264" s="58"/>
      <c r="HX264" s="58"/>
      <c r="HY264" s="58"/>
      <c r="HZ264" s="58"/>
      <c r="IA264" s="58"/>
      <c r="IB264" s="58"/>
      <c r="IC264" s="58"/>
      <c r="ID264" s="58"/>
      <c r="IE264" s="58"/>
      <c r="IF264" s="58"/>
      <c r="IG264" s="58"/>
      <c r="IH264" s="58"/>
      <c r="II264" s="58"/>
      <c r="IJ264" s="58"/>
      <c r="IK264" s="58"/>
      <c r="IL264" s="58"/>
      <c r="IM264" s="58"/>
      <c r="IN264" s="58"/>
      <c r="IO264" s="58"/>
      <c r="IP264" s="58"/>
      <c r="IQ264" s="58"/>
      <c r="IR264" s="58"/>
      <c r="IS264" s="58"/>
      <c r="IT264" s="58"/>
      <c r="IU264" s="58"/>
      <c r="IV264" s="58"/>
    </row>
    <row r="265" spans="1:256" s="57" customFormat="1" ht="272.25" customHeight="1" x14ac:dyDescent="0.25">
      <c r="A265" s="97">
        <v>381</v>
      </c>
      <c r="B265" s="100" t="s">
        <v>6890</v>
      </c>
      <c r="C265" s="98">
        <v>32</v>
      </c>
      <c r="D265" s="99"/>
      <c r="E265" s="100" t="s">
        <v>2778</v>
      </c>
      <c r="F265" s="98">
        <v>3702</v>
      </c>
      <c r="G265" s="100" t="s">
        <v>2779</v>
      </c>
      <c r="H265" s="98" t="s">
        <v>2780</v>
      </c>
      <c r="I265" s="100" t="s">
        <v>2781</v>
      </c>
      <c r="J265" s="101">
        <v>132820.73000000001</v>
      </c>
      <c r="K265" s="100" t="s">
        <v>733</v>
      </c>
      <c r="L265" s="100" t="s">
        <v>2782</v>
      </c>
      <c r="M265" s="100" t="s">
        <v>2783</v>
      </c>
      <c r="N265" s="100" t="s">
        <v>2784</v>
      </c>
      <c r="O265" s="100" t="s">
        <v>2785</v>
      </c>
      <c r="P265" s="100"/>
      <c r="Q265" s="102" t="s">
        <v>2786</v>
      </c>
      <c r="R265" s="98">
        <v>0</v>
      </c>
      <c r="S265" s="98">
        <v>18000</v>
      </c>
      <c r="T265" s="98">
        <v>18000</v>
      </c>
      <c r="U265" s="102">
        <v>36000</v>
      </c>
      <c r="V265" s="98">
        <v>100</v>
      </c>
      <c r="W265" s="98">
        <v>100</v>
      </c>
      <c r="X265" s="103" t="s">
        <v>2787</v>
      </c>
      <c r="Y265" s="102">
        <v>2</v>
      </c>
      <c r="Z265" s="102">
        <v>1</v>
      </c>
      <c r="AA265" s="102">
        <v>3</v>
      </c>
      <c r="AB265" s="102">
        <v>11</v>
      </c>
      <c r="AC265" s="98"/>
      <c r="AD265" s="102">
        <v>25</v>
      </c>
      <c r="AE265" s="104">
        <v>5</v>
      </c>
      <c r="AF265" s="105">
        <v>100</v>
      </c>
      <c r="AG265" s="106" t="s">
        <v>2789</v>
      </c>
      <c r="AH265" s="100"/>
      <c r="AI265" s="107">
        <v>100</v>
      </c>
      <c r="AJ265" s="106"/>
      <c r="AK265" s="98"/>
      <c r="AL265" s="107"/>
      <c r="AM265" s="106"/>
      <c r="AN265" s="98"/>
      <c r="AO265" s="107"/>
      <c r="AP265" s="106"/>
      <c r="AQ265" s="98"/>
      <c r="AR265" s="107"/>
      <c r="AS265" s="106"/>
      <c r="AT265" s="98"/>
      <c r="AU265" s="107"/>
      <c r="AV265" s="108"/>
      <c r="AW265" s="98"/>
      <c r="AX265" s="98"/>
    </row>
    <row r="266" spans="1:256" s="57" customFormat="1" ht="52.5" customHeight="1" x14ac:dyDescent="0.25">
      <c r="A266" s="97">
        <v>381</v>
      </c>
      <c r="B266" s="100" t="s">
        <v>6890</v>
      </c>
      <c r="C266" s="98">
        <v>14</v>
      </c>
      <c r="D266" s="99"/>
      <c r="E266" s="100" t="s">
        <v>2790</v>
      </c>
      <c r="F266" s="98">
        <v>16345</v>
      </c>
      <c r="G266" s="100" t="s">
        <v>2791</v>
      </c>
      <c r="H266" s="98">
        <v>2002</v>
      </c>
      <c r="I266" s="100" t="s">
        <v>2792</v>
      </c>
      <c r="J266" s="101">
        <v>105201</v>
      </c>
      <c r="K266" s="100" t="s">
        <v>733</v>
      </c>
      <c r="L266" s="100" t="s">
        <v>2793</v>
      </c>
      <c r="M266" s="100" t="s">
        <v>2794</v>
      </c>
      <c r="N266" s="100" t="s">
        <v>2795</v>
      </c>
      <c r="O266" s="100" t="s">
        <v>2796</v>
      </c>
      <c r="P266" s="100" t="s">
        <v>2797</v>
      </c>
      <c r="Q266" s="102" t="s">
        <v>2798</v>
      </c>
      <c r="R266" s="98">
        <v>0</v>
      </c>
      <c r="S266" s="98">
        <v>35</v>
      </c>
      <c r="T266" s="98">
        <v>30</v>
      </c>
      <c r="U266" s="102">
        <v>10</v>
      </c>
      <c r="V266" s="98">
        <v>55</v>
      </c>
      <c r="W266" s="98">
        <v>100</v>
      </c>
      <c r="X266" s="103" t="s">
        <v>2799</v>
      </c>
      <c r="Y266" s="102">
        <v>6</v>
      </c>
      <c r="Z266" s="102">
        <v>4</v>
      </c>
      <c r="AA266" s="102">
        <v>7</v>
      </c>
      <c r="AB266" s="102" t="s">
        <v>2800</v>
      </c>
      <c r="AC266" s="98" t="s">
        <v>733</v>
      </c>
      <c r="AD266" s="102" t="s">
        <v>2801</v>
      </c>
      <c r="AE266" s="104" t="s">
        <v>2802</v>
      </c>
      <c r="AF266" s="105">
        <v>65</v>
      </c>
      <c r="AG266" s="106" t="s">
        <v>2803</v>
      </c>
      <c r="AH266" s="100" t="s">
        <v>2804</v>
      </c>
      <c r="AI266" s="107">
        <v>35</v>
      </c>
      <c r="AJ266" s="106" t="s">
        <v>2805</v>
      </c>
      <c r="AK266" s="98" t="s">
        <v>2806</v>
      </c>
      <c r="AL266" s="107">
        <v>20</v>
      </c>
      <c r="AM266" s="106" t="s">
        <v>2807</v>
      </c>
      <c r="AN266" s="98" t="s">
        <v>2808</v>
      </c>
      <c r="AO266" s="107">
        <v>10</v>
      </c>
      <c r="AP266" s="106"/>
      <c r="AQ266" s="98"/>
      <c r="AR266" s="107"/>
      <c r="AS266" s="106"/>
      <c r="AT266" s="98"/>
      <c r="AU266" s="107"/>
      <c r="AV266" s="108"/>
      <c r="AW266" s="98"/>
      <c r="AX266" s="98"/>
    </row>
    <row r="267" spans="1:256" s="57" customFormat="1" ht="347.95" customHeight="1" x14ac:dyDescent="0.25">
      <c r="A267" s="97">
        <v>381</v>
      </c>
      <c r="B267" s="100" t="s">
        <v>6890</v>
      </c>
      <c r="C267" s="98">
        <v>20</v>
      </c>
      <c r="D267" s="99"/>
      <c r="E267" s="100" t="s">
        <v>2809</v>
      </c>
      <c r="F267" s="98">
        <v>9275</v>
      </c>
      <c r="G267" s="100" t="s">
        <v>2810</v>
      </c>
      <c r="H267" s="98" t="s">
        <v>2811</v>
      </c>
      <c r="I267" s="100" t="s">
        <v>2812</v>
      </c>
      <c r="J267" s="101">
        <v>107800</v>
      </c>
      <c r="K267" s="100" t="s">
        <v>733</v>
      </c>
      <c r="L267" s="100" t="s">
        <v>2813</v>
      </c>
      <c r="M267" s="100" t="s">
        <v>2814</v>
      </c>
      <c r="N267" s="100" t="s">
        <v>2815</v>
      </c>
      <c r="O267" s="100" t="s">
        <v>2816</v>
      </c>
      <c r="P267" s="100" t="s">
        <v>2817</v>
      </c>
      <c r="Q267" s="102" t="s">
        <v>2788</v>
      </c>
      <c r="R267" s="98">
        <v>0</v>
      </c>
      <c r="S267" s="98" t="s">
        <v>2818</v>
      </c>
      <c r="T267" s="98" t="s">
        <v>2819</v>
      </c>
      <c r="U267" s="102" t="s">
        <v>2820</v>
      </c>
      <c r="V267" s="98">
        <v>60</v>
      </c>
      <c r="W267" s="98">
        <v>100</v>
      </c>
      <c r="X267" s="103" t="s">
        <v>2821</v>
      </c>
      <c r="Y267" s="102" t="s">
        <v>371</v>
      </c>
      <c r="Z267" s="102" t="s">
        <v>394</v>
      </c>
      <c r="AA267" s="102" t="s">
        <v>396</v>
      </c>
      <c r="AB267" s="102">
        <v>4</v>
      </c>
      <c r="AC267" s="98" t="s">
        <v>733</v>
      </c>
      <c r="AD267" s="102" t="s">
        <v>2822</v>
      </c>
      <c r="AE267" s="104" t="s">
        <v>2802</v>
      </c>
      <c r="AF267" s="105">
        <v>0</v>
      </c>
      <c r="AG267" s="106" t="s">
        <v>2823</v>
      </c>
      <c r="AH267" s="100" t="s">
        <v>2809</v>
      </c>
      <c r="AI267" s="107"/>
      <c r="AJ267" s="106" t="s">
        <v>2824</v>
      </c>
      <c r="AK267" s="98" t="s">
        <v>2825</v>
      </c>
      <c r="AL267" s="107"/>
      <c r="AM267" s="106"/>
      <c r="AN267" s="98"/>
      <c r="AO267" s="107"/>
      <c r="AP267" s="106"/>
      <c r="AQ267" s="98"/>
      <c r="AR267" s="107"/>
      <c r="AS267" s="106"/>
      <c r="AT267" s="98"/>
      <c r="AU267" s="107"/>
      <c r="AV267" s="108"/>
      <c r="AW267" s="98"/>
      <c r="AX267" s="98"/>
    </row>
    <row r="268" spans="1:256" s="57" customFormat="1" ht="149.30000000000001" customHeight="1" x14ac:dyDescent="0.25">
      <c r="A268" s="97">
        <v>381</v>
      </c>
      <c r="B268" s="100" t="s">
        <v>6890</v>
      </c>
      <c r="C268" s="98">
        <v>29</v>
      </c>
      <c r="D268" s="99"/>
      <c r="E268" s="100" t="s">
        <v>2826</v>
      </c>
      <c r="F268" s="98">
        <v>10331</v>
      </c>
      <c r="G268" s="100" t="s">
        <v>2827</v>
      </c>
      <c r="H268" s="98">
        <v>2002</v>
      </c>
      <c r="I268" s="100" t="s">
        <v>2828</v>
      </c>
      <c r="J268" s="101">
        <v>96075</v>
      </c>
      <c r="K268" s="100" t="s">
        <v>733</v>
      </c>
      <c r="L268" s="100" t="s">
        <v>2829</v>
      </c>
      <c r="M268" s="100" t="s">
        <v>2830</v>
      </c>
      <c r="N268" s="100" t="s">
        <v>2831</v>
      </c>
      <c r="O268" s="100" t="s">
        <v>2832</v>
      </c>
      <c r="P268" s="100" t="s">
        <v>2833</v>
      </c>
      <c r="Q268" s="102" t="s">
        <v>2834</v>
      </c>
      <c r="R268" s="98">
        <v>0</v>
      </c>
      <c r="S268" s="98">
        <v>5000</v>
      </c>
      <c r="T268" s="98" t="s">
        <v>2788</v>
      </c>
      <c r="U268" s="102" t="s">
        <v>2834</v>
      </c>
      <c r="V268" s="98"/>
      <c r="W268" s="98">
        <v>100</v>
      </c>
      <c r="X268" s="103" t="s">
        <v>2835</v>
      </c>
      <c r="Y268" s="102">
        <v>1</v>
      </c>
      <c r="Z268" s="102">
        <v>4</v>
      </c>
      <c r="AA268" s="102">
        <v>3</v>
      </c>
      <c r="AB268" s="102">
        <v>17.62</v>
      </c>
      <c r="AC268" s="98" t="s">
        <v>733</v>
      </c>
      <c r="AD268" s="102"/>
      <c r="AE268" s="104" t="s">
        <v>2802</v>
      </c>
      <c r="AF268" s="105">
        <v>2.5</v>
      </c>
      <c r="AG268" s="106" t="s">
        <v>2836</v>
      </c>
      <c r="AH268" s="100" t="s">
        <v>2837</v>
      </c>
      <c r="AI268" s="107">
        <v>2.5</v>
      </c>
      <c r="AJ268" s="106"/>
      <c r="AK268" s="98"/>
      <c r="AL268" s="107"/>
      <c r="AM268" s="106"/>
      <c r="AN268" s="98"/>
      <c r="AO268" s="107"/>
      <c r="AP268" s="106"/>
      <c r="AQ268" s="98"/>
      <c r="AR268" s="107"/>
      <c r="AS268" s="106"/>
      <c r="AT268" s="98"/>
      <c r="AU268" s="107"/>
      <c r="AV268" s="108"/>
      <c r="AW268" s="98"/>
      <c r="AX268" s="98"/>
    </row>
    <row r="269" spans="1:256" s="57" customFormat="1" ht="63.7" customHeight="1" x14ac:dyDescent="0.25">
      <c r="A269" s="97">
        <v>381</v>
      </c>
      <c r="B269" s="100" t="s">
        <v>6890</v>
      </c>
      <c r="C269" s="98">
        <v>15</v>
      </c>
      <c r="D269" s="99"/>
      <c r="E269" s="100" t="s">
        <v>2838</v>
      </c>
      <c r="F269" s="98" t="s">
        <v>2839</v>
      </c>
      <c r="G269" s="100" t="s">
        <v>2840</v>
      </c>
      <c r="H269" s="98">
        <v>2002</v>
      </c>
      <c r="I269" s="100" t="s">
        <v>2841</v>
      </c>
      <c r="J269" s="101">
        <v>107426</v>
      </c>
      <c r="K269" s="100" t="s">
        <v>733</v>
      </c>
      <c r="L269" s="100" t="s">
        <v>2842</v>
      </c>
      <c r="M269" s="100" t="s">
        <v>2843</v>
      </c>
      <c r="N269" s="100" t="s">
        <v>2844</v>
      </c>
      <c r="O269" s="100" t="s">
        <v>2845</v>
      </c>
      <c r="P269" s="100" t="s">
        <v>2846</v>
      </c>
      <c r="Q269" s="102" t="s">
        <v>2847</v>
      </c>
      <c r="R269" s="98">
        <v>0</v>
      </c>
      <c r="S269" s="98">
        <v>730</v>
      </c>
      <c r="T269" s="98">
        <v>104</v>
      </c>
      <c r="U269" s="102">
        <v>834</v>
      </c>
      <c r="V269" s="98">
        <v>70</v>
      </c>
      <c r="W269" s="98">
        <v>100</v>
      </c>
      <c r="X269" s="103"/>
      <c r="Y269" s="102"/>
      <c r="Z269" s="102"/>
      <c r="AA269" s="102"/>
      <c r="AB269" s="102"/>
      <c r="AC269" s="98"/>
      <c r="AD269" s="102"/>
      <c r="AE269" s="104" t="s">
        <v>2802</v>
      </c>
      <c r="AF269" s="105">
        <v>40</v>
      </c>
      <c r="AG269" s="106" t="s">
        <v>2807</v>
      </c>
      <c r="AH269" s="100" t="s">
        <v>2848</v>
      </c>
      <c r="AI269" s="107">
        <v>100</v>
      </c>
      <c r="AJ269" s="106"/>
      <c r="AK269" s="98"/>
      <c r="AL269" s="107"/>
      <c r="AM269" s="106"/>
      <c r="AN269" s="98"/>
      <c r="AO269" s="107"/>
      <c r="AP269" s="106"/>
      <c r="AQ269" s="98"/>
      <c r="AR269" s="107"/>
      <c r="AS269" s="106"/>
      <c r="AT269" s="98"/>
      <c r="AU269" s="107"/>
      <c r="AV269" s="108"/>
      <c r="AW269" s="98"/>
      <c r="AX269" s="98"/>
    </row>
    <row r="270" spans="1:256" s="57" customFormat="1" ht="50.95" x14ac:dyDescent="0.25">
      <c r="A270" s="97">
        <v>381</v>
      </c>
      <c r="B270" s="100" t="s">
        <v>6890</v>
      </c>
      <c r="C270" s="98">
        <v>52</v>
      </c>
      <c r="D270" s="99"/>
      <c r="E270" s="100" t="s">
        <v>2849</v>
      </c>
      <c r="F270" s="98">
        <v>13229</v>
      </c>
      <c r="G270" s="100" t="s">
        <v>2850</v>
      </c>
      <c r="H270" s="98">
        <v>2002</v>
      </c>
      <c r="I270" s="100" t="s">
        <v>2851</v>
      </c>
      <c r="J270" s="101">
        <v>72727</v>
      </c>
      <c r="K270" s="100" t="s">
        <v>733</v>
      </c>
      <c r="L270" s="100"/>
      <c r="M270" s="100"/>
      <c r="N270" s="100" t="s">
        <v>2852</v>
      </c>
      <c r="O270" s="100" t="s">
        <v>2853</v>
      </c>
      <c r="P270" s="100" t="s">
        <v>2854</v>
      </c>
      <c r="Q270" s="102">
        <f>+U270</f>
        <v>0</v>
      </c>
      <c r="R270" s="98">
        <v>0</v>
      </c>
      <c r="S270" s="98">
        <v>0</v>
      </c>
      <c r="T270" s="98">
        <v>0</v>
      </c>
      <c r="U270" s="102">
        <f>+R270</f>
        <v>0</v>
      </c>
      <c r="V270" s="98"/>
      <c r="W270" s="98">
        <v>100</v>
      </c>
      <c r="X270" s="103"/>
      <c r="Y270" s="102"/>
      <c r="Z270" s="102"/>
      <c r="AA270" s="102"/>
      <c r="AB270" s="102"/>
      <c r="AC270" s="98"/>
      <c r="AD270" s="102"/>
      <c r="AE270" s="104" t="s">
        <v>2802</v>
      </c>
      <c r="AF270" s="105">
        <v>0</v>
      </c>
      <c r="AG270" s="106"/>
      <c r="AH270" s="100"/>
      <c r="AI270" s="107">
        <v>0</v>
      </c>
      <c r="AJ270" s="106"/>
      <c r="AK270" s="98"/>
      <c r="AL270" s="107"/>
      <c r="AM270" s="106"/>
      <c r="AN270" s="98"/>
      <c r="AO270" s="107"/>
      <c r="AP270" s="106"/>
      <c r="AQ270" s="98"/>
      <c r="AR270" s="107"/>
      <c r="AS270" s="106"/>
      <c r="AT270" s="98"/>
      <c r="AU270" s="107"/>
      <c r="AV270" s="108"/>
      <c r="AW270" s="98"/>
      <c r="AX270" s="98"/>
    </row>
    <row r="271" spans="1:256" s="57" customFormat="1" ht="356.7" x14ac:dyDescent="0.25">
      <c r="A271" s="97">
        <v>381</v>
      </c>
      <c r="B271" s="100" t="s">
        <v>6890</v>
      </c>
      <c r="C271" s="98">
        <v>1</v>
      </c>
      <c r="D271" s="99"/>
      <c r="E271" s="100" t="s">
        <v>2855</v>
      </c>
      <c r="F271" s="98">
        <v>13310</v>
      </c>
      <c r="G271" s="100" t="s">
        <v>2856</v>
      </c>
      <c r="H271" s="98">
        <v>2003</v>
      </c>
      <c r="I271" s="100" t="s">
        <v>2857</v>
      </c>
      <c r="J271" s="101">
        <v>41062</v>
      </c>
      <c r="K271" s="100" t="s">
        <v>733</v>
      </c>
      <c r="L271" s="100" t="s">
        <v>2858</v>
      </c>
      <c r="M271" s="100" t="s">
        <v>2859</v>
      </c>
      <c r="N271" s="100" t="s">
        <v>2860</v>
      </c>
      <c r="O271" s="100" t="s">
        <v>2861</v>
      </c>
      <c r="P271" s="100">
        <v>851</v>
      </c>
      <c r="Q271" s="102" t="s">
        <v>2862</v>
      </c>
      <c r="R271" s="98" t="s">
        <v>2863</v>
      </c>
      <c r="S271" s="98" t="s">
        <v>2864</v>
      </c>
      <c r="T271" s="98" t="s">
        <v>2865</v>
      </c>
      <c r="U271" s="102" t="s">
        <v>2866</v>
      </c>
      <c r="V271" s="98">
        <v>30</v>
      </c>
      <c r="W271" s="98">
        <v>100</v>
      </c>
      <c r="X271" s="103"/>
      <c r="Y271" s="102"/>
      <c r="Z271" s="102"/>
      <c r="AA271" s="102"/>
      <c r="AB271" s="102"/>
      <c r="AC271" s="98"/>
      <c r="AD271" s="102"/>
      <c r="AE271" s="104" t="s">
        <v>2802</v>
      </c>
      <c r="AF271" s="105">
        <v>30</v>
      </c>
      <c r="AG271" s="106" t="s">
        <v>2867</v>
      </c>
      <c r="AH271" s="100" t="s">
        <v>2868</v>
      </c>
      <c r="AI271" s="107">
        <v>10</v>
      </c>
      <c r="AJ271" s="106" t="s">
        <v>2869</v>
      </c>
      <c r="AK271" s="98" t="s">
        <v>2855</v>
      </c>
      <c r="AL271" s="107">
        <v>20</v>
      </c>
      <c r="AM271" s="106"/>
      <c r="AN271" s="98"/>
      <c r="AO271" s="107"/>
      <c r="AP271" s="106"/>
      <c r="AQ271" s="98"/>
      <c r="AR271" s="107"/>
      <c r="AS271" s="106"/>
      <c r="AT271" s="98"/>
      <c r="AU271" s="107"/>
      <c r="AV271" s="108"/>
      <c r="AW271" s="98"/>
      <c r="AX271" s="98"/>
    </row>
    <row r="272" spans="1:256" s="57" customFormat="1" ht="134.35" customHeight="1" x14ac:dyDescent="0.25">
      <c r="A272" s="97">
        <v>381</v>
      </c>
      <c r="B272" s="100" t="s">
        <v>6890</v>
      </c>
      <c r="C272" s="98">
        <v>5</v>
      </c>
      <c r="D272" s="99"/>
      <c r="E272" s="100" t="s">
        <v>2870</v>
      </c>
      <c r="F272" s="98">
        <v>6777</v>
      </c>
      <c r="G272" s="100" t="s">
        <v>2871</v>
      </c>
      <c r="H272" s="98">
        <v>2002</v>
      </c>
      <c r="I272" s="100" t="s">
        <v>2872</v>
      </c>
      <c r="J272" s="101">
        <v>54248</v>
      </c>
      <c r="K272" s="100" t="s">
        <v>733</v>
      </c>
      <c r="L272" s="100" t="s">
        <v>2873</v>
      </c>
      <c r="M272" s="100" t="s">
        <v>2874</v>
      </c>
      <c r="N272" s="100" t="s">
        <v>2875</v>
      </c>
      <c r="O272" s="100" t="s">
        <v>2876</v>
      </c>
      <c r="P272" s="100" t="s">
        <v>2877</v>
      </c>
      <c r="Q272" s="102">
        <v>0</v>
      </c>
      <c r="R272" s="98">
        <v>0</v>
      </c>
      <c r="S272" s="98">
        <v>0</v>
      </c>
      <c r="T272" s="98">
        <v>0</v>
      </c>
      <c r="U272" s="102">
        <v>0</v>
      </c>
      <c r="V272" s="98">
        <v>65</v>
      </c>
      <c r="W272" s="98">
        <v>100</v>
      </c>
      <c r="X272" s="103" t="s">
        <v>2878</v>
      </c>
      <c r="Y272" s="102">
        <v>2</v>
      </c>
      <c r="Z272" s="102">
        <v>2</v>
      </c>
      <c r="AA272" s="102">
        <v>2</v>
      </c>
      <c r="AB272" s="102"/>
      <c r="AC272" s="98" t="s">
        <v>733</v>
      </c>
      <c r="AD272" s="102" t="s">
        <v>2879</v>
      </c>
      <c r="AE272" s="104" t="s">
        <v>2768</v>
      </c>
      <c r="AF272" s="105">
        <v>50</v>
      </c>
      <c r="AG272" s="106" t="s">
        <v>2880</v>
      </c>
      <c r="AH272" s="100" t="s">
        <v>2881</v>
      </c>
      <c r="AI272" s="107">
        <v>25</v>
      </c>
      <c r="AJ272" s="106" t="s">
        <v>2882</v>
      </c>
      <c r="AK272" s="98" t="s">
        <v>2883</v>
      </c>
      <c r="AL272" s="107">
        <v>25</v>
      </c>
      <c r="AM272" s="106"/>
      <c r="AN272" s="98"/>
      <c r="AO272" s="107"/>
      <c r="AP272" s="106"/>
      <c r="AQ272" s="98"/>
      <c r="AR272" s="107"/>
      <c r="AS272" s="106"/>
      <c r="AT272" s="98"/>
      <c r="AU272" s="107"/>
      <c r="AV272" s="108"/>
      <c r="AW272" s="98"/>
      <c r="AX272" s="98"/>
    </row>
    <row r="273" spans="1:50" s="57" customFormat="1" ht="80.349999999999994" customHeight="1" x14ac:dyDescent="0.25">
      <c r="A273" s="97">
        <v>381</v>
      </c>
      <c r="B273" s="100" t="s">
        <v>6890</v>
      </c>
      <c r="C273" s="98">
        <v>10</v>
      </c>
      <c r="D273" s="99"/>
      <c r="E273" s="100" t="s">
        <v>2884</v>
      </c>
      <c r="F273" s="98">
        <v>2013</v>
      </c>
      <c r="G273" s="100" t="s">
        <v>2885</v>
      </c>
      <c r="H273" s="98">
        <v>2002</v>
      </c>
      <c r="I273" s="100" t="s">
        <v>2886</v>
      </c>
      <c r="J273" s="101">
        <v>34693</v>
      </c>
      <c r="K273" s="100" t="s">
        <v>636</v>
      </c>
      <c r="L273" s="100" t="s">
        <v>2887</v>
      </c>
      <c r="M273" s="100" t="s">
        <v>2888</v>
      </c>
      <c r="N273" s="100" t="s">
        <v>2889</v>
      </c>
      <c r="O273" s="100" t="s">
        <v>2890</v>
      </c>
      <c r="P273" s="100"/>
      <c r="Q273" s="102" t="s">
        <v>2891</v>
      </c>
      <c r="R273" s="98">
        <v>0</v>
      </c>
      <c r="S273" s="98" t="s">
        <v>2892</v>
      </c>
      <c r="T273" s="98" t="s">
        <v>2893</v>
      </c>
      <c r="U273" s="102" t="s">
        <v>2891</v>
      </c>
      <c r="V273" s="98"/>
      <c r="W273" s="98">
        <v>100</v>
      </c>
      <c r="X273" s="103" t="s">
        <v>2894</v>
      </c>
      <c r="Y273" s="102">
        <v>3</v>
      </c>
      <c r="Z273" s="102">
        <v>4</v>
      </c>
      <c r="AA273" s="102">
        <v>7</v>
      </c>
      <c r="AB273" s="102">
        <v>4</v>
      </c>
      <c r="AC273" s="98" t="s">
        <v>636</v>
      </c>
      <c r="AD273" s="102" t="s">
        <v>2767</v>
      </c>
      <c r="AE273" s="104" t="s">
        <v>2802</v>
      </c>
      <c r="AF273" s="105">
        <v>80</v>
      </c>
      <c r="AG273" s="106" t="s">
        <v>1663</v>
      </c>
      <c r="AH273" s="100" t="s">
        <v>2895</v>
      </c>
      <c r="AI273" s="107">
        <v>40</v>
      </c>
      <c r="AJ273" s="106" t="s">
        <v>2896</v>
      </c>
      <c r="AK273" s="98" t="s">
        <v>2897</v>
      </c>
      <c r="AL273" s="107">
        <v>40</v>
      </c>
      <c r="AM273" s="106"/>
      <c r="AN273" s="98"/>
      <c r="AO273" s="107"/>
      <c r="AP273" s="106"/>
      <c r="AQ273" s="98"/>
      <c r="AR273" s="107"/>
      <c r="AS273" s="106"/>
      <c r="AT273" s="98"/>
      <c r="AU273" s="107"/>
      <c r="AV273" s="108"/>
      <c r="AW273" s="98"/>
      <c r="AX273" s="98"/>
    </row>
    <row r="274" spans="1:50" s="57" customFormat="1" ht="174.75" customHeight="1" x14ac:dyDescent="0.25">
      <c r="A274" s="97">
        <v>381</v>
      </c>
      <c r="B274" s="100" t="s">
        <v>6890</v>
      </c>
      <c r="C274" s="98">
        <v>30</v>
      </c>
      <c r="D274" s="99"/>
      <c r="E274" s="100" t="s">
        <v>2898</v>
      </c>
      <c r="F274" s="98">
        <v>6013</v>
      </c>
      <c r="G274" s="100" t="s">
        <v>2899</v>
      </c>
      <c r="H274" s="98">
        <v>2005</v>
      </c>
      <c r="I274" s="100" t="s">
        <v>2900</v>
      </c>
      <c r="J274" s="101">
        <v>312969.45</v>
      </c>
      <c r="K274" s="100" t="s">
        <v>726</v>
      </c>
      <c r="L274" s="100" t="s">
        <v>2759</v>
      </c>
      <c r="M274" s="100" t="s">
        <v>2760</v>
      </c>
      <c r="N274" s="100" t="s">
        <v>2901</v>
      </c>
      <c r="O274" s="100" t="s">
        <v>2902</v>
      </c>
      <c r="P274" s="100" t="s">
        <v>2903</v>
      </c>
      <c r="Q274" s="102" t="s">
        <v>2904</v>
      </c>
      <c r="R274" s="98">
        <v>0</v>
      </c>
      <c r="S274" s="98"/>
      <c r="T274" s="98" t="s">
        <v>2904</v>
      </c>
      <c r="U274" s="102" t="s">
        <v>2904</v>
      </c>
      <c r="V274" s="98">
        <v>10</v>
      </c>
      <c r="W274" s="98">
        <v>100</v>
      </c>
      <c r="X274" s="103" t="s">
        <v>2766</v>
      </c>
      <c r="Y274" s="102">
        <v>4</v>
      </c>
      <c r="Z274" s="102">
        <v>6</v>
      </c>
      <c r="AA274" s="102">
        <v>1</v>
      </c>
      <c r="AB274" s="102">
        <v>35</v>
      </c>
      <c r="AC274" s="98" t="s">
        <v>726</v>
      </c>
      <c r="AD274" s="102" t="s">
        <v>2767</v>
      </c>
      <c r="AE274" s="104" t="s">
        <v>2802</v>
      </c>
      <c r="AF274" s="105">
        <v>0</v>
      </c>
      <c r="AG274" s="106" t="s">
        <v>2769</v>
      </c>
      <c r="AH274" s="100"/>
      <c r="AI274" s="107">
        <v>80</v>
      </c>
      <c r="AJ274" s="106"/>
      <c r="AK274" s="98"/>
      <c r="AL274" s="107"/>
      <c r="AM274" s="106"/>
      <c r="AN274" s="98"/>
      <c r="AO274" s="107"/>
      <c r="AP274" s="106"/>
      <c r="AQ274" s="98"/>
      <c r="AR274" s="107"/>
      <c r="AS274" s="106"/>
      <c r="AT274" s="98"/>
      <c r="AU274" s="107"/>
      <c r="AV274" s="108"/>
      <c r="AW274" s="98"/>
      <c r="AX274" s="98"/>
    </row>
    <row r="275" spans="1:50" s="57" customFormat="1" ht="101.25" customHeight="1" x14ac:dyDescent="0.25">
      <c r="A275" s="97">
        <v>381</v>
      </c>
      <c r="B275" s="100" t="s">
        <v>6890</v>
      </c>
      <c r="C275" s="98">
        <v>20</v>
      </c>
      <c r="D275" s="99"/>
      <c r="E275" s="100" t="s">
        <v>2809</v>
      </c>
      <c r="F275" s="98">
        <v>9275</v>
      </c>
      <c r="G275" s="100" t="s">
        <v>2905</v>
      </c>
      <c r="H275" s="98">
        <v>2005</v>
      </c>
      <c r="I275" s="100" t="s">
        <v>2906</v>
      </c>
      <c r="J275" s="101">
        <v>133707</v>
      </c>
      <c r="K275" s="100" t="s">
        <v>726</v>
      </c>
      <c r="L275" s="100" t="s">
        <v>2813</v>
      </c>
      <c r="M275" s="100" t="s">
        <v>2814</v>
      </c>
      <c r="N275" s="100" t="s">
        <v>2907</v>
      </c>
      <c r="O275" s="100" t="s">
        <v>2908</v>
      </c>
      <c r="P275" s="100" t="s">
        <v>2909</v>
      </c>
      <c r="Q275" s="102" t="s">
        <v>2910</v>
      </c>
      <c r="R275" s="98">
        <v>0</v>
      </c>
      <c r="S275" s="98" t="s">
        <v>2911</v>
      </c>
      <c r="T275" s="98" t="s">
        <v>2912</v>
      </c>
      <c r="U275" s="102" t="s">
        <v>2910</v>
      </c>
      <c r="V275" s="98">
        <v>60</v>
      </c>
      <c r="W275" s="98">
        <v>100</v>
      </c>
      <c r="X275" s="103" t="s">
        <v>2821</v>
      </c>
      <c r="Y275" s="102" t="s">
        <v>371</v>
      </c>
      <c r="Z275" s="102" t="s">
        <v>394</v>
      </c>
      <c r="AA275" s="102" t="s">
        <v>85</v>
      </c>
      <c r="AB275" s="102">
        <v>4</v>
      </c>
      <c r="AC275" s="98" t="s">
        <v>726</v>
      </c>
      <c r="AD275" s="102" t="s">
        <v>2822</v>
      </c>
      <c r="AE275" s="104" t="s">
        <v>2802</v>
      </c>
      <c r="AF275" s="105">
        <v>0</v>
      </c>
      <c r="AG275" s="106" t="s">
        <v>2824</v>
      </c>
      <c r="AH275" s="100" t="s">
        <v>2825</v>
      </c>
      <c r="AI275" s="107">
        <v>0</v>
      </c>
      <c r="AJ275" s="106"/>
      <c r="AK275" s="98"/>
      <c r="AL275" s="107"/>
      <c r="AM275" s="106"/>
      <c r="AN275" s="98"/>
      <c r="AO275" s="107"/>
      <c r="AP275" s="106"/>
      <c r="AQ275" s="98"/>
      <c r="AR275" s="107"/>
      <c r="AS275" s="106"/>
      <c r="AT275" s="98"/>
      <c r="AU275" s="107"/>
      <c r="AV275" s="108"/>
      <c r="AW275" s="98"/>
      <c r="AX275" s="98"/>
    </row>
    <row r="276" spans="1:50" s="57" customFormat="1" ht="75.75" customHeight="1" x14ac:dyDescent="0.25">
      <c r="A276" s="97">
        <v>381</v>
      </c>
      <c r="B276" s="100" t="s">
        <v>6890</v>
      </c>
      <c r="C276" s="98">
        <v>32</v>
      </c>
      <c r="D276" s="99"/>
      <c r="E276" s="100" t="s">
        <v>2913</v>
      </c>
      <c r="F276" s="98">
        <v>15666</v>
      </c>
      <c r="G276" s="100" t="s">
        <v>2914</v>
      </c>
      <c r="H276" s="98">
        <v>2005</v>
      </c>
      <c r="I276" s="100" t="s">
        <v>2915</v>
      </c>
      <c r="J276" s="101">
        <v>208646</v>
      </c>
      <c r="K276" s="100" t="s">
        <v>726</v>
      </c>
      <c r="L276" s="100" t="s">
        <v>2916</v>
      </c>
      <c r="M276" s="100" t="s">
        <v>2917</v>
      </c>
      <c r="N276" s="100" t="s">
        <v>2918</v>
      </c>
      <c r="O276" s="100" t="s">
        <v>2919</v>
      </c>
      <c r="P276" s="100" t="s">
        <v>2920</v>
      </c>
      <c r="Q276" s="102" t="s">
        <v>2921</v>
      </c>
      <c r="R276" s="98">
        <v>813</v>
      </c>
      <c r="S276" s="98">
        <v>6000</v>
      </c>
      <c r="T276" s="98">
        <v>18000</v>
      </c>
      <c r="U276" s="102">
        <f>+R276+S276+T276</f>
        <v>24813</v>
      </c>
      <c r="V276" s="98">
        <v>100</v>
      </c>
      <c r="W276" s="98">
        <v>91</v>
      </c>
      <c r="X276" s="103" t="s">
        <v>2787</v>
      </c>
      <c r="Y276" s="102">
        <v>4</v>
      </c>
      <c r="Z276" s="102">
        <v>5</v>
      </c>
      <c r="AA276" s="102">
        <v>5</v>
      </c>
      <c r="AB276" s="102">
        <v>10</v>
      </c>
      <c r="AC276" s="98"/>
      <c r="AD276" s="102">
        <v>25</v>
      </c>
      <c r="AE276" s="104">
        <v>5</v>
      </c>
      <c r="AF276" s="105">
        <v>100</v>
      </c>
      <c r="AG276" s="106" t="s">
        <v>2789</v>
      </c>
      <c r="AH276" s="100"/>
      <c r="AI276" s="107">
        <v>90</v>
      </c>
      <c r="AJ276" s="106" t="s">
        <v>2924</v>
      </c>
      <c r="AK276" s="98"/>
      <c r="AL276" s="107">
        <v>10</v>
      </c>
      <c r="AM276" s="106"/>
      <c r="AN276" s="98"/>
      <c r="AO276" s="107"/>
      <c r="AP276" s="106"/>
      <c r="AQ276" s="98"/>
      <c r="AR276" s="107"/>
      <c r="AS276" s="106"/>
      <c r="AT276" s="98"/>
      <c r="AU276" s="107"/>
      <c r="AV276" s="108"/>
      <c r="AW276" s="98"/>
      <c r="AX276" s="98"/>
    </row>
    <row r="277" spans="1:50" s="57" customFormat="1" ht="75.05" customHeight="1" x14ac:dyDescent="0.25">
      <c r="A277" s="97">
        <v>381</v>
      </c>
      <c r="B277" s="100" t="s">
        <v>6890</v>
      </c>
      <c r="C277" s="98">
        <v>10</v>
      </c>
      <c r="D277" s="99"/>
      <c r="E277" s="100" t="s">
        <v>2884</v>
      </c>
      <c r="F277" s="98">
        <v>2013</v>
      </c>
      <c r="G277" s="100" t="s">
        <v>2925</v>
      </c>
      <c r="H277" s="98">
        <v>2005</v>
      </c>
      <c r="I277" s="100"/>
      <c r="J277" s="101" t="s">
        <v>2926</v>
      </c>
      <c r="K277" s="100" t="s">
        <v>726</v>
      </c>
      <c r="L277" s="100" t="s">
        <v>2887</v>
      </c>
      <c r="M277" s="100" t="s">
        <v>2888</v>
      </c>
      <c r="N277" s="100" t="s">
        <v>2927</v>
      </c>
      <c r="O277" s="100" t="s">
        <v>2928</v>
      </c>
      <c r="P277" s="100" t="s">
        <v>2929</v>
      </c>
      <c r="Q277" s="102" t="s">
        <v>2930</v>
      </c>
      <c r="R277" s="98">
        <v>17934</v>
      </c>
      <c r="S277" s="98" t="s">
        <v>2931</v>
      </c>
      <c r="T277" s="98" t="s">
        <v>2819</v>
      </c>
      <c r="U277" s="102" t="s">
        <v>2930</v>
      </c>
      <c r="V277" s="98"/>
      <c r="W277" s="98">
        <v>86</v>
      </c>
      <c r="X277" s="103" t="s">
        <v>2932</v>
      </c>
      <c r="Y277" s="102">
        <v>3</v>
      </c>
      <c r="Z277" s="102">
        <v>4</v>
      </c>
      <c r="AA277" s="102">
        <v>7</v>
      </c>
      <c r="AB277" s="102">
        <v>4</v>
      </c>
      <c r="AC277" s="98" t="s">
        <v>726</v>
      </c>
      <c r="AD277" s="102" t="s">
        <v>2767</v>
      </c>
      <c r="AE277" s="104">
        <v>5</v>
      </c>
      <c r="AF277" s="105">
        <v>100</v>
      </c>
      <c r="AG277" s="106" t="s">
        <v>1663</v>
      </c>
      <c r="AH277" s="100" t="s">
        <v>2933</v>
      </c>
      <c r="AI277" s="107">
        <v>100</v>
      </c>
      <c r="AJ277" s="106"/>
      <c r="AK277" s="98"/>
      <c r="AL277" s="107"/>
      <c r="AM277" s="106"/>
      <c r="AN277" s="98"/>
      <c r="AO277" s="107"/>
      <c r="AP277" s="106"/>
      <c r="AQ277" s="98"/>
      <c r="AR277" s="107"/>
      <c r="AS277" s="106"/>
      <c r="AT277" s="98"/>
      <c r="AU277" s="107"/>
      <c r="AV277" s="108"/>
      <c r="AW277" s="98"/>
      <c r="AX277" s="98"/>
    </row>
    <row r="278" spans="1:50" s="57" customFormat="1" ht="183.75" customHeight="1" x14ac:dyDescent="0.25">
      <c r="A278" s="97">
        <v>381</v>
      </c>
      <c r="B278" s="100" t="s">
        <v>6890</v>
      </c>
      <c r="C278" s="98">
        <v>4</v>
      </c>
      <c r="D278" s="99"/>
      <c r="E278" s="100" t="s">
        <v>2934</v>
      </c>
      <c r="F278" s="98">
        <v>8279</v>
      </c>
      <c r="G278" s="100" t="s">
        <v>2935</v>
      </c>
      <c r="H278" s="98">
        <v>2005</v>
      </c>
      <c r="I278" s="100" t="s">
        <v>2936</v>
      </c>
      <c r="J278" s="101">
        <v>101110</v>
      </c>
      <c r="K278" s="100" t="s">
        <v>726</v>
      </c>
      <c r="L278" s="100" t="s">
        <v>2937</v>
      </c>
      <c r="M278" s="100" t="s">
        <v>2938</v>
      </c>
      <c r="N278" s="100" t="s">
        <v>2939</v>
      </c>
      <c r="O278" s="100" t="s">
        <v>2940</v>
      </c>
      <c r="P278" s="100" t="s">
        <v>2941</v>
      </c>
      <c r="Q278" s="102" t="s">
        <v>2942</v>
      </c>
      <c r="R278" s="98">
        <v>0</v>
      </c>
      <c r="S278" s="98" t="s">
        <v>2943</v>
      </c>
      <c r="T278" s="98" t="s">
        <v>2944</v>
      </c>
      <c r="U278" s="102" t="s">
        <v>2942</v>
      </c>
      <c r="V278" s="98">
        <v>0</v>
      </c>
      <c r="W278" s="98">
        <v>100</v>
      </c>
      <c r="X278" s="103" t="s">
        <v>2945</v>
      </c>
      <c r="Y278" s="102">
        <v>3</v>
      </c>
      <c r="Z278" s="102">
        <v>4</v>
      </c>
      <c r="AA278" s="102">
        <v>7</v>
      </c>
      <c r="AB278" s="102">
        <v>11</v>
      </c>
      <c r="AC278" s="98" t="s">
        <v>726</v>
      </c>
      <c r="AD278" s="102">
        <v>50</v>
      </c>
      <c r="AE278" s="104">
        <v>5</v>
      </c>
      <c r="AF278" s="105">
        <v>0</v>
      </c>
      <c r="AG278" s="106" t="s">
        <v>2946</v>
      </c>
      <c r="AH278" s="100" t="s">
        <v>2770</v>
      </c>
      <c r="AI278" s="107">
        <v>5</v>
      </c>
      <c r="AJ278" s="106"/>
      <c r="AK278" s="98"/>
      <c r="AL278" s="107"/>
      <c r="AM278" s="106"/>
      <c r="AN278" s="98"/>
      <c r="AO278" s="107"/>
      <c r="AP278" s="106"/>
      <c r="AQ278" s="98"/>
      <c r="AR278" s="107"/>
      <c r="AS278" s="106"/>
      <c r="AT278" s="98"/>
      <c r="AU278" s="107"/>
      <c r="AV278" s="108"/>
      <c r="AW278" s="98"/>
      <c r="AX278" s="98"/>
    </row>
    <row r="279" spans="1:50" s="57" customFormat="1" ht="104.3" customHeight="1" x14ac:dyDescent="0.25">
      <c r="A279" s="97">
        <v>381</v>
      </c>
      <c r="B279" s="100" t="s">
        <v>6890</v>
      </c>
      <c r="C279" s="98">
        <v>29</v>
      </c>
      <c r="D279" s="99"/>
      <c r="E279" s="100" t="s">
        <v>2826</v>
      </c>
      <c r="F279" s="98">
        <v>10331</v>
      </c>
      <c r="G279" s="100" t="s">
        <v>2947</v>
      </c>
      <c r="H279" s="98" t="s">
        <v>2948</v>
      </c>
      <c r="I279" s="100" t="s">
        <v>2949</v>
      </c>
      <c r="J279" s="101">
        <v>29472.78</v>
      </c>
      <c r="K279" s="100" t="s">
        <v>726</v>
      </c>
      <c r="L279" s="100" t="s">
        <v>2950</v>
      </c>
      <c r="M279" s="100" t="s">
        <v>2830</v>
      </c>
      <c r="N279" s="100" t="s">
        <v>2951</v>
      </c>
      <c r="O279" s="100" t="s">
        <v>2952</v>
      </c>
      <c r="P279" s="100" t="s">
        <v>2953</v>
      </c>
      <c r="Q279" s="102" t="s">
        <v>2954</v>
      </c>
      <c r="R279" s="98">
        <v>0</v>
      </c>
      <c r="S279" s="98">
        <v>500</v>
      </c>
      <c r="T279" s="98" t="s">
        <v>2955</v>
      </c>
      <c r="U279" s="102" t="s">
        <v>2956</v>
      </c>
      <c r="V279" s="98"/>
      <c r="W279" s="98">
        <v>100</v>
      </c>
      <c r="X279" s="103" t="s">
        <v>2835</v>
      </c>
      <c r="Y279" s="102">
        <v>3</v>
      </c>
      <c r="Z279" s="102">
        <v>4</v>
      </c>
      <c r="AA279" s="102">
        <v>7</v>
      </c>
      <c r="AB279" s="102">
        <v>17</v>
      </c>
      <c r="AC279" s="98" t="s">
        <v>726</v>
      </c>
      <c r="AD279" s="102"/>
      <c r="AE279" s="104" t="s">
        <v>2802</v>
      </c>
      <c r="AF279" s="105">
        <v>5</v>
      </c>
      <c r="AG279" s="106" t="s">
        <v>2836</v>
      </c>
      <c r="AH279" s="100" t="s">
        <v>2837</v>
      </c>
      <c r="AI279" s="107">
        <v>5</v>
      </c>
      <c r="AJ279" s="106"/>
      <c r="AK279" s="98"/>
      <c r="AL279" s="107"/>
      <c r="AM279" s="106"/>
      <c r="AN279" s="98"/>
      <c r="AO279" s="107"/>
      <c r="AP279" s="106"/>
      <c r="AQ279" s="98"/>
      <c r="AR279" s="107"/>
      <c r="AS279" s="106"/>
      <c r="AT279" s="98"/>
      <c r="AU279" s="107"/>
      <c r="AV279" s="108"/>
      <c r="AW279" s="98"/>
      <c r="AX279" s="98"/>
    </row>
    <row r="280" spans="1:50" s="57" customFormat="1" ht="114.8" customHeight="1" x14ac:dyDescent="0.25">
      <c r="A280" s="97"/>
      <c r="B280" s="100"/>
      <c r="C280" s="98"/>
      <c r="D280" s="99"/>
      <c r="E280" s="100"/>
      <c r="F280" s="98"/>
      <c r="G280" s="100"/>
      <c r="H280" s="98"/>
      <c r="I280" s="100"/>
      <c r="J280" s="101">
        <v>30584.42</v>
      </c>
      <c r="K280" s="100"/>
      <c r="L280" s="100"/>
      <c r="M280" s="100"/>
      <c r="N280" s="100" t="s">
        <v>2957</v>
      </c>
      <c r="O280" s="100" t="s">
        <v>2958</v>
      </c>
      <c r="P280" s="100" t="s">
        <v>2959</v>
      </c>
      <c r="Q280" s="102" t="s">
        <v>2960</v>
      </c>
      <c r="R280" s="98">
        <v>0</v>
      </c>
      <c r="S280" s="98">
        <v>1500</v>
      </c>
      <c r="T280" s="98" t="s">
        <v>2955</v>
      </c>
      <c r="U280" s="102" t="s">
        <v>2960</v>
      </c>
      <c r="V280" s="98"/>
      <c r="W280" s="98">
        <v>100</v>
      </c>
      <c r="X280" s="103" t="s">
        <v>2835</v>
      </c>
      <c r="Y280" s="102">
        <v>3</v>
      </c>
      <c r="Z280" s="102">
        <v>4</v>
      </c>
      <c r="AA280" s="102">
        <v>7</v>
      </c>
      <c r="AB280" s="102">
        <v>17</v>
      </c>
      <c r="AC280" s="98" t="s">
        <v>726</v>
      </c>
      <c r="AD280" s="102"/>
      <c r="AE280" s="104" t="s">
        <v>2802</v>
      </c>
      <c r="AF280" s="105">
        <v>10</v>
      </c>
      <c r="AG280" s="106" t="s">
        <v>2836</v>
      </c>
      <c r="AH280" s="100" t="s">
        <v>2837</v>
      </c>
      <c r="AI280" s="107">
        <v>10</v>
      </c>
      <c r="AJ280" s="106"/>
      <c r="AK280" s="98"/>
      <c r="AL280" s="107"/>
      <c r="AM280" s="106"/>
      <c r="AN280" s="98"/>
      <c r="AO280" s="107"/>
      <c r="AP280" s="106"/>
      <c r="AQ280" s="98"/>
      <c r="AR280" s="107"/>
      <c r="AS280" s="106"/>
      <c r="AT280" s="98"/>
      <c r="AU280" s="107"/>
      <c r="AV280" s="108"/>
      <c r="AW280" s="98"/>
      <c r="AX280" s="98"/>
    </row>
    <row r="281" spans="1:50" s="57" customFormat="1" ht="63.7" x14ac:dyDescent="0.25">
      <c r="A281" s="97">
        <v>381</v>
      </c>
      <c r="B281" s="100" t="s">
        <v>6890</v>
      </c>
      <c r="C281" s="98">
        <v>14</v>
      </c>
      <c r="D281" s="99"/>
      <c r="E281" s="100" t="s">
        <v>2961</v>
      </c>
      <c r="F281" s="98">
        <v>8289</v>
      </c>
      <c r="G281" s="100" t="s">
        <v>2962</v>
      </c>
      <c r="H281" s="98" t="s">
        <v>2963</v>
      </c>
      <c r="I281" s="100" t="s">
        <v>2964</v>
      </c>
      <c r="J281" s="101">
        <v>69097</v>
      </c>
      <c r="K281" s="100" t="s">
        <v>726</v>
      </c>
      <c r="L281" s="100" t="s">
        <v>2965</v>
      </c>
      <c r="M281" s="100" t="s">
        <v>2966</v>
      </c>
      <c r="N281" s="100" t="s">
        <v>2967</v>
      </c>
      <c r="O281" s="100" t="s">
        <v>2968</v>
      </c>
      <c r="P281" s="100" t="s">
        <v>2969</v>
      </c>
      <c r="Q281" s="102">
        <v>0</v>
      </c>
      <c r="R281" s="98">
        <v>0</v>
      </c>
      <c r="S281" s="98">
        <v>197.93</v>
      </c>
      <c r="T281" s="98">
        <v>0</v>
      </c>
      <c r="U281" s="102">
        <f>+R281+S281+T281</f>
        <v>197.93</v>
      </c>
      <c r="V281" s="98"/>
      <c r="W281" s="98">
        <v>100</v>
      </c>
      <c r="X281" s="103" t="s">
        <v>2821</v>
      </c>
      <c r="Y281" s="102">
        <v>4</v>
      </c>
      <c r="Z281" s="102">
        <v>6</v>
      </c>
      <c r="AA281" s="102" t="s">
        <v>2970</v>
      </c>
      <c r="AB281" s="102">
        <v>4</v>
      </c>
      <c r="AC281" s="98" t="s">
        <v>726</v>
      </c>
      <c r="AD281" s="102"/>
      <c r="AE281" s="104" t="s">
        <v>2802</v>
      </c>
      <c r="AF281" s="105">
        <v>50</v>
      </c>
      <c r="AG281" s="106" t="s">
        <v>2803</v>
      </c>
      <c r="AH281" s="100" t="s">
        <v>2837</v>
      </c>
      <c r="AI281" s="107">
        <v>25</v>
      </c>
      <c r="AJ281" s="106" t="s">
        <v>2971</v>
      </c>
      <c r="AK281" s="98" t="s">
        <v>2837</v>
      </c>
      <c r="AL281" s="107">
        <v>10</v>
      </c>
      <c r="AM281" s="106" t="s">
        <v>2807</v>
      </c>
      <c r="AN281" s="98" t="s">
        <v>2837</v>
      </c>
      <c r="AO281" s="107">
        <v>15</v>
      </c>
      <c r="AP281" s="106"/>
      <c r="AQ281" s="98"/>
      <c r="AR281" s="107"/>
      <c r="AS281" s="106"/>
      <c r="AT281" s="98"/>
      <c r="AU281" s="107"/>
      <c r="AV281" s="108"/>
      <c r="AW281" s="98"/>
      <c r="AX281" s="98"/>
    </row>
    <row r="282" spans="1:50" s="57" customFormat="1" ht="203.85" x14ac:dyDescent="0.25">
      <c r="A282" s="97">
        <v>381</v>
      </c>
      <c r="B282" s="100" t="s">
        <v>6890</v>
      </c>
      <c r="C282" s="98">
        <v>5</v>
      </c>
      <c r="D282" s="99"/>
      <c r="E282" s="100" t="s">
        <v>2870</v>
      </c>
      <c r="F282" s="98">
        <v>6777</v>
      </c>
      <c r="G282" s="100" t="s">
        <v>2972</v>
      </c>
      <c r="H282" s="98">
        <v>2005</v>
      </c>
      <c r="I282" s="100" t="s">
        <v>2973</v>
      </c>
      <c r="J282" s="101">
        <v>66834</v>
      </c>
      <c r="K282" s="100" t="s">
        <v>726</v>
      </c>
      <c r="L282" s="100" t="s">
        <v>2873</v>
      </c>
      <c r="M282" s="100" t="s">
        <v>2874</v>
      </c>
      <c r="N282" s="100" t="s">
        <v>2974</v>
      </c>
      <c r="O282" s="100" t="s">
        <v>2975</v>
      </c>
      <c r="P282" s="100" t="s">
        <v>2976</v>
      </c>
      <c r="Q282" s="102">
        <v>0</v>
      </c>
      <c r="R282" s="98">
        <v>0</v>
      </c>
      <c r="S282" s="98">
        <v>0</v>
      </c>
      <c r="T282" s="98">
        <v>0</v>
      </c>
      <c r="U282" s="102">
        <v>0</v>
      </c>
      <c r="V282" s="98">
        <v>70</v>
      </c>
      <c r="W282" s="98">
        <v>100</v>
      </c>
      <c r="X282" s="103" t="s">
        <v>2878</v>
      </c>
      <c r="Y282" s="102">
        <v>3</v>
      </c>
      <c r="Z282" s="102">
        <v>2</v>
      </c>
      <c r="AA282" s="102">
        <v>1</v>
      </c>
      <c r="AB282" s="102">
        <v>4</v>
      </c>
      <c r="AC282" s="98" t="s">
        <v>726</v>
      </c>
      <c r="AD282" s="102" t="s">
        <v>2879</v>
      </c>
      <c r="AE282" s="104" t="s">
        <v>2802</v>
      </c>
      <c r="AF282" s="105">
        <v>0</v>
      </c>
      <c r="AG282" s="106" t="s">
        <v>2880</v>
      </c>
      <c r="AH282" s="100" t="s">
        <v>2881</v>
      </c>
      <c r="AI282" s="107">
        <v>0</v>
      </c>
      <c r="AJ282" s="106" t="s">
        <v>2977</v>
      </c>
      <c r="AK282" s="98" t="s">
        <v>2883</v>
      </c>
      <c r="AL282" s="107">
        <v>0</v>
      </c>
      <c r="AM282" s="106"/>
      <c r="AN282" s="98"/>
      <c r="AO282" s="107"/>
      <c r="AP282" s="106"/>
      <c r="AQ282" s="98"/>
      <c r="AR282" s="107"/>
      <c r="AS282" s="106"/>
      <c r="AT282" s="98"/>
      <c r="AU282" s="107"/>
      <c r="AV282" s="108"/>
      <c r="AW282" s="98"/>
      <c r="AX282" s="98"/>
    </row>
    <row r="283" spans="1:50" s="57" customFormat="1" ht="105.8" customHeight="1" x14ac:dyDescent="0.25">
      <c r="A283" s="97">
        <v>381</v>
      </c>
      <c r="B283" s="100" t="s">
        <v>6890</v>
      </c>
      <c r="C283" s="98">
        <v>12</v>
      </c>
      <c r="D283" s="99"/>
      <c r="E283" s="100" t="s">
        <v>2978</v>
      </c>
      <c r="F283" s="98">
        <v>7705</v>
      </c>
      <c r="G283" s="100" t="s">
        <v>2979</v>
      </c>
      <c r="H283" s="98" t="s">
        <v>2980</v>
      </c>
      <c r="I283" s="100" t="s">
        <v>2981</v>
      </c>
      <c r="J283" s="101">
        <v>51198</v>
      </c>
      <c r="K283" s="100" t="s">
        <v>726</v>
      </c>
      <c r="L283" s="100" t="s">
        <v>2982</v>
      </c>
      <c r="M283" s="100" t="s">
        <v>2983</v>
      </c>
      <c r="N283" s="100" t="s">
        <v>2984</v>
      </c>
      <c r="O283" s="100" t="s">
        <v>2985</v>
      </c>
      <c r="P283" s="100" t="s">
        <v>2986</v>
      </c>
      <c r="Q283" s="102">
        <v>0</v>
      </c>
      <c r="R283" s="98">
        <v>0</v>
      </c>
      <c r="S283" s="98">
        <v>0</v>
      </c>
      <c r="T283" s="98">
        <v>0</v>
      </c>
      <c r="U283" s="102">
        <f>+R283</f>
        <v>0</v>
      </c>
      <c r="V283" s="98"/>
      <c r="W283" s="98">
        <v>100</v>
      </c>
      <c r="X283" s="103" t="s">
        <v>2987</v>
      </c>
      <c r="Y283" s="102">
        <v>6</v>
      </c>
      <c r="Z283" s="102">
        <v>1</v>
      </c>
      <c r="AA283" s="102">
        <v>1</v>
      </c>
      <c r="AB283" s="102">
        <v>14</v>
      </c>
      <c r="AC283" s="98">
        <v>255</v>
      </c>
      <c r="AD283" s="102">
        <v>0</v>
      </c>
      <c r="AE283" s="104" t="s">
        <v>2988</v>
      </c>
      <c r="AF283" s="105">
        <v>100</v>
      </c>
      <c r="AG283" s="106" t="s">
        <v>2989</v>
      </c>
      <c r="AH283" s="100"/>
      <c r="AI283" s="107">
        <v>100</v>
      </c>
      <c r="AJ283" s="106"/>
      <c r="AK283" s="98"/>
      <c r="AL283" s="107"/>
      <c r="AM283" s="106"/>
      <c r="AN283" s="98"/>
      <c r="AO283" s="107"/>
      <c r="AP283" s="106"/>
      <c r="AQ283" s="98"/>
      <c r="AR283" s="107"/>
      <c r="AS283" s="106"/>
      <c r="AT283" s="98"/>
      <c r="AU283" s="107"/>
      <c r="AV283" s="108"/>
      <c r="AW283" s="98"/>
      <c r="AX283" s="98"/>
    </row>
    <row r="284" spans="1:50" s="57" customFormat="1" ht="102.05" customHeight="1" x14ac:dyDescent="0.25">
      <c r="A284" s="97">
        <v>381</v>
      </c>
      <c r="B284" s="100" t="s">
        <v>6890</v>
      </c>
      <c r="C284" s="98">
        <v>20</v>
      </c>
      <c r="D284" s="99"/>
      <c r="E284" s="100" t="s">
        <v>2809</v>
      </c>
      <c r="F284" s="98">
        <v>9275</v>
      </c>
      <c r="G284" s="100" t="s">
        <v>2990</v>
      </c>
      <c r="H284" s="98">
        <v>2005</v>
      </c>
      <c r="I284" s="100" t="s">
        <v>2991</v>
      </c>
      <c r="J284" s="101">
        <v>53557</v>
      </c>
      <c r="K284" s="100" t="s">
        <v>726</v>
      </c>
      <c r="L284" s="100" t="s">
        <v>2813</v>
      </c>
      <c r="M284" s="100" t="s">
        <v>2814</v>
      </c>
      <c r="N284" s="100" t="s">
        <v>2992</v>
      </c>
      <c r="O284" s="100" t="s">
        <v>2993</v>
      </c>
      <c r="P284" s="100" t="s">
        <v>2994</v>
      </c>
      <c r="Q284" s="102" t="s">
        <v>2995</v>
      </c>
      <c r="R284" s="98">
        <v>0</v>
      </c>
      <c r="S284" s="98" t="s">
        <v>2788</v>
      </c>
      <c r="T284" s="98" t="s">
        <v>2956</v>
      </c>
      <c r="U284" s="102" t="s">
        <v>2995</v>
      </c>
      <c r="V284" s="98">
        <v>60</v>
      </c>
      <c r="W284" s="98">
        <v>100</v>
      </c>
      <c r="X284" s="103" t="s">
        <v>2821</v>
      </c>
      <c r="Y284" s="102" t="s">
        <v>371</v>
      </c>
      <c r="Z284" s="102" t="s">
        <v>394</v>
      </c>
      <c r="AA284" s="102" t="s">
        <v>2996</v>
      </c>
      <c r="AB284" s="102">
        <v>4</v>
      </c>
      <c r="AC284" s="98" t="s">
        <v>726</v>
      </c>
      <c r="AD284" s="102" t="s">
        <v>2822</v>
      </c>
      <c r="AE284" s="104" t="s">
        <v>2802</v>
      </c>
      <c r="AF284" s="105">
        <v>0</v>
      </c>
      <c r="AG284" s="106" t="s">
        <v>2824</v>
      </c>
      <c r="AH284" s="100" t="s">
        <v>2825</v>
      </c>
      <c r="AI284" s="107">
        <v>0</v>
      </c>
      <c r="AJ284" s="106"/>
      <c r="AK284" s="98"/>
      <c r="AL284" s="107"/>
      <c r="AM284" s="106"/>
      <c r="AN284" s="98"/>
      <c r="AO284" s="107"/>
      <c r="AP284" s="106"/>
      <c r="AQ284" s="98"/>
      <c r="AR284" s="107"/>
      <c r="AS284" s="106"/>
      <c r="AT284" s="98"/>
      <c r="AU284" s="107"/>
      <c r="AV284" s="108"/>
      <c r="AW284" s="98"/>
      <c r="AX284" s="98"/>
    </row>
    <row r="285" spans="1:50" s="57" customFormat="1" ht="127.4" x14ac:dyDescent="0.25">
      <c r="A285" s="97">
        <v>381</v>
      </c>
      <c r="B285" s="100" t="s">
        <v>6890</v>
      </c>
      <c r="C285" s="98">
        <v>12</v>
      </c>
      <c r="D285" s="99"/>
      <c r="E285" s="100" t="s">
        <v>2997</v>
      </c>
      <c r="F285" s="98">
        <v>4041</v>
      </c>
      <c r="G285" s="100" t="s">
        <v>2998</v>
      </c>
      <c r="H285" s="98" t="s">
        <v>2980</v>
      </c>
      <c r="I285" s="100" t="s">
        <v>2999</v>
      </c>
      <c r="J285" s="101">
        <v>51639</v>
      </c>
      <c r="K285" s="100" t="s">
        <v>726</v>
      </c>
      <c r="L285" s="100" t="s">
        <v>2982</v>
      </c>
      <c r="M285" s="100" t="s">
        <v>3000</v>
      </c>
      <c r="N285" s="100" t="s">
        <v>3001</v>
      </c>
      <c r="O285" s="100" t="s">
        <v>3002</v>
      </c>
      <c r="P285" s="100" t="s">
        <v>3003</v>
      </c>
      <c r="Q285" s="102">
        <v>0</v>
      </c>
      <c r="R285" s="98">
        <v>0</v>
      </c>
      <c r="S285" s="98">
        <v>0</v>
      </c>
      <c r="T285" s="98">
        <v>0</v>
      </c>
      <c r="U285" s="102">
        <v>0</v>
      </c>
      <c r="V285" s="98"/>
      <c r="W285" s="98">
        <v>100</v>
      </c>
      <c r="X285" s="103" t="s">
        <v>2987</v>
      </c>
      <c r="Y285" s="102">
        <v>6</v>
      </c>
      <c r="Z285" s="102">
        <v>1</v>
      </c>
      <c r="AA285" s="102">
        <v>2</v>
      </c>
      <c r="AB285" s="102" t="s">
        <v>3004</v>
      </c>
      <c r="AC285" s="98">
        <v>256</v>
      </c>
      <c r="AD285" s="102">
        <v>0</v>
      </c>
      <c r="AE285" s="104" t="s">
        <v>3005</v>
      </c>
      <c r="AF285" s="105">
        <v>100</v>
      </c>
      <c r="AG285" s="106" t="s">
        <v>3006</v>
      </c>
      <c r="AH285" s="100" t="s">
        <v>3007</v>
      </c>
      <c r="AI285" s="107">
        <v>100</v>
      </c>
      <c r="AJ285" s="106"/>
      <c r="AK285" s="98"/>
      <c r="AL285" s="107"/>
      <c r="AM285" s="106"/>
      <c r="AN285" s="98"/>
      <c r="AO285" s="107"/>
      <c r="AP285" s="106"/>
      <c r="AQ285" s="98"/>
      <c r="AR285" s="107"/>
      <c r="AS285" s="106"/>
      <c r="AT285" s="98"/>
      <c r="AU285" s="107"/>
      <c r="AV285" s="108"/>
      <c r="AW285" s="98"/>
      <c r="AX285" s="98"/>
    </row>
    <row r="286" spans="1:50" s="57" customFormat="1" ht="101.95" x14ac:dyDescent="0.25">
      <c r="A286" s="97">
        <v>381</v>
      </c>
      <c r="B286" s="100" t="s">
        <v>6890</v>
      </c>
      <c r="C286" s="98">
        <v>33</v>
      </c>
      <c r="D286" s="99"/>
      <c r="E286" s="100" t="s">
        <v>2808</v>
      </c>
      <c r="F286" s="98">
        <v>7702</v>
      </c>
      <c r="G286" s="100" t="s">
        <v>3008</v>
      </c>
      <c r="H286" s="98" t="s">
        <v>3009</v>
      </c>
      <c r="I286" s="100" t="s">
        <v>3010</v>
      </c>
      <c r="J286" s="101">
        <v>50532</v>
      </c>
      <c r="K286" s="100" t="s">
        <v>726</v>
      </c>
      <c r="L286" s="100" t="s">
        <v>3011</v>
      </c>
      <c r="M286" s="100" t="s">
        <v>3012</v>
      </c>
      <c r="N286" s="100" t="s">
        <v>3013</v>
      </c>
      <c r="O286" s="100" t="s">
        <v>3014</v>
      </c>
      <c r="P286" s="100"/>
      <c r="Q286" s="102">
        <v>0</v>
      </c>
      <c r="R286" s="98">
        <v>0</v>
      </c>
      <c r="S286" s="98">
        <v>45</v>
      </c>
      <c r="T286" s="98">
        <v>50</v>
      </c>
      <c r="U286" s="102">
        <f>+R286+S286+T286</f>
        <v>95</v>
      </c>
      <c r="V286" s="98">
        <v>100</v>
      </c>
      <c r="W286" s="98">
        <v>100</v>
      </c>
      <c r="X286" s="103" t="s">
        <v>3015</v>
      </c>
      <c r="Y286" s="102">
        <v>3</v>
      </c>
      <c r="Z286" s="102">
        <v>3</v>
      </c>
      <c r="AA286" s="102">
        <v>1</v>
      </c>
      <c r="AB286" s="102" t="s">
        <v>3016</v>
      </c>
      <c r="AC286" s="98" t="s">
        <v>726</v>
      </c>
      <c r="AD286" s="102"/>
      <c r="AE286" s="104" t="s">
        <v>2802</v>
      </c>
      <c r="AF286" s="105">
        <v>100</v>
      </c>
      <c r="AG286" s="106" t="s">
        <v>2807</v>
      </c>
      <c r="AH286" s="100" t="s">
        <v>3017</v>
      </c>
      <c r="AI286" s="107">
        <v>60</v>
      </c>
      <c r="AJ286" s="106" t="s">
        <v>3018</v>
      </c>
      <c r="AK286" s="98">
        <v>18825.070019999999</v>
      </c>
      <c r="AL286" s="107">
        <v>20</v>
      </c>
      <c r="AM286" s="106" t="s">
        <v>3019</v>
      </c>
      <c r="AN286" s="98" t="s">
        <v>3020</v>
      </c>
      <c r="AO286" s="107">
        <v>20</v>
      </c>
      <c r="AP286" s="106"/>
      <c r="AQ286" s="98"/>
      <c r="AR286" s="107"/>
      <c r="AS286" s="106"/>
      <c r="AT286" s="98"/>
      <c r="AU286" s="107"/>
      <c r="AV286" s="108"/>
      <c r="AW286" s="98"/>
      <c r="AX286" s="98"/>
    </row>
    <row r="287" spans="1:50" s="57" customFormat="1" ht="101.95" x14ac:dyDescent="0.25">
      <c r="A287" s="97">
        <v>381</v>
      </c>
      <c r="B287" s="100" t="s">
        <v>6890</v>
      </c>
      <c r="C287" s="98">
        <v>12</v>
      </c>
      <c r="D287" s="99"/>
      <c r="E287" s="100" t="s">
        <v>2978</v>
      </c>
      <c r="F287" s="98">
        <v>7705</v>
      </c>
      <c r="G287" s="100" t="s">
        <v>3021</v>
      </c>
      <c r="H287" s="98" t="s">
        <v>2980</v>
      </c>
      <c r="I287" s="100" t="s">
        <v>3022</v>
      </c>
      <c r="J287" s="101">
        <v>50168</v>
      </c>
      <c r="K287" s="100" t="s">
        <v>726</v>
      </c>
      <c r="L287" s="100" t="s">
        <v>2982</v>
      </c>
      <c r="M287" s="100" t="s">
        <v>2983</v>
      </c>
      <c r="N287" s="100" t="s">
        <v>3023</v>
      </c>
      <c r="O287" s="100" t="s">
        <v>3024</v>
      </c>
      <c r="P287" s="100" t="s">
        <v>3025</v>
      </c>
      <c r="Q287" s="102">
        <v>0</v>
      </c>
      <c r="R287" s="98">
        <v>0</v>
      </c>
      <c r="S287" s="98">
        <v>0</v>
      </c>
      <c r="T287" s="98">
        <v>0</v>
      </c>
      <c r="U287" s="102">
        <v>0</v>
      </c>
      <c r="V287" s="98"/>
      <c r="W287" s="98">
        <v>100</v>
      </c>
      <c r="X287" s="103" t="s">
        <v>2987</v>
      </c>
      <c r="Y287" s="102">
        <v>6</v>
      </c>
      <c r="Z287" s="102">
        <v>1</v>
      </c>
      <c r="AA287" s="102">
        <v>2</v>
      </c>
      <c r="AB287" s="102">
        <v>14.19</v>
      </c>
      <c r="AC287" s="98">
        <v>254</v>
      </c>
      <c r="AD287" s="102">
        <v>0</v>
      </c>
      <c r="AE287" s="104" t="s">
        <v>2802</v>
      </c>
      <c r="AF287" s="105">
        <v>100</v>
      </c>
      <c r="AG287" s="106" t="s">
        <v>2989</v>
      </c>
      <c r="AH287" s="100"/>
      <c r="AI287" s="107">
        <v>100</v>
      </c>
      <c r="AJ287" s="106"/>
      <c r="AK287" s="98"/>
      <c r="AL287" s="107"/>
      <c r="AM287" s="106"/>
      <c r="AN287" s="98"/>
      <c r="AO287" s="107"/>
      <c r="AP287" s="106"/>
      <c r="AQ287" s="98"/>
      <c r="AR287" s="107"/>
      <c r="AS287" s="106"/>
      <c r="AT287" s="98"/>
      <c r="AU287" s="107"/>
      <c r="AV287" s="108"/>
      <c r="AW287" s="98"/>
      <c r="AX287" s="98"/>
    </row>
    <row r="288" spans="1:50" s="57" customFormat="1" ht="107.35" customHeight="1" x14ac:dyDescent="0.25">
      <c r="A288" s="97">
        <v>381</v>
      </c>
      <c r="B288" s="100" t="s">
        <v>6890</v>
      </c>
      <c r="C288" s="98">
        <v>12</v>
      </c>
      <c r="D288" s="99"/>
      <c r="E288" s="100" t="s">
        <v>3007</v>
      </c>
      <c r="F288" s="98">
        <v>8992</v>
      </c>
      <c r="G288" s="100" t="s">
        <v>3026</v>
      </c>
      <c r="H288" s="98" t="s">
        <v>2980</v>
      </c>
      <c r="I288" s="100" t="s">
        <v>3027</v>
      </c>
      <c r="J288" s="101">
        <v>48308</v>
      </c>
      <c r="K288" s="100" t="s">
        <v>726</v>
      </c>
      <c r="L288" s="100" t="s">
        <v>2982</v>
      </c>
      <c r="M288" s="100" t="s">
        <v>3028</v>
      </c>
      <c r="N288" s="100" t="s">
        <v>3029</v>
      </c>
      <c r="O288" s="100" t="s">
        <v>3030</v>
      </c>
      <c r="P288" s="100" t="s">
        <v>3031</v>
      </c>
      <c r="Q288" s="102">
        <v>0</v>
      </c>
      <c r="R288" s="98">
        <v>0</v>
      </c>
      <c r="S288" s="98">
        <v>0</v>
      </c>
      <c r="T288" s="98">
        <v>0</v>
      </c>
      <c r="U288" s="102">
        <v>0</v>
      </c>
      <c r="V288" s="98"/>
      <c r="W288" s="98">
        <v>100</v>
      </c>
      <c r="X288" s="103" t="s">
        <v>2987</v>
      </c>
      <c r="Y288" s="102">
        <v>6</v>
      </c>
      <c r="Z288" s="102">
        <v>1</v>
      </c>
      <c r="AA288" s="102">
        <v>1</v>
      </c>
      <c r="AB288" s="102" t="s">
        <v>3004</v>
      </c>
      <c r="AC288" s="98">
        <v>253</v>
      </c>
      <c r="AD288" s="102">
        <v>0</v>
      </c>
      <c r="AE288" s="104" t="s">
        <v>2988</v>
      </c>
      <c r="AF288" s="105">
        <v>100</v>
      </c>
      <c r="AG288" s="106" t="s">
        <v>3032</v>
      </c>
      <c r="AH288" s="100" t="s">
        <v>3007</v>
      </c>
      <c r="AI288" s="107">
        <v>100</v>
      </c>
      <c r="AJ288" s="106"/>
      <c r="AK288" s="98"/>
      <c r="AL288" s="107"/>
      <c r="AM288" s="106"/>
      <c r="AN288" s="98"/>
      <c r="AO288" s="107"/>
      <c r="AP288" s="106"/>
      <c r="AQ288" s="98"/>
      <c r="AR288" s="107"/>
      <c r="AS288" s="106"/>
      <c r="AT288" s="98"/>
      <c r="AU288" s="107"/>
      <c r="AV288" s="108"/>
      <c r="AW288" s="98"/>
      <c r="AX288" s="98"/>
    </row>
    <row r="289" spans="1:50" s="57" customFormat="1" ht="89.2" x14ac:dyDescent="0.25">
      <c r="A289" s="97">
        <v>381</v>
      </c>
      <c r="B289" s="100" t="s">
        <v>6890</v>
      </c>
      <c r="C289" s="98">
        <v>15</v>
      </c>
      <c r="D289" s="99"/>
      <c r="E289" s="100" t="s">
        <v>3033</v>
      </c>
      <c r="F289" s="98">
        <v>5232</v>
      </c>
      <c r="G289" s="100" t="s">
        <v>3034</v>
      </c>
      <c r="H289" s="98">
        <v>2005</v>
      </c>
      <c r="I289" s="100" t="s">
        <v>3035</v>
      </c>
      <c r="J289" s="101">
        <v>41037</v>
      </c>
      <c r="K289" s="100" t="s">
        <v>726</v>
      </c>
      <c r="L289" s="100" t="s">
        <v>3036</v>
      </c>
      <c r="M289" s="100" t="s">
        <v>3037</v>
      </c>
      <c r="N289" s="100"/>
      <c r="O289" s="100"/>
      <c r="P289" s="100" t="s">
        <v>3038</v>
      </c>
      <c r="Q289" s="102" t="s">
        <v>3039</v>
      </c>
      <c r="R289" s="98">
        <v>0</v>
      </c>
      <c r="S289" s="98">
        <v>27</v>
      </c>
      <c r="T289" s="98">
        <v>28</v>
      </c>
      <c r="U289" s="102">
        <f>+T289+S289+R289</f>
        <v>55</v>
      </c>
      <c r="V289" s="98">
        <v>70</v>
      </c>
      <c r="W289" s="98">
        <v>100</v>
      </c>
      <c r="X289" s="103"/>
      <c r="Y289" s="102">
        <v>4</v>
      </c>
      <c r="Z289" s="102">
        <v>7</v>
      </c>
      <c r="AA289" s="102">
        <v>5</v>
      </c>
      <c r="AB289" s="102">
        <v>17</v>
      </c>
      <c r="AC289" s="98" t="s">
        <v>726</v>
      </c>
      <c r="AD289" s="102"/>
      <c r="AE289" s="104" t="s">
        <v>2802</v>
      </c>
      <c r="AF289" s="105">
        <v>45</v>
      </c>
      <c r="AG289" s="106" t="s">
        <v>2807</v>
      </c>
      <c r="AH289" s="100" t="s">
        <v>2808</v>
      </c>
      <c r="AI289" s="107">
        <v>100</v>
      </c>
      <c r="AJ289" s="106"/>
      <c r="AK289" s="98"/>
      <c r="AL289" s="107"/>
      <c r="AM289" s="106"/>
      <c r="AN289" s="98"/>
      <c r="AO289" s="107"/>
      <c r="AP289" s="106"/>
      <c r="AQ289" s="98"/>
      <c r="AR289" s="107"/>
      <c r="AS289" s="106"/>
      <c r="AT289" s="98"/>
      <c r="AU289" s="107"/>
      <c r="AV289" s="108"/>
      <c r="AW289" s="98"/>
      <c r="AX289" s="98"/>
    </row>
    <row r="290" spans="1:50" s="57" customFormat="1" ht="133.5" customHeight="1" x14ac:dyDescent="0.25">
      <c r="A290" s="97">
        <v>381</v>
      </c>
      <c r="B290" s="100" t="s">
        <v>6890</v>
      </c>
      <c r="C290" s="98">
        <v>5</v>
      </c>
      <c r="D290" s="99"/>
      <c r="E290" s="100" t="s">
        <v>2870</v>
      </c>
      <c r="F290" s="98">
        <v>6777</v>
      </c>
      <c r="G290" s="100" t="s">
        <v>3040</v>
      </c>
      <c r="H290" s="98">
        <v>2007</v>
      </c>
      <c r="I290" s="100" t="s">
        <v>3041</v>
      </c>
      <c r="J290" s="101">
        <v>42928</v>
      </c>
      <c r="K290" s="100" t="s">
        <v>675</v>
      </c>
      <c r="L290" s="100" t="s">
        <v>2873</v>
      </c>
      <c r="M290" s="100" t="s">
        <v>2874</v>
      </c>
      <c r="N290" s="100" t="s">
        <v>3042</v>
      </c>
      <c r="O290" s="100" t="s">
        <v>3043</v>
      </c>
      <c r="P290" s="100" t="s">
        <v>3044</v>
      </c>
      <c r="Q290" s="102">
        <v>0</v>
      </c>
      <c r="R290" s="98">
        <v>0</v>
      </c>
      <c r="S290" s="98">
        <v>0</v>
      </c>
      <c r="T290" s="98">
        <v>0</v>
      </c>
      <c r="U290" s="102">
        <f>+R290</f>
        <v>0</v>
      </c>
      <c r="V290" s="98"/>
      <c r="W290" s="98">
        <v>100</v>
      </c>
      <c r="X290" s="103" t="s">
        <v>2878</v>
      </c>
      <c r="Y290" s="102">
        <v>4</v>
      </c>
      <c r="Z290" s="102">
        <v>6</v>
      </c>
      <c r="AA290" s="102">
        <v>2</v>
      </c>
      <c r="AB290" s="102">
        <v>4</v>
      </c>
      <c r="AC290" s="98" t="s">
        <v>675</v>
      </c>
      <c r="AD290" s="102" t="s">
        <v>2879</v>
      </c>
      <c r="AE290" s="104" t="s">
        <v>2802</v>
      </c>
      <c r="AF290" s="105">
        <v>31</v>
      </c>
      <c r="AG290" s="106" t="s">
        <v>3045</v>
      </c>
      <c r="AH290" s="100" t="s">
        <v>3046</v>
      </c>
      <c r="AI290" s="107">
        <v>15.5</v>
      </c>
      <c r="AJ290" s="106" t="s">
        <v>3047</v>
      </c>
      <c r="AK290" s="98" t="s">
        <v>2883</v>
      </c>
      <c r="AL290" s="107">
        <v>15.5</v>
      </c>
      <c r="AM290" s="106"/>
      <c r="AN290" s="98"/>
      <c r="AO290" s="107"/>
      <c r="AP290" s="106"/>
      <c r="AQ290" s="98"/>
      <c r="AR290" s="107"/>
      <c r="AS290" s="106"/>
      <c r="AT290" s="98"/>
      <c r="AU290" s="107"/>
      <c r="AV290" s="108"/>
      <c r="AW290" s="98"/>
      <c r="AX290" s="98"/>
    </row>
    <row r="291" spans="1:50" s="57" customFormat="1" ht="117" customHeight="1" x14ac:dyDescent="0.25">
      <c r="A291" s="97">
        <v>381</v>
      </c>
      <c r="B291" s="100" t="s">
        <v>6890</v>
      </c>
      <c r="C291" s="98">
        <v>5</v>
      </c>
      <c r="D291" s="99"/>
      <c r="E291" s="100" t="s">
        <v>2870</v>
      </c>
      <c r="F291" s="98">
        <v>6777</v>
      </c>
      <c r="G291" s="100" t="s">
        <v>3048</v>
      </c>
      <c r="H291" s="98">
        <v>2007</v>
      </c>
      <c r="I291" s="100" t="s">
        <v>3049</v>
      </c>
      <c r="J291" s="101">
        <v>25196</v>
      </c>
      <c r="K291" s="100" t="s">
        <v>675</v>
      </c>
      <c r="L291" s="100" t="s">
        <v>2873</v>
      </c>
      <c r="M291" s="100" t="s">
        <v>2874</v>
      </c>
      <c r="N291" s="100" t="s">
        <v>3050</v>
      </c>
      <c r="O291" s="100" t="s">
        <v>3051</v>
      </c>
      <c r="P291" s="100" t="s">
        <v>3052</v>
      </c>
      <c r="Q291" s="102">
        <v>0</v>
      </c>
      <c r="R291" s="98">
        <v>0</v>
      </c>
      <c r="S291" s="98">
        <v>0</v>
      </c>
      <c r="T291" s="98">
        <v>0</v>
      </c>
      <c r="U291" s="102">
        <f>+R291</f>
        <v>0</v>
      </c>
      <c r="V291" s="98">
        <v>60</v>
      </c>
      <c r="W291" s="98">
        <v>100</v>
      </c>
      <c r="X291" s="103" t="s">
        <v>2878</v>
      </c>
      <c r="Y291" s="102"/>
      <c r="Z291" s="102"/>
      <c r="AA291" s="102"/>
      <c r="AB291" s="102">
        <v>4</v>
      </c>
      <c r="AC291" s="98"/>
      <c r="AD291" s="102"/>
      <c r="AE291" s="104" t="s">
        <v>2802</v>
      </c>
      <c r="AF291" s="105">
        <v>7</v>
      </c>
      <c r="AG291" s="106" t="s">
        <v>3053</v>
      </c>
      <c r="AH291" s="100"/>
      <c r="AI291" s="107">
        <v>7</v>
      </c>
      <c r="AJ291" s="106"/>
      <c r="AK291" s="98" t="s">
        <v>2883</v>
      </c>
      <c r="AL291" s="107"/>
      <c r="AM291" s="106"/>
      <c r="AN291" s="98"/>
      <c r="AO291" s="107"/>
      <c r="AP291" s="106"/>
      <c r="AQ291" s="98"/>
      <c r="AR291" s="107"/>
      <c r="AS291" s="106"/>
      <c r="AT291" s="98"/>
      <c r="AU291" s="107"/>
      <c r="AV291" s="108"/>
      <c r="AW291" s="98"/>
      <c r="AX291" s="98"/>
    </row>
    <row r="292" spans="1:50" s="57" customFormat="1" ht="76.45" x14ac:dyDescent="0.25">
      <c r="A292" s="97">
        <v>381</v>
      </c>
      <c r="B292" s="100" t="s">
        <v>6890</v>
      </c>
      <c r="C292" s="98">
        <v>29</v>
      </c>
      <c r="D292" s="99"/>
      <c r="E292" s="100" t="s">
        <v>3065</v>
      </c>
      <c r="F292" s="98">
        <v>7264</v>
      </c>
      <c r="G292" s="100" t="s">
        <v>3066</v>
      </c>
      <c r="H292" s="98" t="s">
        <v>3067</v>
      </c>
      <c r="I292" s="100" t="s">
        <v>3068</v>
      </c>
      <c r="J292" s="101">
        <v>162501</v>
      </c>
      <c r="K292" s="100" t="s">
        <v>675</v>
      </c>
      <c r="L292" s="100" t="s">
        <v>2950</v>
      </c>
      <c r="M292" s="100" t="s">
        <v>2830</v>
      </c>
      <c r="N292" s="100" t="s">
        <v>3069</v>
      </c>
      <c r="O292" s="100" t="s">
        <v>3070</v>
      </c>
      <c r="P292" s="100" t="s">
        <v>3071</v>
      </c>
      <c r="Q292" s="102">
        <v>0</v>
      </c>
      <c r="R292" s="98">
        <v>0</v>
      </c>
      <c r="S292" s="98">
        <v>0</v>
      </c>
      <c r="T292" s="98">
        <v>0</v>
      </c>
      <c r="U292" s="102">
        <f>+R292+S292+T292</f>
        <v>0</v>
      </c>
      <c r="V292" s="98"/>
      <c r="W292" s="98">
        <v>100</v>
      </c>
      <c r="X292" s="103" t="s">
        <v>2835</v>
      </c>
      <c r="Y292" s="102">
        <v>2</v>
      </c>
      <c r="Z292" s="102">
        <v>5</v>
      </c>
      <c r="AA292" s="102">
        <v>6</v>
      </c>
      <c r="AB292" s="102">
        <v>17</v>
      </c>
      <c r="AC292" s="98" t="s">
        <v>675</v>
      </c>
      <c r="AD292" s="102"/>
      <c r="AE292" s="104" t="s">
        <v>2802</v>
      </c>
      <c r="AF292" s="105">
        <v>100</v>
      </c>
      <c r="AG292" s="106" t="s">
        <v>2836</v>
      </c>
      <c r="AH292" s="100" t="s">
        <v>2837</v>
      </c>
      <c r="AI292" s="107">
        <v>100</v>
      </c>
      <c r="AJ292" s="106"/>
      <c r="AK292" s="98"/>
      <c r="AL292" s="107"/>
      <c r="AM292" s="106"/>
      <c r="AN292" s="98"/>
      <c r="AO292" s="107"/>
      <c r="AP292" s="106"/>
      <c r="AQ292" s="98"/>
      <c r="AR292" s="107"/>
      <c r="AS292" s="106"/>
      <c r="AT292" s="98"/>
      <c r="AU292" s="107"/>
      <c r="AV292" s="108"/>
      <c r="AW292" s="98"/>
      <c r="AX292" s="98"/>
    </row>
    <row r="293" spans="1:50" s="57" customFormat="1" ht="50.95" x14ac:dyDescent="0.25">
      <c r="A293" s="97"/>
      <c r="B293" s="100"/>
      <c r="C293" s="98"/>
      <c r="D293" s="99"/>
      <c r="E293" s="100"/>
      <c r="F293" s="98"/>
      <c r="G293" s="100"/>
      <c r="H293" s="98"/>
      <c r="I293" s="100"/>
      <c r="J293" s="101"/>
      <c r="K293" s="100"/>
      <c r="L293" s="100"/>
      <c r="M293" s="100"/>
      <c r="N293" s="100"/>
      <c r="O293" s="100"/>
      <c r="P293" s="100" t="s">
        <v>3072</v>
      </c>
      <c r="Q293" s="102">
        <v>0</v>
      </c>
      <c r="R293" s="98">
        <v>0</v>
      </c>
      <c r="S293" s="98">
        <v>0</v>
      </c>
      <c r="T293" s="98">
        <v>0</v>
      </c>
      <c r="U293" s="102">
        <v>0</v>
      </c>
      <c r="V293" s="98"/>
      <c r="W293" s="98">
        <v>100</v>
      </c>
      <c r="X293" s="103" t="s">
        <v>2835</v>
      </c>
      <c r="Y293" s="102">
        <v>2</v>
      </c>
      <c r="Z293" s="102">
        <v>5</v>
      </c>
      <c r="AA293" s="102">
        <v>6</v>
      </c>
      <c r="AB293" s="102">
        <v>17</v>
      </c>
      <c r="AC293" s="98" t="s">
        <v>675</v>
      </c>
      <c r="AD293" s="102"/>
      <c r="AE293" s="104" t="s">
        <v>2802</v>
      </c>
      <c r="AF293" s="105">
        <v>100</v>
      </c>
      <c r="AG293" s="106" t="s">
        <v>2836</v>
      </c>
      <c r="AH293" s="100" t="s">
        <v>2837</v>
      </c>
      <c r="AI293" s="107">
        <v>100</v>
      </c>
      <c r="AJ293" s="106"/>
      <c r="AK293" s="98"/>
      <c r="AL293" s="107"/>
      <c r="AM293" s="106"/>
      <c r="AN293" s="98"/>
      <c r="AO293" s="107"/>
      <c r="AP293" s="106"/>
      <c r="AQ293" s="98"/>
      <c r="AR293" s="107"/>
      <c r="AS293" s="106"/>
      <c r="AT293" s="98"/>
      <c r="AU293" s="107"/>
      <c r="AV293" s="108"/>
      <c r="AW293" s="98"/>
      <c r="AX293" s="98"/>
    </row>
    <row r="294" spans="1:50" s="57" customFormat="1" ht="114.8" customHeight="1" x14ac:dyDescent="0.25">
      <c r="A294" s="97">
        <v>381</v>
      </c>
      <c r="B294" s="100" t="s">
        <v>6890</v>
      </c>
      <c r="C294" s="98">
        <v>32</v>
      </c>
      <c r="D294" s="99"/>
      <c r="E294" s="100" t="s">
        <v>2778</v>
      </c>
      <c r="F294" s="98">
        <v>3702</v>
      </c>
      <c r="G294" s="100" t="s">
        <v>3073</v>
      </c>
      <c r="H294" s="98" t="s">
        <v>3074</v>
      </c>
      <c r="I294" s="100" t="s">
        <v>3075</v>
      </c>
      <c r="J294" s="101">
        <v>83883</v>
      </c>
      <c r="K294" s="100" t="s">
        <v>675</v>
      </c>
      <c r="L294" s="100" t="s">
        <v>2916</v>
      </c>
      <c r="M294" s="100" t="s">
        <v>2917</v>
      </c>
      <c r="N294" s="100" t="s">
        <v>3076</v>
      </c>
      <c r="O294" s="100" t="s">
        <v>3077</v>
      </c>
      <c r="P294" s="100"/>
      <c r="Q294" s="102" t="s">
        <v>3078</v>
      </c>
      <c r="R294" s="98">
        <v>0</v>
      </c>
      <c r="S294" s="98">
        <v>3000</v>
      </c>
      <c r="T294" s="98">
        <v>18000</v>
      </c>
      <c r="U294" s="102">
        <v>21000</v>
      </c>
      <c r="V294" s="98">
        <v>100</v>
      </c>
      <c r="W294" s="98">
        <v>100</v>
      </c>
      <c r="X294" s="103" t="s">
        <v>2787</v>
      </c>
      <c r="Y294" s="102">
        <v>4</v>
      </c>
      <c r="Z294" s="102">
        <v>5</v>
      </c>
      <c r="AA294" s="102">
        <v>5</v>
      </c>
      <c r="AB294" s="102">
        <v>10</v>
      </c>
      <c r="AC294" s="98"/>
      <c r="AD294" s="102">
        <v>25</v>
      </c>
      <c r="AE294" s="104">
        <v>5</v>
      </c>
      <c r="AF294" s="105">
        <v>100</v>
      </c>
      <c r="AG294" s="106" t="s">
        <v>2789</v>
      </c>
      <c r="AH294" s="100"/>
      <c r="AI294" s="107">
        <v>90</v>
      </c>
      <c r="AJ294" s="106" t="s">
        <v>2924</v>
      </c>
      <c r="AK294" s="98"/>
      <c r="AL294" s="107">
        <v>10</v>
      </c>
      <c r="AM294" s="106"/>
      <c r="AN294" s="98"/>
      <c r="AO294" s="107"/>
      <c r="AP294" s="106"/>
      <c r="AQ294" s="98"/>
      <c r="AR294" s="107"/>
      <c r="AS294" s="106"/>
      <c r="AT294" s="98"/>
      <c r="AU294" s="107"/>
      <c r="AV294" s="108"/>
      <c r="AW294" s="98"/>
      <c r="AX294" s="98"/>
    </row>
    <row r="295" spans="1:50" s="57" customFormat="1" ht="55.4" customHeight="1" x14ac:dyDescent="0.25">
      <c r="A295" s="97">
        <v>381</v>
      </c>
      <c r="B295" s="100" t="s">
        <v>6890</v>
      </c>
      <c r="C295" s="98">
        <v>12</v>
      </c>
      <c r="D295" s="99"/>
      <c r="E295" s="100" t="s">
        <v>2978</v>
      </c>
      <c r="F295" s="98">
        <v>7705</v>
      </c>
      <c r="G295" s="100" t="s">
        <v>3079</v>
      </c>
      <c r="H295" s="98" t="s">
        <v>3067</v>
      </c>
      <c r="I295" s="100" t="s">
        <v>3080</v>
      </c>
      <c r="J295" s="101">
        <v>131219</v>
      </c>
      <c r="K295" s="100" t="s">
        <v>675</v>
      </c>
      <c r="L295" s="100" t="s">
        <v>2982</v>
      </c>
      <c r="M295" s="100" t="s">
        <v>2983</v>
      </c>
      <c r="N295" s="100" t="s">
        <v>3081</v>
      </c>
      <c r="O295" s="100" t="s">
        <v>3082</v>
      </c>
      <c r="P295" s="100" t="s">
        <v>3083</v>
      </c>
      <c r="Q295" s="102">
        <v>0</v>
      </c>
      <c r="R295" s="98">
        <v>5238</v>
      </c>
      <c r="S295" s="98">
        <v>0</v>
      </c>
      <c r="T295" s="98">
        <v>0</v>
      </c>
      <c r="U295" s="102">
        <f>+R295+S295+T295</f>
        <v>5238</v>
      </c>
      <c r="V295" s="98"/>
      <c r="W295" s="98">
        <v>93</v>
      </c>
      <c r="X295" s="103" t="s">
        <v>3084</v>
      </c>
      <c r="Y295" s="102">
        <v>6</v>
      </c>
      <c r="Z295" s="102">
        <v>1</v>
      </c>
      <c r="AA295" s="102">
        <v>2</v>
      </c>
      <c r="AB295" s="102">
        <v>19</v>
      </c>
      <c r="AC295" s="98">
        <v>124</v>
      </c>
      <c r="AD295" s="102">
        <v>0</v>
      </c>
      <c r="AE295" s="104" t="s">
        <v>2802</v>
      </c>
      <c r="AF295" s="105">
        <v>100</v>
      </c>
      <c r="AG295" s="106" t="s">
        <v>2989</v>
      </c>
      <c r="AH295" s="100"/>
      <c r="AI295" s="107">
        <v>100</v>
      </c>
      <c r="AJ295" s="106"/>
      <c r="AK295" s="98"/>
      <c r="AL295" s="107"/>
      <c r="AM295" s="106"/>
      <c r="AN295" s="98"/>
      <c r="AO295" s="107"/>
      <c r="AP295" s="106"/>
      <c r="AQ295" s="98"/>
      <c r="AR295" s="107"/>
      <c r="AS295" s="106"/>
      <c r="AT295" s="98"/>
      <c r="AU295" s="107"/>
      <c r="AV295" s="108"/>
      <c r="AW295" s="98"/>
      <c r="AX295" s="98"/>
    </row>
    <row r="296" spans="1:50" s="57" customFormat="1" ht="114.65" x14ac:dyDescent="0.25">
      <c r="A296" s="97">
        <v>381</v>
      </c>
      <c r="B296" s="100" t="s">
        <v>6890</v>
      </c>
      <c r="C296" s="98">
        <v>15</v>
      </c>
      <c r="D296" s="99"/>
      <c r="E296" s="100" t="s">
        <v>3085</v>
      </c>
      <c r="F296" s="98">
        <v>15243</v>
      </c>
      <c r="G296" s="100" t="s">
        <v>3086</v>
      </c>
      <c r="H296" s="98" t="s">
        <v>3067</v>
      </c>
      <c r="I296" s="100" t="s">
        <v>3087</v>
      </c>
      <c r="J296" s="101">
        <v>94200</v>
      </c>
      <c r="K296" s="100" t="s">
        <v>675</v>
      </c>
      <c r="L296" s="100" t="s">
        <v>3088</v>
      </c>
      <c r="M296" s="100" t="s">
        <v>3037</v>
      </c>
      <c r="N296" s="100"/>
      <c r="O296" s="100"/>
      <c r="P296" s="100" t="s">
        <v>3089</v>
      </c>
      <c r="Q296" s="102" t="s">
        <v>3090</v>
      </c>
      <c r="R296" s="98">
        <v>0</v>
      </c>
      <c r="S296" s="98">
        <v>87</v>
      </c>
      <c r="T296" s="98">
        <v>104</v>
      </c>
      <c r="U296" s="102">
        <v>210</v>
      </c>
      <c r="V296" s="98">
        <v>100</v>
      </c>
      <c r="W296" s="98">
        <v>100</v>
      </c>
      <c r="X296" s="103"/>
      <c r="Y296" s="102"/>
      <c r="Z296" s="102"/>
      <c r="AA296" s="102"/>
      <c r="AB296" s="102"/>
      <c r="AC296" s="98"/>
      <c r="AD296" s="102"/>
      <c r="AE296" s="104" t="s">
        <v>2802</v>
      </c>
      <c r="AF296" s="105">
        <v>100</v>
      </c>
      <c r="AG296" s="106" t="s">
        <v>2807</v>
      </c>
      <c r="AH296" s="100" t="s">
        <v>2848</v>
      </c>
      <c r="AI296" s="107">
        <v>100</v>
      </c>
      <c r="AJ296" s="106"/>
      <c r="AK296" s="98"/>
      <c r="AL296" s="107"/>
      <c r="AM296" s="106"/>
      <c r="AN296" s="98"/>
      <c r="AO296" s="107"/>
      <c r="AP296" s="106"/>
      <c r="AQ296" s="98"/>
      <c r="AR296" s="107"/>
      <c r="AS296" s="106"/>
      <c r="AT296" s="98"/>
      <c r="AU296" s="107"/>
      <c r="AV296" s="108"/>
      <c r="AW296" s="98"/>
      <c r="AX296" s="98"/>
    </row>
    <row r="297" spans="1:50" s="57" customFormat="1" ht="105.8" customHeight="1" x14ac:dyDescent="0.25">
      <c r="A297" s="97">
        <v>381</v>
      </c>
      <c r="B297" s="100" t="s">
        <v>6890</v>
      </c>
      <c r="C297" s="98">
        <v>15</v>
      </c>
      <c r="D297" s="99"/>
      <c r="E297" s="100" t="s">
        <v>3033</v>
      </c>
      <c r="F297" s="98">
        <v>5232</v>
      </c>
      <c r="G297" s="100" t="s">
        <v>3091</v>
      </c>
      <c r="H297" s="98" t="s">
        <v>3092</v>
      </c>
      <c r="I297" s="100" t="s">
        <v>3093</v>
      </c>
      <c r="J297" s="101">
        <v>114113</v>
      </c>
      <c r="K297" s="100" t="s">
        <v>636</v>
      </c>
      <c r="L297" s="100" t="s">
        <v>3094</v>
      </c>
      <c r="M297" s="100" t="s">
        <v>3095</v>
      </c>
      <c r="N297" s="100"/>
      <c r="O297" s="100"/>
      <c r="P297" s="100" t="s">
        <v>3096</v>
      </c>
      <c r="Q297" s="102" t="s">
        <v>3097</v>
      </c>
      <c r="R297" s="98"/>
      <c r="S297" s="98">
        <v>70</v>
      </c>
      <c r="T297" s="98">
        <v>35</v>
      </c>
      <c r="U297" s="102">
        <v>145</v>
      </c>
      <c r="V297" s="98">
        <v>100</v>
      </c>
      <c r="W297" s="98">
        <v>100</v>
      </c>
      <c r="X297" s="103"/>
      <c r="Y297" s="102">
        <v>6</v>
      </c>
      <c r="Z297" s="102">
        <v>4</v>
      </c>
      <c r="AA297" s="102">
        <v>2</v>
      </c>
      <c r="AB297" s="102">
        <v>17</v>
      </c>
      <c r="AC297" s="98" t="s">
        <v>636</v>
      </c>
      <c r="AD297" s="102"/>
      <c r="AE297" s="104" t="s">
        <v>2802</v>
      </c>
      <c r="AF297" s="105">
        <v>100</v>
      </c>
      <c r="AG297" s="106" t="s">
        <v>2807</v>
      </c>
      <c r="AH297" s="100" t="s">
        <v>2808</v>
      </c>
      <c r="AI297" s="107">
        <v>100</v>
      </c>
      <c r="AJ297" s="106"/>
      <c r="AK297" s="98"/>
      <c r="AL297" s="107"/>
      <c r="AM297" s="106"/>
      <c r="AN297" s="98"/>
      <c r="AO297" s="107"/>
      <c r="AP297" s="106"/>
      <c r="AQ297" s="98"/>
      <c r="AR297" s="107"/>
      <c r="AS297" s="106"/>
      <c r="AT297" s="98"/>
      <c r="AU297" s="107"/>
      <c r="AV297" s="108"/>
      <c r="AW297" s="98"/>
      <c r="AX297" s="98"/>
    </row>
    <row r="298" spans="1:50" s="57" customFormat="1" ht="165.75" customHeight="1" x14ac:dyDescent="0.25">
      <c r="A298" s="97">
        <v>381</v>
      </c>
      <c r="B298" s="100" t="s">
        <v>6890</v>
      </c>
      <c r="C298" s="98">
        <v>5</v>
      </c>
      <c r="D298" s="99"/>
      <c r="E298" s="100" t="s">
        <v>2870</v>
      </c>
      <c r="F298" s="98">
        <v>6777</v>
      </c>
      <c r="G298" s="100" t="s">
        <v>3098</v>
      </c>
      <c r="H298" s="98">
        <v>2000</v>
      </c>
      <c r="I298" s="100" t="s">
        <v>3099</v>
      </c>
      <c r="J298" s="101">
        <v>53678</v>
      </c>
      <c r="K298" s="100" t="s">
        <v>636</v>
      </c>
      <c r="L298" s="100" t="s">
        <v>3100</v>
      </c>
      <c r="M298" s="100" t="s">
        <v>2874</v>
      </c>
      <c r="N298" s="100" t="s">
        <v>3101</v>
      </c>
      <c r="O298" s="100" t="s">
        <v>3102</v>
      </c>
      <c r="P298" s="100" t="s">
        <v>3103</v>
      </c>
      <c r="Q298" s="102">
        <v>0</v>
      </c>
      <c r="R298" s="98">
        <v>0</v>
      </c>
      <c r="S298" s="98">
        <v>0</v>
      </c>
      <c r="T298" s="98">
        <v>0</v>
      </c>
      <c r="U298" s="102">
        <v>0</v>
      </c>
      <c r="V298" s="98">
        <v>70</v>
      </c>
      <c r="W298" s="98">
        <v>100</v>
      </c>
      <c r="X298" s="103" t="s">
        <v>2878</v>
      </c>
      <c r="Y298" s="102">
        <v>3</v>
      </c>
      <c r="Z298" s="102">
        <v>11</v>
      </c>
      <c r="AA298" s="102">
        <v>5</v>
      </c>
      <c r="AB298" s="102">
        <v>4</v>
      </c>
      <c r="AC298" s="98" t="s">
        <v>636</v>
      </c>
      <c r="AD298" s="102" t="s">
        <v>2879</v>
      </c>
      <c r="AE298" s="104" t="s">
        <v>2768</v>
      </c>
      <c r="AF298" s="105">
        <v>21</v>
      </c>
      <c r="AG298" s="106"/>
      <c r="AH298" s="100"/>
      <c r="AI298" s="107"/>
      <c r="AJ298" s="106"/>
      <c r="AK298" s="98" t="s">
        <v>2883</v>
      </c>
      <c r="AL298" s="107">
        <v>21</v>
      </c>
      <c r="AM298" s="106"/>
      <c r="AN298" s="98"/>
      <c r="AO298" s="107"/>
      <c r="AP298" s="106"/>
      <c r="AQ298" s="98"/>
      <c r="AR298" s="107"/>
      <c r="AS298" s="106"/>
      <c r="AT298" s="98"/>
      <c r="AU298" s="107"/>
      <c r="AV298" s="108"/>
      <c r="AW298" s="98"/>
      <c r="AX298" s="98"/>
    </row>
    <row r="299" spans="1:50" s="57" customFormat="1" ht="167.95" customHeight="1" x14ac:dyDescent="0.25">
      <c r="A299" s="97"/>
      <c r="B299" s="100"/>
      <c r="C299" s="98"/>
      <c r="D299" s="99"/>
      <c r="E299" s="100"/>
      <c r="F299" s="98"/>
      <c r="G299" s="100"/>
      <c r="H299" s="98"/>
      <c r="I299" s="100"/>
      <c r="J299" s="101"/>
      <c r="K299" s="100"/>
      <c r="L299" s="100"/>
      <c r="M299" s="100"/>
      <c r="N299" s="100"/>
      <c r="O299" s="100"/>
      <c r="P299" s="100" t="s">
        <v>3104</v>
      </c>
      <c r="Q299" s="102">
        <v>0</v>
      </c>
      <c r="R299" s="98">
        <v>0</v>
      </c>
      <c r="S299" s="98">
        <v>0</v>
      </c>
      <c r="T299" s="98">
        <v>0</v>
      </c>
      <c r="U299" s="102">
        <v>0</v>
      </c>
      <c r="V299" s="98">
        <v>70</v>
      </c>
      <c r="W299" s="98">
        <v>100</v>
      </c>
      <c r="X299" s="103" t="s">
        <v>2878</v>
      </c>
      <c r="Y299" s="102"/>
      <c r="Z299" s="102"/>
      <c r="AA299" s="102"/>
      <c r="AB299" s="102">
        <v>4</v>
      </c>
      <c r="AC299" s="98"/>
      <c r="AD299" s="102"/>
      <c r="AE299" s="104" t="s">
        <v>2802</v>
      </c>
      <c r="AF299" s="105">
        <v>21</v>
      </c>
      <c r="AG299" s="106"/>
      <c r="AH299" s="100"/>
      <c r="AI299" s="107"/>
      <c r="AJ299" s="106"/>
      <c r="AK299" s="98"/>
      <c r="AL299" s="107"/>
      <c r="AM299" s="106"/>
      <c r="AN299" s="98"/>
      <c r="AO299" s="107"/>
      <c r="AP299" s="106"/>
      <c r="AQ299" s="98"/>
      <c r="AR299" s="107"/>
      <c r="AS299" s="106"/>
      <c r="AT299" s="98"/>
      <c r="AU299" s="107"/>
      <c r="AV299" s="108"/>
      <c r="AW299" s="98"/>
      <c r="AX299" s="98"/>
    </row>
    <row r="300" spans="1:50" s="57" customFormat="1" ht="260.35000000000002" customHeight="1" x14ac:dyDescent="0.25">
      <c r="A300" s="97"/>
      <c r="B300" s="100"/>
      <c r="C300" s="98"/>
      <c r="D300" s="99"/>
      <c r="E300" s="100"/>
      <c r="F300" s="98"/>
      <c r="G300" s="100"/>
      <c r="H300" s="98"/>
      <c r="I300" s="100"/>
      <c r="J300" s="101"/>
      <c r="K300" s="100"/>
      <c r="L300" s="100"/>
      <c r="M300" s="100"/>
      <c r="N300" s="100"/>
      <c r="O300" s="100"/>
      <c r="P300" s="100" t="s">
        <v>3105</v>
      </c>
      <c r="Q300" s="102">
        <v>0</v>
      </c>
      <c r="R300" s="98">
        <v>0</v>
      </c>
      <c r="S300" s="98">
        <v>0</v>
      </c>
      <c r="T300" s="98">
        <v>0</v>
      </c>
      <c r="U300" s="102">
        <v>0</v>
      </c>
      <c r="V300" s="98">
        <v>50</v>
      </c>
      <c r="W300" s="98">
        <v>100</v>
      </c>
      <c r="X300" s="103" t="s">
        <v>2878</v>
      </c>
      <c r="Y300" s="102"/>
      <c r="Z300" s="102"/>
      <c r="AA300" s="102"/>
      <c r="AB300" s="102">
        <v>4</v>
      </c>
      <c r="AC300" s="98"/>
      <c r="AD300" s="102"/>
      <c r="AE300" s="104" t="s">
        <v>2802</v>
      </c>
      <c r="AF300" s="105">
        <v>21</v>
      </c>
      <c r="AG300" s="106"/>
      <c r="AH300" s="100"/>
      <c r="AI300" s="107"/>
      <c r="AJ300" s="106"/>
      <c r="AK300" s="98"/>
      <c r="AL300" s="107"/>
      <c r="AM300" s="106"/>
      <c r="AN300" s="98"/>
      <c r="AO300" s="107"/>
      <c r="AP300" s="106"/>
      <c r="AQ300" s="98"/>
      <c r="AR300" s="107"/>
      <c r="AS300" s="106"/>
      <c r="AT300" s="98"/>
      <c r="AU300" s="107"/>
      <c r="AV300" s="108"/>
      <c r="AW300" s="98"/>
      <c r="AX300" s="98"/>
    </row>
    <row r="301" spans="1:50" s="57" customFormat="1" ht="294.8" customHeight="1" x14ac:dyDescent="0.25">
      <c r="A301" s="97">
        <v>381</v>
      </c>
      <c r="B301" s="100" t="s">
        <v>6890</v>
      </c>
      <c r="C301" s="98">
        <v>29</v>
      </c>
      <c r="D301" s="99"/>
      <c r="E301" s="100" t="s">
        <v>3106</v>
      </c>
      <c r="F301" s="98">
        <v>10337</v>
      </c>
      <c r="G301" s="100" t="s">
        <v>3107</v>
      </c>
      <c r="H301" s="98">
        <v>2006</v>
      </c>
      <c r="I301" s="100" t="s">
        <v>3108</v>
      </c>
      <c r="J301" s="101" t="s">
        <v>3109</v>
      </c>
      <c r="K301" s="100"/>
      <c r="L301" s="100" t="s">
        <v>3110</v>
      </c>
      <c r="M301" s="100" t="s">
        <v>3111</v>
      </c>
      <c r="N301" s="100" t="s">
        <v>3112</v>
      </c>
      <c r="O301" s="100" t="s">
        <v>3113</v>
      </c>
      <c r="P301" s="100" t="s">
        <v>3114</v>
      </c>
      <c r="Q301" s="102" t="s">
        <v>3115</v>
      </c>
      <c r="R301" s="98">
        <v>0</v>
      </c>
      <c r="S301" s="98">
        <v>1800</v>
      </c>
      <c r="T301" s="98" t="s">
        <v>3116</v>
      </c>
      <c r="U301" s="102" t="s">
        <v>2960</v>
      </c>
      <c r="V301" s="98">
        <v>90</v>
      </c>
      <c r="W301" s="98">
        <v>100</v>
      </c>
      <c r="X301" s="103" t="s">
        <v>2835</v>
      </c>
      <c r="Y301" s="102">
        <v>4</v>
      </c>
      <c r="Z301" s="102">
        <v>7</v>
      </c>
      <c r="AA301" s="102">
        <v>5</v>
      </c>
      <c r="AB301" s="102" t="s">
        <v>3117</v>
      </c>
      <c r="AC301" s="98"/>
      <c r="AD301" s="102" t="s">
        <v>3118</v>
      </c>
      <c r="AE301" s="104" t="s">
        <v>2802</v>
      </c>
      <c r="AF301" s="105">
        <v>90</v>
      </c>
      <c r="AG301" s="106" t="s">
        <v>2836</v>
      </c>
      <c r="AH301" s="100" t="s">
        <v>3119</v>
      </c>
      <c r="AI301" s="107">
        <v>90</v>
      </c>
      <c r="AJ301" s="106"/>
      <c r="AK301" s="98"/>
      <c r="AL301" s="107"/>
      <c r="AM301" s="106"/>
      <c r="AN301" s="98"/>
      <c r="AO301" s="107"/>
      <c r="AP301" s="106"/>
      <c r="AQ301" s="98"/>
      <c r="AR301" s="107"/>
      <c r="AS301" s="106"/>
      <c r="AT301" s="98"/>
      <c r="AU301" s="107"/>
      <c r="AV301" s="108"/>
      <c r="AW301" s="98"/>
      <c r="AX301" s="98"/>
    </row>
    <row r="302" spans="1:50" s="57" customFormat="1" ht="114.65" x14ac:dyDescent="0.25">
      <c r="A302" s="97">
        <v>381</v>
      </c>
      <c r="B302" s="100" t="s">
        <v>6890</v>
      </c>
      <c r="C302" s="98">
        <v>32</v>
      </c>
      <c r="D302" s="99"/>
      <c r="E302" s="100" t="s">
        <v>3120</v>
      </c>
      <c r="F302" s="98" t="s">
        <v>3121</v>
      </c>
      <c r="G302" s="100" t="s">
        <v>3122</v>
      </c>
      <c r="H302" s="98">
        <v>2001</v>
      </c>
      <c r="I302" s="100" t="s">
        <v>3123</v>
      </c>
      <c r="J302" s="101">
        <v>81613</v>
      </c>
      <c r="K302" s="100" t="s">
        <v>636</v>
      </c>
      <c r="L302" s="100" t="s">
        <v>3124</v>
      </c>
      <c r="M302" s="100" t="s">
        <v>3125</v>
      </c>
      <c r="N302" s="100" t="s">
        <v>3126</v>
      </c>
      <c r="O302" s="100" t="s">
        <v>3127</v>
      </c>
      <c r="P302" s="100"/>
      <c r="Q302" s="102" t="s">
        <v>2786</v>
      </c>
      <c r="R302" s="98">
        <v>0</v>
      </c>
      <c r="S302" s="98">
        <v>18000</v>
      </c>
      <c r="T302" s="98">
        <v>18000</v>
      </c>
      <c r="U302" s="102">
        <v>36000</v>
      </c>
      <c r="V302" s="98">
        <v>100</v>
      </c>
      <c r="W302" s="98">
        <v>100</v>
      </c>
      <c r="X302" s="103" t="s">
        <v>2787</v>
      </c>
      <c r="Y302" s="102">
        <v>4</v>
      </c>
      <c r="Z302" s="102">
        <v>5</v>
      </c>
      <c r="AA302" s="102">
        <v>5</v>
      </c>
      <c r="AB302" s="102">
        <v>10</v>
      </c>
      <c r="AC302" s="98"/>
      <c r="AD302" s="102">
        <v>25</v>
      </c>
      <c r="AE302" s="104">
        <v>5</v>
      </c>
      <c r="AF302" s="105">
        <v>100</v>
      </c>
      <c r="AG302" s="106" t="s">
        <v>2789</v>
      </c>
      <c r="AH302" s="100"/>
      <c r="AI302" s="107">
        <v>100</v>
      </c>
      <c r="AJ302" s="106"/>
      <c r="AK302" s="98"/>
      <c r="AL302" s="107"/>
      <c r="AM302" s="106"/>
      <c r="AN302" s="98"/>
      <c r="AO302" s="107"/>
      <c r="AP302" s="106"/>
      <c r="AQ302" s="98"/>
      <c r="AR302" s="107"/>
      <c r="AS302" s="106"/>
      <c r="AT302" s="98"/>
      <c r="AU302" s="107"/>
      <c r="AV302" s="108"/>
      <c r="AW302" s="98"/>
      <c r="AX302" s="98"/>
    </row>
    <row r="303" spans="1:50" s="57" customFormat="1" ht="294.8" customHeight="1" x14ac:dyDescent="0.25">
      <c r="A303" s="97">
        <v>381</v>
      </c>
      <c r="B303" s="100" t="s">
        <v>6890</v>
      </c>
      <c r="C303" s="98">
        <v>32</v>
      </c>
      <c r="D303" s="99"/>
      <c r="E303" s="100" t="s">
        <v>3128</v>
      </c>
      <c r="F303" s="98" t="s">
        <v>3121</v>
      </c>
      <c r="G303" s="100" t="s">
        <v>3129</v>
      </c>
      <c r="H303" s="98">
        <v>2001</v>
      </c>
      <c r="I303" s="100" t="s">
        <v>3130</v>
      </c>
      <c r="J303" s="101">
        <v>91632</v>
      </c>
      <c r="K303" s="100" t="s">
        <v>636</v>
      </c>
      <c r="L303" s="100" t="s">
        <v>3124</v>
      </c>
      <c r="M303" s="100" t="s">
        <v>3125</v>
      </c>
      <c r="N303" s="100" t="s">
        <v>3126</v>
      </c>
      <c r="O303" s="100" t="s">
        <v>3131</v>
      </c>
      <c r="P303" s="100"/>
      <c r="Q303" s="102" t="s">
        <v>2786</v>
      </c>
      <c r="R303" s="98">
        <v>0</v>
      </c>
      <c r="S303" s="98">
        <v>18000</v>
      </c>
      <c r="T303" s="98">
        <v>18000</v>
      </c>
      <c r="U303" s="102">
        <v>36000</v>
      </c>
      <c r="V303" s="98">
        <v>100</v>
      </c>
      <c r="W303" s="98">
        <v>100</v>
      </c>
      <c r="X303" s="103" t="s">
        <v>2787</v>
      </c>
      <c r="Y303" s="102">
        <v>4</v>
      </c>
      <c r="Z303" s="102">
        <v>5</v>
      </c>
      <c r="AA303" s="102">
        <v>5</v>
      </c>
      <c r="AB303" s="102">
        <v>10</v>
      </c>
      <c r="AC303" s="98"/>
      <c r="AD303" s="102">
        <v>25</v>
      </c>
      <c r="AE303" s="104">
        <v>5</v>
      </c>
      <c r="AF303" s="105">
        <v>100</v>
      </c>
      <c r="AG303" s="106" t="s">
        <v>2789</v>
      </c>
      <c r="AH303" s="100"/>
      <c r="AI303" s="107">
        <v>100</v>
      </c>
      <c r="AJ303" s="106"/>
      <c r="AK303" s="98"/>
      <c r="AL303" s="107"/>
      <c r="AM303" s="106"/>
      <c r="AN303" s="98"/>
      <c r="AO303" s="107"/>
      <c r="AP303" s="106"/>
      <c r="AQ303" s="98"/>
      <c r="AR303" s="107"/>
      <c r="AS303" s="106"/>
      <c r="AT303" s="98"/>
      <c r="AU303" s="107"/>
      <c r="AV303" s="108"/>
      <c r="AW303" s="98"/>
      <c r="AX303" s="98"/>
    </row>
    <row r="304" spans="1:50" s="57" customFormat="1" ht="294.8" customHeight="1" x14ac:dyDescent="0.25">
      <c r="A304" s="97">
        <v>381</v>
      </c>
      <c r="B304" s="100" t="s">
        <v>6890</v>
      </c>
      <c r="C304" s="98">
        <v>30</v>
      </c>
      <c r="D304" s="99"/>
      <c r="E304" s="100" t="s">
        <v>3132</v>
      </c>
      <c r="F304" s="98" t="s">
        <v>2756</v>
      </c>
      <c r="G304" s="100" t="s">
        <v>3133</v>
      </c>
      <c r="H304" s="98" t="s">
        <v>3134</v>
      </c>
      <c r="I304" s="100" t="s">
        <v>3135</v>
      </c>
      <c r="J304" s="101">
        <v>95927.93</v>
      </c>
      <c r="K304" s="100" t="s">
        <v>675</v>
      </c>
      <c r="L304" s="100" t="s">
        <v>2759</v>
      </c>
      <c r="M304" s="100" t="s">
        <v>3136</v>
      </c>
      <c r="N304" s="100" t="s">
        <v>3137</v>
      </c>
      <c r="O304" s="100" t="s">
        <v>3138</v>
      </c>
      <c r="P304" s="100" t="s">
        <v>3139</v>
      </c>
      <c r="Q304" s="102" t="s">
        <v>3140</v>
      </c>
      <c r="R304" s="98">
        <v>0</v>
      </c>
      <c r="S304" s="98">
        <v>0</v>
      </c>
      <c r="T304" s="98" t="s">
        <v>3141</v>
      </c>
      <c r="U304" s="102" t="s">
        <v>3141</v>
      </c>
      <c r="V304" s="98">
        <v>80</v>
      </c>
      <c r="W304" s="98">
        <v>100</v>
      </c>
      <c r="X304" s="103" t="s">
        <v>2766</v>
      </c>
      <c r="Y304" s="102">
        <v>4</v>
      </c>
      <c r="Z304" s="102">
        <v>6</v>
      </c>
      <c r="AA304" s="102">
        <v>4</v>
      </c>
      <c r="AB304" s="102">
        <v>35</v>
      </c>
      <c r="AC304" s="98" t="s">
        <v>675</v>
      </c>
      <c r="AD304" s="102" t="s">
        <v>2767</v>
      </c>
      <c r="AE304" s="104" t="s">
        <v>2768</v>
      </c>
      <c r="AF304" s="105">
        <v>0</v>
      </c>
      <c r="AG304" s="106" t="s">
        <v>2769</v>
      </c>
      <c r="AH304" s="100"/>
      <c r="AI304" s="107">
        <v>50</v>
      </c>
      <c r="AJ304" s="106"/>
      <c r="AK304" s="98"/>
      <c r="AL304" s="107"/>
      <c r="AM304" s="106"/>
      <c r="AN304" s="98"/>
      <c r="AO304" s="107"/>
      <c r="AP304" s="106"/>
      <c r="AQ304" s="98"/>
      <c r="AR304" s="107"/>
      <c r="AS304" s="106"/>
      <c r="AT304" s="98"/>
      <c r="AU304" s="107"/>
      <c r="AV304" s="108"/>
      <c r="AW304" s="98"/>
      <c r="AX304" s="98"/>
    </row>
    <row r="305" spans="1:256" s="57" customFormat="1" ht="305.75" x14ac:dyDescent="0.25">
      <c r="A305" s="97"/>
      <c r="B305" s="100"/>
      <c r="C305" s="98"/>
      <c r="D305" s="99"/>
      <c r="E305" s="100"/>
      <c r="F305" s="98"/>
      <c r="G305" s="100"/>
      <c r="H305" s="98"/>
      <c r="I305" s="100"/>
      <c r="J305" s="101"/>
      <c r="K305" s="100"/>
      <c r="L305" s="100"/>
      <c r="M305" s="100"/>
      <c r="N305" s="100"/>
      <c r="O305" s="100"/>
      <c r="P305" s="100" t="s">
        <v>3142</v>
      </c>
      <c r="Q305" s="102" t="s">
        <v>2764</v>
      </c>
      <c r="R305" s="98">
        <v>0</v>
      </c>
      <c r="S305" s="98">
        <v>0</v>
      </c>
      <c r="T305" s="98" t="s">
        <v>2764</v>
      </c>
      <c r="U305" s="102" t="s">
        <v>2764</v>
      </c>
      <c r="V305" s="98">
        <v>10</v>
      </c>
      <c r="W305" s="98">
        <v>100</v>
      </c>
      <c r="X305" s="103" t="s">
        <v>2766</v>
      </c>
      <c r="Y305" s="102">
        <v>4</v>
      </c>
      <c r="Z305" s="102">
        <v>2</v>
      </c>
      <c r="AA305" s="102">
        <v>1</v>
      </c>
      <c r="AB305" s="102">
        <v>35</v>
      </c>
      <c r="AC305" s="98" t="s">
        <v>675</v>
      </c>
      <c r="AD305" s="102" t="s">
        <v>2767</v>
      </c>
      <c r="AE305" s="104" t="s">
        <v>2768</v>
      </c>
      <c r="AF305" s="105">
        <v>0</v>
      </c>
      <c r="AG305" s="106" t="s">
        <v>2769</v>
      </c>
      <c r="AH305" s="100"/>
      <c r="AI305" s="107">
        <v>70</v>
      </c>
      <c r="AJ305" s="106"/>
      <c r="AK305" s="98"/>
      <c r="AL305" s="107"/>
      <c r="AM305" s="106"/>
      <c r="AN305" s="98"/>
      <c r="AO305" s="107"/>
      <c r="AP305" s="106"/>
      <c r="AQ305" s="98"/>
      <c r="AR305" s="107"/>
      <c r="AS305" s="106"/>
      <c r="AT305" s="98"/>
      <c r="AU305" s="107"/>
      <c r="AV305" s="108"/>
      <c r="AW305" s="98"/>
      <c r="AX305" s="98"/>
    </row>
    <row r="306" spans="1:256" s="47" customFormat="1" ht="171.7" customHeight="1" x14ac:dyDescent="0.25">
      <c r="A306" s="97">
        <v>381</v>
      </c>
      <c r="B306" s="100" t="s">
        <v>6890</v>
      </c>
      <c r="C306" s="98"/>
      <c r="D306" s="99"/>
      <c r="E306" s="100" t="s">
        <v>3143</v>
      </c>
      <c r="F306" s="98">
        <v>10990</v>
      </c>
      <c r="G306" s="100" t="s">
        <v>3144</v>
      </c>
      <c r="H306" s="98">
        <v>2009</v>
      </c>
      <c r="I306" s="100" t="s">
        <v>3145</v>
      </c>
      <c r="J306" s="101">
        <v>138627.62</v>
      </c>
      <c r="K306" s="100" t="s">
        <v>655</v>
      </c>
      <c r="L306" s="100" t="s">
        <v>3146</v>
      </c>
      <c r="M306" s="100" t="s">
        <v>3147</v>
      </c>
      <c r="N306" s="100" t="s">
        <v>3148</v>
      </c>
      <c r="O306" s="100" t="s">
        <v>3149</v>
      </c>
      <c r="P306" s="100" t="s">
        <v>3150</v>
      </c>
      <c r="Q306" s="102" t="s">
        <v>3151</v>
      </c>
      <c r="R306" s="98">
        <v>5430.68</v>
      </c>
      <c r="S306" s="98">
        <v>13.75</v>
      </c>
      <c r="T306" s="98">
        <v>19.600000000000001</v>
      </c>
      <c r="U306" s="102">
        <f>+R306+S306+T306</f>
        <v>5464.0300000000007</v>
      </c>
      <c r="V306" s="98">
        <v>50</v>
      </c>
      <c r="W306" s="98">
        <v>100</v>
      </c>
      <c r="X306" s="103" t="s">
        <v>3152</v>
      </c>
      <c r="Y306" s="102">
        <v>4</v>
      </c>
      <c r="Z306" s="102">
        <v>7</v>
      </c>
      <c r="AA306" s="102">
        <v>4</v>
      </c>
      <c r="AB306" s="102" t="s">
        <v>3153</v>
      </c>
      <c r="AC306" s="98" t="s">
        <v>655</v>
      </c>
      <c r="AD306" s="102" t="s">
        <v>3154</v>
      </c>
      <c r="AE306" s="104" t="s">
        <v>2802</v>
      </c>
      <c r="AF306" s="105">
        <v>70</v>
      </c>
      <c r="AG306" s="106" t="s">
        <v>2805</v>
      </c>
      <c r="AH306" s="100" t="s">
        <v>2837</v>
      </c>
      <c r="AI306" s="107">
        <v>50</v>
      </c>
      <c r="AJ306" s="106" t="s">
        <v>3155</v>
      </c>
      <c r="AK306" s="98" t="s">
        <v>2837</v>
      </c>
      <c r="AL306" s="107">
        <v>50</v>
      </c>
      <c r="AM306" s="106"/>
      <c r="AN306" s="98"/>
      <c r="AO306" s="107"/>
      <c r="AP306" s="106"/>
      <c r="AQ306" s="98"/>
      <c r="AR306" s="107"/>
      <c r="AS306" s="106"/>
      <c r="AT306" s="98"/>
      <c r="AU306" s="107"/>
      <c r="AV306" s="108"/>
      <c r="AW306" s="98"/>
      <c r="AX306" s="98"/>
      <c r="AY306" s="57"/>
      <c r="AZ306" s="57"/>
      <c r="BA306" s="57"/>
      <c r="BB306" s="57"/>
      <c r="BC306" s="57"/>
      <c r="BD306" s="57"/>
      <c r="BE306" s="57"/>
      <c r="BF306" s="57"/>
      <c r="BG306" s="57"/>
      <c r="BH306" s="57"/>
      <c r="BI306" s="57"/>
      <c r="BJ306" s="57"/>
      <c r="BK306" s="57"/>
      <c r="BL306" s="57"/>
      <c r="BM306" s="57"/>
      <c r="BN306" s="57"/>
      <c r="BO306" s="57"/>
      <c r="BP306" s="57"/>
      <c r="BQ306" s="57"/>
      <c r="BR306" s="57"/>
      <c r="BS306" s="57"/>
      <c r="BT306" s="57"/>
      <c r="BU306" s="57"/>
      <c r="BV306" s="57"/>
      <c r="BW306" s="57"/>
      <c r="BX306" s="57"/>
      <c r="BY306" s="57"/>
      <c r="BZ306" s="57"/>
      <c r="CA306" s="57"/>
      <c r="CB306" s="57"/>
      <c r="CC306" s="57"/>
      <c r="CD306" s="57"/>
      <c r="CE306" s="57"/>
      <c r="CF306" s="57"/>
      <c r="CG306" s="57"/>
      <c r="CH306" s="57"/>
      <c r="CI306" s="57"/>
      <c r="CJ306" s="57"/>
      <c r="CK306" s="57"/>
      <c r="CL306" s="57"/>
      <c r="CM306" s="57"/>
      <c r="CN306" s="57"/>
      <c r="CO306" s="57"/>
      <c r="CP306" s="57"/>
      <c r="CQ306" s="57"/>
      <c r="CR306" s="57"/>
      <c r="CS306" s="57"/>
      <c r="CT306" s="57"/>
      <c r="CU306" s="57"/>
      <c r="CV306" s="57"/>
      <c r="CW306" s="57"/>
      <c r="CX306" s="57"/>
      <c r="CY306" s="57"/>
      <c r="CZ306" s="57"/>
      <c r="DA306" s="57"/>
      <c r="DB306" s="57"/>
      <c r="DC306" s="57"/>
      <c r="DD306" s="57"/>
      <c r="DE306" s="57"/>
      <c r="DF306" s="57"/>
      <c r="DG306" s="57"/>
      <c r="DH306" s="57"/>
      <c r="DI306" s="57"/>
      <c r="DJ306" s="57"/>
      <c r="DK306" s="57"/>
      <c r="DL306" s="57"/>
      <c r="DM306" s="57"/>
      <c r="DN306" s="57"/>
      <c r="DO306" s="57"/>
      <c r="DP306" s="57"/>
      <c r="DQ306" s="57"/>
      <c r="DR306" s="57"/>
      <c r="DS306" s="57"/>
      <c r="DT306" s="57"/>
      <c r="DU306" s="57"/>
      <c r="DV306" s="57"/>
      <c r="DW306" s="57"/>
      <c r="DX306" s="57"/>
      <c r="DY306" s="57"/>
      <c r="DZ306" s="57"/>
      <c r="EA306" s="57"/>
      <c r="EB306" s="57"/>
      <c r="EC306" s="57"/>
      <c r="ED306" s="57"/>
      <c r="EE306" s="57"/>
      <c r="EF306" s="57"/>
      <c r="EG306" s="57"/>
      <c r="EH306" s="57"/>
      <c r="EI306" s="57"/>
      <c r="EJ306" s="57"/>
      <c r="EK306" s="57"/>
      <c r="EL306" s="57"/>
      <c r="EM306" s="57"/>
      <c r="EN306" s="57"/>
      <c r="EO306" s="57"/>
      <c r="EP306" s="57"/>
      <c r="EQ306" s="57"/>
      <c r="ER306" s="57"/>
      <c r="ES306" s="57"/>
      <c r="ET306" s="57"/>
      <c r="EU306" s="57"/>
      <c r="EV306" s="57"/>
      <c r="EW306" s="57"/>
      <c r="EX306" s="57"/>
      <c r="EY306" s="57"/>
      <c r="EZ306" s="57"/>
      <c r="FA306" s="57"/>
      <c r="FB306" s="57"/>
      <c r="FC306" s="57"/>
      <c r="FD306" s="57"/>
      <c r="FE306" s="57"/>
      <c r="FF306" s="57"/>
      <c r="FG306" s="57"/>
      <c r="FH306" s="57"/>
      <c r="FI306" s="57"/>
      <c r="FJ306" s="57"/>
      <c r="FK306" s="57"/>
      <c r="FL306" s="57"/>
      <c r="FM306" s="57"/>
      <c r="FN306" s="57"/>
      <c r="FO306" s="57"/>
      <c r="FP306" s="57"/>
      <c r="FQ306" s="57"/>
      <c r="FR306" s="57"/>
      <c r="FS306" s="57"/>
      <c r="FT306" s="57"/>
      <c r="FU306" s="57"/>
      <c r="FV306" s="57"/>
      <c r="FW306" s="57"/>
      <c r="FX306" s="57"/>
      <c r="FY306" s="57"/>
      <c r="FZ306" s="57"/>
      <c r="GA306" s="57"/>
      <c r="GB306" s="57"/>
      <c r="GC306" s="57"/>
      <c r="GD306" s="57"/>
      <c r="GE306" s="57"/>
      <c r="GF306" s="57"/>
      <c r="GG306" s="57"/>
      <c r="GH306" s="57"/>
      <c r="GI306" s="57"/>
      <c r="GJ306" s="57"/>
      <c r="GK306" s="57"/>
      <c r="GL306" s="57"/>
      <c r="GM306" s="57"/>
      <c r="GN306" s="57"/>
      <c r="GO306" s="57"/>
      <c r="GP306" s="57"/>
      <c r="GQ306" s="57"/>
      <c r="GR306" s="57"/>
      <c r="GS306" s="57"/>
      <c r="GT306" s="57"/>
      <c r="GU306" s="57"/>
      <c r="GV306" s="57"/>
      <c r="GW306" s="57"/>
      <c r="GX306" s="57"/>
      <c r="GY306" s="57"/>
      <c r="GZ306" s="57"/>
      <c r="HA306" s="57"/>
      <c r="HB306" s="57"/>
      <c r="HC306" s="57"/>
      <c r="HD306" s="57"/>
      <c r="HE306" s="57"/>
      <c r="HF306" s="57"/>
      <c r="HG306" s="57"/>
      <c r="HH306" s="57"/>
      <c r="HI306" s="57"/>
      <c r="HJ306" s="57"/>
      <c r="HK306" s="57"/>
      <c r="HL306" s="57"/>
      <c r="HM306" s="57"/>
      <c r="HN306" s="57"/>
      <c r="HO306" s="57"/>
      <c r="HP306" s="57"/>
      <c r="HQ306" s="57"/>
      <c r="HR306" s="57"/>
      <c r="HS306" s="57"/>
      <c r="HT306" s="57"/>
      <c r="HU306" s="57"/>
      <c r="HV306" s="57"/>
      <c r="HW306" s="57"/>
      <c r="HX306" s="57"/>
      <c r="HY306" s="57"/>
      <c r="HZ306" s="57"/>
      <c r="IA306" s="57"/>
      <c r="IB306" s="57"/>
      <c r="IC306" s="57"/>
      <c r="ID306" s="57"/>
      <c r="IE306" s="57"/>
      <c r="IF306" s="57"/>
      <c r="IG306" s="57"/>
      <c r="IH306" s="57"/>
      <c r="II306" s="57"/>
      <c r="IJ306" s="57"/>
      <c r="IK306" s="57"/>
      <c r="IL306" s="57"/>
      <c r="IM306" s="57"/>
      <c r="IN306" s="57"/>
      <c r="IO306" s="57"/>
      <c r="IP306" s="57"/>
      <c r="IQ306" s="57"/>
      <c r="IR306" s="57"/>
      <c r="IS306" s="57"/>
      <c r="IT306" s="57"/>
      <c r="IU306" s="57"/>
      <c r="IV306" s="57"/>
    </row>
    <row r="307" spans="1:256" s="47" customFormat="1" ht="346.6" customHeight="1" x14ac:dyDescent="0.25">
      <c r="A307" s="97">
        <v>381</v>
      </c>
      <c r="B307" s="100" t="s">
        <v>6890</v>
      </c>
      <c r="C307" s="98"/>
      <c r="D307" s="99"/>
      <c r="E307" s="100" t="s">
        <v>3156</v>
      </c>
      <c r="F307" s="98"/>
      <c r="G307" s="100" t="s">
        <v>3157</v>
      </c>
      <c r="H307" s="98">
        <v>2009</v>
      </c>
      <c r="I307" s="100"/>
      <c r="J307" s="101">
        <v>86918.88</v>
      </c>
      <c r="K307" s="100" t="s">
        <v>1346</v>
      </c>
      <c r="L307" s="100" t="s">
        <v>3158</v>
      </c>
      <c r="M307" s="100" t="s">
        <v>3159</v>
      </c>
      <c r="N307" s="100" t="s">
        <v>3160</v>
      </c>
      <c r="O307" s="100" t="s">
        <v>3161</v>
      </c>
      <c r="P307" s="100" t="s">
        <v>3162</v>
      </c>
      <c r="Q307" s="102">
        <v>0</v>
      </c>
      <c r="R307" s="98">
        <v>0</v>
      </c>
      <c r="S307" s="98">
        <v>0</v>
      </c>
      <c r="T307" s="98">
        <v>0</v>
      </c>
      <c r="U307" s="102">
        <v>0</v>
      </c>
      <c r="V307" s="98">
        <v>50</v>
      </c>
      <c r="W307" s="98">
        <v>100</v>
      </c>
      <c r="X307" s="103" t="s">
        <v>3163</v>
      </c>
      <c r="Y307" s="102">
        <v>4</v>
      </c>
      <c r="Z307" s="102">
        <v>7</v>
      </c>
      <c r="AA307" s="102">
        <v>6</v>
      </c>
      <c r="AB307" s="102" t="s">
        <v>3164</v>
      </c>
      <c r="AC307" s="98" t="s">
        <v>655</v>
      </c>
      <c r="AD307" s="102" t="s">
        <v>3154</v>
      </c>
      <c r="AE307" s="104">
        <v>5</v>
      </c>
      <c r="AF307" s="105">
        <v>0</v>
      </c>
      <c r="AG307" s="106" t="s">
        <v>3165</v>
      </c>
      <c r="AH307" s="100" t="s">
        <v>3166</v>
      </c>
      <c r="AI307" s="107">
        <v>0</v>
      </c>
      <c r="AJ307" s="106"/>
      <c r="AK307" s="98"/>
      <c r="AL307" s="107"/>
      <c r="AM307" s="106"/>
      <c r="AN307" s="98"/>
      <c r="AO307" s="107"/>
      <c r="AP307" s="106"/>
      <c r="AQ307" s="98"/>
      <c r="AR307" s="107"/>
      <c r="AS307" s="106"/>
      <c r="AT307" s="98"/>
      <c r="AU307" s="107"/>
      <c r="AV307" s="108"/>
      <c r="AW307" s="98"/>
      <c r="AX307" s="98"/>
      <c r="AY307" s="57"/>
      <c r="AZ307" s="57"/>
      <c r="BA307" s="57"/>
      <c r="BB307" s="57"/>
      <c r="BC307" s="57"/>
      <c r="BD307" s="57"/>
      <c r="BE307" s="57"/>
      <c r="BF307" s="57"/>
      <c r="BG307" s="57"/>
      <c r="BH307" s="57"/>
      <c r="BI307" s="57"/>
      <c r="BJ307" s="57"/>
      <c r="BK307" s="57"/>
      <c r="BL307" s="57"/>
      <c r="BM307" s="57"/>
      <c r="BN307" s="57"/>
      <c r="BO307" s="57"/>
      <c r="BP307" s="57"/>
      <c r="BQ307" s="57"/>
      <c r="BR307" s="57"/>
      <c r="BS307" s="57"/>
      <c r="BT307" s="57"/>
      <c r="BU307" s="57"/>
      <c r="BV307" s="57"/>
      <c r="BW307" s="57"/>
      <c r="BX307" s="57"/>
      <c r="BY307" s="57"/>
      <c r="BZ307" s="57"/>
      <c r="CA307" s="57"/>
      <c r="CB307" s="57"/>
      <c r="CC307" s="57"/>
      <c r="CD307" s="57"/>
      <c r="CE307" s="57"/>
      <c r="CF307" s="57"/>
      <c r="CG307" s="57"/>
      <c r="CH307" s="57"/>
      <c r="CI307" s="57"/>
      <c r="CJ307" s="57"/>
      <c r="CK307" s="57"/>
      <c r="CL307" s="57"/>
      <c r="CM307" s="57"/>
      <c r="CN307" s="57"/>
      <c r="CO307" s="57"/>
      <c r="CP307" s="57"/>
      <c r="CQ307" s="57"/>
      <c r="CR307" s="57"/>
      <c r="CS307" s="57"/>
      <c r="CT307" s="57"/>
      <c r="CU307" s="57"/>
      <c r="CV307" s="57"/>
      <c r="CW307" s="57"/>
      <c r="CX307" s="57"/>
      <c r="CY307" s="57"/>
      <c r="CZ307" s="57"/>
      <c r="DA307" s="57"/>
      <c r="DB307" s="57"/>
      <c r="DC307" s="57"/>
      <c r="DD307" s="57"/>
      <c r="DE307" s="57"/>
      <c r="DF307" s="57"/>
      <c r="DG307" s="57"/>
      <c r="DH307" s="57"/>
      <c r="DI307" s="57"/>
      <c r="DJ307" s="57"/>
      <c r="DK307" s="57"/>
      <c r="DL307" s="57"/>
      <c r="DM307" s="57"/>
      <c r="DN307" s="57"/>
      <c r="DO307" s="57"/>
      <c r="DP307" s="57"/>
      <c r="DQ307" s="57"/>
      <c r="DR307" s="57"/>
      <c r="DS307" s="57"/>
      <c r="DT307" s="57"/>
      <c r="DU307" s="57"/>
      <c r="DV307" s="57"/>
      <c r="DW307" s="57"/>
      <c r="DX307" s="57"/>
      <c r="DY307" s="57"/>
      <c r="DZ307" s="57"/>
      <c r="EA307" s="57"/>
      <c r="EB307" s="57"/>
      <c r="EC307" s="57"/>
      <c r="ED307" s="57"/>
      <c r="EE307" s="57"/>
      <c r="EF307" s="57"/>
      <c r="EG307" s="57"/>
      <c r="EH307" s="57"/>
      <c r="EI307" s="57"/>
      <c r="EJ307" s="57"/>
      <c r="EK307" s="57"/>
      <c r="EL307" s="57"/>
      <c r="EM307" s="57"/>
      <c r="EN307" s="57"/>
      <c r="EO307" s="57"/>
      <c r="EP307" s="57"/>
      <c r="EQ307" s="57"/>
      <c r="ER307" s="57"/>
      <c r="ES307" s="57"/>
      <c r="ET307" s="57"/>
      <c r="EU307" s="57"/>
      <c r="EV307" s="57"/>
      <c r="EW307" s="57"/>
      <c r="EX307" s="57"/>
      <c r="EY307" s="57"/>
      <c r="EZ307" s="57"/>
      <c r="FA307" s="57"/>
      <c r="FB307" s="57"/>
      <c r="FC307" s="57"/>
      <c r="FD307" s="57"/>
      <c r="FE307" s="57"/>
      <c r="FF307" s="57"/>
      <c r="FG307" s="57"/>
      <c r="FH307" s="57"/>
      <c r="FI307" s="57"/>
      <c r="FJ307" s="57"/>
      <c r="FK307" s="57"/>
      <c r="FL307" s="57"/>
      <c r="FM307" s="57"/>
      <c r="FN307" s="57"/>
      <c r="FO307" s="57"/>
      <c r="FP307" s="57"/>
      <c r="FQ307" s="57"/>
      <c r="FR307" s="57"/>
      <c r="FS307" s="57"/>
      <c r="FT307" s="57"/>
      <c r="FU307" s="57"/>
      <c r="FV307" s="57"/>
      <c r="FW307" s="57"/>
      <c r="FX307" s="57"/>
      <c r="FY307" s="57"/>
      <c r="FZ307" s="57"/>
      <c r="GA307" s="57"/>
      <c r="GB307" s="57"/>
      <c r="GC307" s="57"/>
      <c r="GD307" s="57"/>
      <c r="GE307" s="57"/>
      <c r="GF307" s="57"/>
      <c r="GG307" s="57"/>
      <c r="GH307" s="57"/>
      <c r="GI307" s="57"/>
      <c r="GJ307" s="57"/>
      <c r="GK307" s="57"/>
      <c r="GL307" s="57"/>
      <c r="GM307" s="57"/>
      <c r="GN307" s="57"/>
      <c r="GO307" s="57"/>
      <c r="GP307" s="57"/>
      <c r="GQ307" s="57"/>
      <c r="GR307" s="57"/>
      <c r="GS307" s="57"/>
      <c r="GT307" s="57"/>
      <c r="GU307" s="57"/>
      <c r="GV307" s="57"/>
      <c r="GW307" s="57"/>
      <c r="GX307" s="57"/>
      <c r="GY307" s="57"/>
      <c r="GZ307" s="57"/>
      <c r="HA307" s="57"/>
      <c r="HB307" s="57"/>
      <c r="HC307" s="57"/>
      <c r="HD307" s="57"/>
      <c r="HE307" s="57"/>
      <c r="HF307" s="57"/>
      <c r="HG307" s="57"/>
      <c r="HH307" s="57"/>
      <c r="HI307" s="57"/>
      <c r="HJ307" s="57"/>
      <c r="HK307" s="57"/>
      <c r="HL307" s="57"/>
      <c r="HM307" s="57"/>
      <c r="HN307" s="57"/>
      <c r="HO307" s="57"/>
      <c r="HP307" s="57"/>
      <c r="HQ307" s="57"/>
      <c r="HR307" s="57"/>
      <c r="HS307" s="57"/>
      <c r="HT307" s="57"/>
      <c r="HU307" s="57"/>
      <c r="HV307" s="57"/>
      <c r="HW307" s="57"/>
      <c r="HX307" s="57"/>
      <c r="HY307" s="57"/>
      <c r="HZ307" s="57"/>
      <c r="IA307" s="57"/>
      <c r="IB307" s="57"/>
      <c r="IC307" s="57"/>
      <c r="ID307" s="57"/>
      <c r="IE307" s="57"/>
      <c r="IF307" s="57"/>
      <c r="IG307" s="57"/>
      <c r="IH307" s="57"/>
      <c r="II307" s="57"/>
      <c r="IJ307" s="57"/>
      <c r="IK307" s="57"/>
      <c r="IL307" s="57"/>
      <c r="IM307" s="57"/>
      <c r="IN307" s="57"/>
      <c r="IO307" s="57"/>
      <c r="IP307" s="57"/>
      <c r="IQ307" s="57"/>
      <c r="IR307" s="57"/>
      <c r="IS307" s="57"/>
      <c r="IT307" s="57"/>
      <c r="IU307" s="57"/>
      <c r="IV307" s="57"/>
    </row>
    <row r="308" spans="1:256" s="47" customFormat="1" ht="48.05" customHeight="1" x14ac:dyDescent="0.25">
      <c r="A308" s="97">
        <v>381</v>
      </c>
      <c r="B308" s="100" t="s">
        <v>6890</v>
      </c>
      <c r="C308" s="98"/>
      <c r="D308" s="99"/>
      <c r="E308" s="100" t="s">
        <v>3156</v>
      </c>
      <c r="F308" s="98"/>
      <c r="G308" s="100" t="s">
        <v>3167</v>
      </c>
      <c r="H308" s="98"/>
      <c r="I308" s="100"/>
      <c r="J308" s="101"/>
      <c r="K308" s="100"/>
      <c r="L308" s="100" t="s">
        <v>3158</v>
      </c>
      <c r="M308" s="100" t="s">
        <v>3159</v>
      </c>
      <c r="N308" s="100" t="s">
        <v>3168</v>
      </c>
      <c r="O308" s="100" t="s">
        <v>3169</v>
      </c>
      <c r="P308" s="100" t="s">
        <v>3162</v>
      </c>
      <c r="Q308" s="102">
        <v>0</v>
      </c>
      <c r="R308" s="98">
        <v>0</v>
      </c>
      <c r="S308" s="98">
        <v>0</v>
      </c>
      <c r="T308" s="98">
        <v>0</v>
      </c>
      <c r="U308" s="102">
        <v>0</v>
      </c>
      <c r="V308" s="98">
        <v>60</v>
      </c>
      <c r="W308" s="98">
        <v>100</v>
      </c>
      <c r="X308" s="103" t="s">
        <v>3170</v>
      </c>
      <c r="Y308" s="102">
        <v>3</v>
      </c>
      <c r="Z308" s="102">
        <v>1</v>
      </c>
      <c r="AA308" s="102">
        <v>4</v>
      </c>
      <c r="AB308" s="102" t="s">
        <v>2922</v>
      </c>
      <c r="AC308" s="98" t="s">
        <v>655</v>
      </c>
      <c r="AD308" s="102" t="s">
        <v>3171</v>
      </c>
      <c r="AE308" s="104">
        <v>5</v>
      </c>
      <c r="AF308" s="105">
        <v>70</v>
      </c>
      <c r="AG308" s="106" t="s">
        <v>3165</v>
      </c>
      <c r="AH308" s="100" t="s">
        <v>3166</v>
      </c>
      <c r="AI308" s="107">
        <v>75</v>
      </c>
      <c r="AJ308" s="106"/>
      <c r="AK308" s="98"/>
      <c r="AL308" s="107"/>
      <c r="AM308" s="106"/>
      <c r="AN308" s="98"/>
      <c r="AO308" s="107"/>
      <c r="AP308" s="106"/>
      <c r="AQ308" s="98"/>
      <c r="AR308" s="107"/>
      <c r="AS308" s="106"/>
      <c r="AT308" s="98"/>
      <c r="AU308" s="107"/>
      <c r="AV308" s="108"/>
      <c r="AW308" s="98"/>
      <c r="AX308" s="98"/>
      <c r="AY308" s="57"/>
      <c r="AZ308" s="57"/>
      <c r="BA308" s="57"/>
      <c r="BB308" s="57"/>
      <c r="BC308" s="57"/>
      <c r="BD308" s="57"/>
      <c r="BE308" s="57"/>
      <c r="BF308" s="57"/>
      <c r="BG308" s="57"/>
      <c r="BH308" s="57"/>
      <c r="BI308" s="57"/>
      <c r="BJ308" s="57"/>
      <c r="BK308" s="57"/>
      <c r="BL308" s="57"/>
      <c r="BM308" s="57"/>
      <c r="BN308" s="57"/>
      <c r="BO308" s="57"/>
      <c r="BP308" s="57"/>
      <c r="BQ308" s="57"/>
      <c r="BR308" s="57"/>
      <c r="BS308" s="57"/>
      <c r="BT308" s="57"/>
      <c r="BU308" s="57"/>
      <c r="BV308" s="57"/>
      <c r="BW308" s="57"/>
      <c r="BX308" s="57"/>
      <c r="BY308" s="57"/>
      <c r="BZ308" s="57"/>
      <c r="CA308" s="57"/>
      <c r="CB308" s="57"/>
      <c r="CC308" s="57"/>
      <c r="CD308" s="57"/>
      <c r="CE308" s="57"/>
      <c r="CF308" s="57"/>
      <c r="CG308" s="57"/>
      <c r="CH308" s="57"/>
      <c r="CI308" s="57"/>
      <c r="CJ308" s="57"/>
      <c r="CK308" s="57"/>
      <c r="CL308" s="57"/>
      <c r="CM308" s="57"/>
      <c r="CN308" s="57"/>
      <c r="CO308" s="57"/>
      <c r="CP308" s="57"/>
      <c r="CQ308" s="57"/>
      <c r="CR308" s="57"/>
      <c r="CS308" s="57"/>
      <c r="CT308" s="57"/>
      <c r="CU308" s="57"/>
      <c r="CV308" s="57"/>
      <c r="CW308" s="57"/>
      <c r="CX308" s="57"/>
      <c r="CY308" s="57"/>
      <c r="CZ308" s="57"/>
      <c r="DA308" s="57"/>
      <c r="DB308" s="57"/>
      <c r="DC308" s="57"/>
      <c r="DD308" s="57"/>
      <c r="DE308" s="57"/>
      <c r="DF308" s="57"/>
      <c r="DG308" s="57"/>
      <c r="DH308" s="57"/>
      <c r="DI308" s="57"/>
      <c r="DJ308" s="57"/>
      <c r="DK308" s="57"/>
      <c r="DL308" s="57"/>
      <c r="DM308" s="57"/>
      <c r="DN308" s="57"/>
      <c r="DO308" s="57"/>
      <c r="DP308" s="57"/>
      <c r="DQ308" s="57"/>
      <c r="DR308" s="57"/>
      <c r="DS308" s="57"/>
      <c r="DT308" s="57"/>
      <c r="DU308" s="57"/>
      <c r="DV308" s="57"/>
      <c r="DW308" s="57"/>
      <c r="DX308" s="57"/>
      <c r="DY308" s="57"/>
      <c r="DZ308" s="57"/>
      <c r="EA308" s="57"/>
      <c r="EB308" s="57"/>
      <c r="EC308" s="57"/>
      <c r="ED308" s="57"/>
      <c r="EE308" s="57"/>
      <c r="EF308" s="57"/>
      <c r="EG308" s="57"/>
      <c r="EH308" s="57"/>
      <c r="EI308" s="57"/>
      <c r="EJ308" s="57"/>
      <c r="EK308" s="57"/>
      <c r="EL308" s="57"/>
      <c r="EM308" s="57"/>
      <c r="EN308" s="57"/>
      <c r="EO308" s="57"/>
      <c r="EP308" s="57"/>
      <c r="EQ308" s="57"/>
      <c r="ER308" s="57"/>
      <c r="ES308" s="57"/>
      <c r="ET308" s="57"/>
      <c r="EU308" s="57"/>
      <c r="EV308" s="57"/>
      <c r="EW308" s="57"/>
      <c r="EX308" s="57"/>
      <c r="EY308" s="57"/>
      <c r="EZ308" s="57"/>
      <c r="FA308" s="57"/>
      <c r="FB308" s="57"/>
      <c r="FC308" s="57"/>
      <c r="FD308" s="57"/>
      <c r="FE308" s="57"/>
      <c r="FF308" s="57"/>
      <c r="FG308" s="57"/>
      <c r="FH308" s="57"/>
      <c r="FI308" s="57"/>
      <c r="FJ308" s="57"/>
      <c r="FK308" s="57"/>
      <c r="FL308" s="57"/>
      <c r="FM308" s="57"/>
      <c r="FN308" s="57"/>
      <c r="FO308" s="57"/>
      <c r="FP308" s="57"/>
      <c r="FQ308" s="57"/>
      <c r="FR308" s="57"/>
      <c r="FS308" s="57"/>
      <c r="FT308" s="57"/>
      <c r="FU308" s="57"/>
      <c r="FV308" s="57"/>
      <c r="FW308" s="57"/>
      <c r="FX308" s="57"/>
      <c r="FY308" s="57"/>
      <c r="FZ308" s="57"/>
      <c r="GA308" s="57"/>
      <c r="GB308" s="57"/>
      <c r="GC308" s="57"/>
      <c r="GD308" s="57"/>
      <c r="GE308" s="57"/>
      <c r="GF308" s="57"/>
      <c r="GG308" s="57"/>
      <c r="GH308" s="57"/>
      <c r="GI308" s="57"/>
      <c r="GJ308" s="57"/>
      <c r="GK308" s="57"/>
      <c r="GL308" s="57"/>
      <c r="GM308" s="57"/>
      <c r="GN308" s="57"/>
      <c r="GO308" s="57"/>
      <c r="GP308" s="57"/>
      <c r="GQ308" s="57"/>
      <c r="GR308" s="57"/>
      <c r="GS308" s="57"/>
      <c r="GT308" s="57"/>
      <c r="GU308" s="57"/>
      <c r="GV308" s="57"/>
      <c r="GW308" s="57"/>
      <c r="GX308" s="57"/>
      <c r="GY308" s="57"/>
      <c r="GZ308" s="57"/>
      <c r="HA308" s="57"/>
      <c r="HB308" s="57"/>
      <c r="HC308" s="57"/>
      <c r="HD308" s="57"/>
      <c r="HE308" s="57"/>
      <c r="HF308" s="57"/>
      <c r="HG308" s="57"/>
      <c r="HH308" s="57"/>
      <c r="HI308" s="57"/>
      <c r="HJ308" s="57"/>
      <c r="HK308" s="57"/>
      <c r="HL308" s="57"/>
      <c r="HM308" s="57"/>
      <c r="HN308" s="57"/>
      <c r="HO308" s="57"/>
      <c r="HP308" s="57"/>
      <c r="HQ308" s="57"/>
      <c r="HR308" s="57"/>
      <c r="HS308" s="57"/>
      <c r="HT308" s="57"/>
      <c r="HU308" s="57"/>
      <c r="HV308" s="57"/>
      <c r="HW308" s="57"/>
      <c r="HX308" s="57"/>
      <c r="HY308" s="57"/>
      <c r="HZ308" s="57"/>
      <c r="IA308" s="57"/>
      <c r="IB308" s="57"/>
      <c r="IC308" s="57"/>
      <c r="ID308" s="57"/>
      <c r="IE308" s="57"/>
      <c r="IF308" s="57"/>
      <c r="IG308" s="57"/>
      <c r="IH308" s="57"/>
      <c r="II308" s="57"/>
      <c r="IJ308" s="57"/>
      <c r="IK308" s="57"/>
      <c r="IL308" s="57"/>
      <c r="IM308" s="57"/>
      <c r="IN308" s="57"/>
      <c r="IO308" s="57"/>
      <c r="IP308" s="57"/>
      <c r="IQ308" s="57"/>
      <c r="IR308" s="57"/>
      <c r="IS308" s="57"/>
      <c r="IT308" s="57"/>
      <c r="IU308" s="57"/>
      <c r="IV308" s="57"/>
    </row>
    <row r="309" spans="1:256" ht="293" x14ac:dyDescent="0.25">
      <c r="A309" s="97">
        <v>381</v>
      </c>
      <c r="B309" s="100" t="s">
        <v>6890</v>
      </c>
      <c r="C309" s="98"/>
      <c r="D309" s="99"/>
      <c r="E309" s="100" t="s">
        <v>3007</v>
      </c>
      <c r="F309" s="98"/>
      <c r="G309" s="100" t="s">
        <v>3172</v>
      </c>
      <c r="H309" s="98" t="s">
        <v>3173</v>
      </c>
      <c r="I309" s="100" t="s">
        <v>3174</v>
      </c>
      <c r="J309" s="101">
        <v>99962.14</v>
      </c>
      <c r="K309" s="100" t="s">
        <v>655</v>
      </c>
      <c r="L309" s="100" t="s">
        <v>2982</v>
      </c>
      <c r="M309" s="100" t="s">
        <v>2983</v>
      </c>
      <c r="N309" s="100" t="s">
        <v>3175</v>
      </c>
      <c r="O309" s="100" t="s">
        <v>3176</v>
      </c>
      <c r="P309" s="100" t="s">
        <v>3177</v>
      </c>
      <c r="Q309" s="102">
        <v>0</v>
      </c>
      <c r="R309" s="98">
        <v>0</v>
      </c>
      <c r="S309" s="98">
        <v>0</v>
      </c>
      <c r="T309" s="98">
        <v>0</v>
      </c>
      <c r="U309" s="102">
        <v>0</v>
      </c>
      <c r="V309" s="98">
        <v>0</v>
      </c>
      <c r="W309" s="98">
        <v>75</v>
      </c>
      <c r="X309" s="103" t="s">
        <v>2987</v>
      </c>
      <c r="Y309" s="102">
        <v>6</v>
      </c>
      <c r="Z309" s="102">
        <v>1</v>
      </c>
      <c r="AA309" s="102">
        <v>1</v>
      </c>
      <c r="AB309" s="102" t="s">
        <v>3004</v>
      </c>
      <c r="AC309" s="98">
        <v>122</v>
      </c>
      <c r="AD309" s="102">
        <v>0</v>
      </c>
      <c r="AE309" s="104" t="s">
        <v>3178</v>
      </c>
      <c r="AF309" s="105">
        <v>100</v>
      </c>
      <c r="AG309" s="106" t="s">
        <v>2989</v>
      </c>
      <c r="AH309" s="100"/>
      <c r="AI309" s="107">
        <v>100</v>
      </c>
      <c r="AJ309" s="106"/>
      <c r="AK309" s="98"/>
      <c r="AL309" s="107"/>
      <c r="AM309" s="106"/>
      <c r="AN309" s="98"/>
      <c r="AO309" s="107"/>
      <c r="AP309" s="106"/>
      <c r="AQ309" s="98"/>
      <c r="AR309" s="107"/>
      <c r="AS309" s="106"/>
      <c r="AT309" s="98"/>
      <c r="AU309" s="107"/>
      <c r="AV309" s="108"/>
      <c r="AW309" s="98"/>
      <c r="AX309" s="98"/>
      <c r="AY309" s="57"/>
      <c r="AZ309" s="57"/>
      <c r="BA309" s="57"/>
      <c r="BB309" s="57"/>
      <c r="BC309" s="57"/>
      <c r="BD309" s="57"/>
      <c r="BE309" s="57"/>
      <c r="BF309" s="57"/>
      <c r="BG309" s="57"/>
      <c r="BH309" s="57"/>
      <c r="BI309" s="57"/>
      <c r="BJ309" s="57"/>
      <c r="BK309" s="57"/>
      <c r="BL309" s="57"/>
      <c r="BM309" s="57"/>
      <c r="BN309" s="57"/>
      <c r="BO309" s="57"/>
      <c r="BP309" s="57"/>
      <c r="BQ309" s="57"/>
      <c r="BR309" s="57"/>
      <c r="BS309" s="57"/>
      <c r="BT309" s="57"/>
      <c r="BU309" s="57"/>
      <c r="BV309" s="57"/>
      <c r="BW309" s="57"/>
      <c r="BX309" s="57"/>
      <c r="BY309" s="57"/>
      <c r="BZ309" s="57"/>
      <c r="CA309" s="57"/>
      <c r="CB309" s="57"/>
      <c r="CC309" s="57"/>
      <c r="CD309" s="57"/>
      <c r="CE309" s="57"/>
      <c r="CF309" s="57"/>
      <c r="CG309" s="57"/>
      <c r="CH309" s="57"/>
      <c r="CI309" s="57"/>
      <c r="CJ309" s="57"/>
      <c r="CK309" s="57"/>
      <c r="CL309" s="57"/>
      <c r="CM309" s="57"/>
      <c r="CN309" s="57"/>
      <c r="CO309" s="57"/>
      <c r="CP309" s="57"/>
      <c r="CQ309" s="57"/>
      <c r="CR309" s="57"/>
      <c r="CS309" s="57"/>
      <c r="CT309" s="57"/>
      <c r="CU309" s="57"/>
      <c r="CV309" s="57"/>
      <c r="CW309" s="57"/>
      <c r="CX309" s="57"/>
      <c r="CY309" s="57"/>
      <c r="CZ309" s="57"/>
      <c r="DA309" s="57"/>
      <c r="DB309" s="57"/>
      <c r="DC309" s="57"/>
      <c r="DD309" s="57"/>
      <c r="DE309" s="57"/>
      <c r="DF309" s="57"/>
      <c r="DG309" s="57"/>
      <c r="DH309" s="57"/>
      <c r="DI309" s="57"/>
      <c r="DJ309" s="57"/>
      <c r="DK309" s="57"/>
      <c r="DL309" s="57"/>
      <c r="DM309" s="57"/>
      <c r="DN309" s="57"/>
      <c r="DO309" s="57"/>
      <c r="DP309" s="57"/>
      <c r="DQ309" s="57"/>
      <c r="DR309" s="57"/>
      <c r="DS309" s="57"/>
      <c r="DT309" s="57"/>
      <c r="DU309" s="57"/>
      <c r="DV309" s="57"/>
      <c r="DW309" s="57"/>
      <c r="DX309" s="57"/>
      <c r="DY309" s="57"/>
      <c r="DZ309" s="57"/>
      <c r="EA309" s="57"/>
      <c r="EB309" s="57"/>
      <c r="EC309" s="57"/>
      <c r="ED309" s="57"/>
      <c r="EE309" s="57"/>
      <c r="EF309" s="57"/>
      <c r="EG309" s="57"/>
      <c r="EH309" s="57"/>
      <c r="EI309" s="57"/>
      <c r="EJ309" s="57"/>
      <c r="EK309" s="57"/>
      <c r="EL309" s="57"/>
      <c r="EM309" s="57"/>
      <c r="EN309" s="57"/>
      <c r="EO309" s="57"/>
      <c r="EP309" s="57"/>
      <c r="EQ309" s="57"/>
      <c r="ER309" s="57"/>
      <c r="ES309" s="57"/>
      <c r="ET309" s="57"/>
      <c r="EU309" s="57"/>
      <c r="EV309" s="57"/>
      <c r="EW309" s="57"/>
      <c r="EX309" s="57"/>
      <c r="EY309" s="57"/>
      <c r="EZ309" s="57"/>
      <c r="FA309" s="57"/>
      <c r="FB309" s="57"/>
      <c r="FC309" s="57"/>
      <c r="FD309" s="57"/>
      <c r="FE309" s="57"/>
      <c r="FF309" s="57"/>
      <c r="FG309" s="57"/>
      <c r="FH309" s="57"/>
      <c r="FI309" s="57"/>
      <c r="FJ309" s="57"/>
      <c r="FK309" s="57"/>
      <c r="FL309" s="57"/>
      <c r="FM309" s="57"/>
      <c r="FN309" s="57"/>
      <c r="FO309" s="57"/>
      <c r="FP309" s="57"/>
      <c r="FQ309" s="57"/>
      <c r="FR309" s="57"/>
      <c r="FS309" s="57"/>
      <c r="FT309" s="57"/>
      <c r="FU309" s="57"/>
      <c r="FV309" s="57"/>
      <c r="FW309" s="57"/>
      <c r="FX309" s="57"/>
      <c r="FY309" s="57"/>
      <c r="FZ309" s="57"/>
      <c r="GA309" s="57"/>
      <c r="GB309" s="57"/>
      <c r="GC309" s="57"/>
      <c r="GD309" s="57"/>
      <c r="GE309" s="57"/>
      <c r="GF309" s="57"/>
      <c r="GG309" s="57"/>
      <c r="GH309" s="57"/>
      <c r="GI309" s="57"/>
      <c r="GJ309" s="57"/>
      <c r="GK309" s="57"/>
      <c r="GL309" s="57"/>
      <c r="GM309" s="57"/>
      <c r="GN309" s="57"/>
      <c r="GO309" s="57"/>
      <c r="GP309" s="57"/>
      <c r="GQ309" s="57"/>
      <c r="GR309" s="57"/>
      <c r="GS309" s="57"/>
      <c r="GT309" s="57"/>
      <c r="GU309" s="57"/>
      <c r="GV309" s="57"/>
      <c r="GW309" s="57"/>
      <c r="GX309" s="57"/>
      <c r="GY309" s="57"/>
      <c r="GZ309" s="57"/>
      <c r="HA309" s="57"/>
      <c r="HB309" s="57"/>
      <c r="HC309" s="57"/>
      <c r="HD309" s="57"/>
      <c r="HE309" s="57"/>
      <c r="HF309" s="57"/>
      <c r="HG309" s="57"/>
      <c r="HH309" s="57"/>
      <c r="HI309" s="57"/>
      <c r="HJ309" s="57"/>
      <c r="HK309" s="57"/>
      <c r="HL309" s="57"/>
      <c r="HM309" s="57"/>
      <c r="HN309" s="57"/>
      <c r="HO309" s="57"/>
      <c r="HP309" s="57"/>
      <c r="HQ309" s="57"/>
      <c r="HR309" s="57"/>
      <c r="HS309" s="57"/>
      <c r="HT309" s="57"/>
      <c r="HU309" s="57"/>
      <c r="HV309" s="57"/>
      <c r="HW309" s="57"/>
      <c r="HX309" s="57"/>
      <c r="HY309" s="57"/>
      <c r="HZ309" s="57"/>
      <c r="IA309" s="57"/>
      <c r="IB309" s="57"/>
      <c r="IC309" s="57"/>
      <c r="ID309" s="57"/>
      <c r="IE309" s="57"/>
      <c r="IF309" s="57"/>
      <c r="IG309" s="57"/>
      <c r="IH309" s="57"/>
      <c r="II309" s="57"/>
      <c r="IJ309" s="57"/>
      <c r="IK309" s="57"/>
      <c r="IL309" s="57"/>
      <c r="IM309" s="57"/>
      <c r="IN309" s="57"/>
      <c r="IO309" s="57"/>
      <c r="IP309" s="57"/>
      <c r="IQ309" s="57"/>
      <c r="IR309" s="57"/>
      <c r="IS309" s="57"/>
      <c r="IT309" s="57"/>
      <c r="IU309" s="57"/>
      <c r="IV309" s="57"/>
    </row>
    <row r="310" spans="1:256" ht="152.9" x14ac:dyDescent="0.25">
      <c r="A310" s="97">
        <v>381</v>
      </c>
      <c r="B310" s="100" t="s">
        <v>6890</v>
      </c>
      <c r="C310" s="98">
        <v>30</v>
      </c>
      <c r="D310" s="99"/>
      <c r="E310" s="100" t="s">
        <v>2898</v>
      </c>
      <c r="F310" s="98">
        <v>6013</v>
      </c>
      <c r="G310" s="100" t="s">
        <v>3183</v>
      </c>
      <c r="H310" s="98">
        <v>2011</v>
      </c>
      <c r="I310" s="100" t="s">
        <v>3184</v>
      </c>
      <c r="J310" s="101">
        <v>159300</v>
      </c>
      <c r="K310" s="100" t="s">
        <v>655</v>
      </c>
      <c r="L310" s="100" t="s">
        <v>2759</v>
      </c>
      <c r="M310" s="100" t="s">
        <v>3185</v>
      </c>
      <c r="N310" s="100" t="s">
        <v>3186</v>
      </c>
      <c r="O310" s="100" t="s">
        <v>3187</v>
      </c>
      <c r="P310" s="100">
        <v>1102675</v>
      </c>
      <c r="Q310" s="102">
        <f>+U310/1700</f>
        <v>18.528247058823531</v>
      </c>
      <c r="R310" s="98">
        <v>31498.02</v>
      </c>
      <c r="S310" s="98">
        <v>0</v>
      </c>
      <c r="T310" s="98" t="s">
        <v>3188</v>
      </c>
      <c r="U310" s="102">
        <f>+R310</f>
        <v>31498.02</v>
      </c>
      <c r="V310" s="98">
        <v>20</v>
      </c>
      <c r="W310" s="98">
        <v>80</v>
      </c>
      <c r="X310" s="103" t="s">
        <v>3189</v>
      </c>
      <c r="Y310" s="102">
        <v>4</v>
      </c>
      <c r="Z310" s="102">
        <v>6</v>
      </c>
      <c r="AA310" s="102">
        <v>6</v>
      </c>
      <c r="AB310" s="102">
        <v>35</v>
      </c>
      <c r="AC310" s="98" t="s">
        <v>655</v>
      </c>
      <c r="AD310" s="102" t="s">
        <v>2767</v>
      </c>
      <c r="AE310" s="104" t="s">
        <v>2768</v>
      </c>
      <c r="AF310" s="105">
        <v>0</v>
      </c>
      <c r="AG310" s="106" t="s">
        <v>3190</v>
      </c>
      <c r="AH310" s="100"/>
      <c r="AI310" s="107">
        <v>0</v>
      </c>
      <c r="AJ310" s="106"/>
      <c r="AK310" s="98"/>
      <c r="AL310" s="107"/>
      <c r="AM310" s="106"/>
      <c r="AN310" s="98"/>
      <c r="AO310" s="107"/>
      <c r="AP310" s="106"/>
      <c r="AQ310" s="98"/>
      <c r="AR310" s="107"/>
      <c r="AS310" s="106"/>
      <c r="AT310" s="98"/>
      <c r="AU310" s="107"/>
      <c r="AV310" s="108"/>
      <c r="AW310" s="98"/>
      <c r="AX310" s="98"/>
      <c r="AY310" s="47"/>
      <c r="AZ310" s="47"/>
      <c r="BA310" s="47"/>
      <c r="BB310" s="47"/>
      <c r="BC310" s="47"/>
      <c r="BD310" s="47"/>
      <c r="BE310" s="47"/>
      <c r="BF310" s="47"/>
      <c r="BG310" s="47"/>
      <c r="BH310" s="47"/>
      <c r="BI310" s="47"/>
      <c r="BJ310" s="47"/>
      <c r="BK310" s="47"/>
      <c r="BL310" s="47"/>
      <c r="BM310" s="47"/>
      <c r="BN310" s="47"/>
      <c r="BO310" s="47"/>
      <c r="BP310" s="47"/>
      <c r="BQ310" s="47"/>
      <c r="BR310" s="47"/>
      <c r="BS310" s="47"/>
      <c r="BT310" s="47"/>
      <c r="BU310" s="47"/>
      <c r="BV310" s="47"/>
      <c r="BW310" s="47"/>
      <c r="BX310" s="47"/>
      <c r="BY310" s="47"/>
      <c r="BZ310" s="47"/>
      <c r="CA310" s="47"/>
      <c r="CB310" s="47"/>
      <c r="CC310" s="47"/>
      <c r="CD310" s="47"/>
      <c r="CE310" s="47"/>
      <c r="CF310" s="47"/>
      <c r="CG310" s="47"/>
      <c r="CH310" s="47"/>
      <c r="CI310" s="47"/>
      <c r="CJ310" s="47"/>
      <c r="CK310" s="47"/>
      <c r="CL310" s="47"/>
      <c r="CM310" s="47"/>
      <c r="CN310" s="47"/>
      <c r="CO310" s="47"/>
      <c r="CP310" s="47"/>
      <c r="CQ310" s="47"/>
      <c r="CR310" s="47"/>
      <c r="CS310" s="47"/>
      <c r="CT310" s="47"/>
      <c r="CU310" s="47"/>
      <c r="CV310" s="47"/>
      <c r="CW310" s="47"/>
      <c r="CX310" s="47"/>
      <c r="CY310" s="47"/>
      <c r="CZ310" s="47"/>
      <c r="DA310" s="47"/>
      <c r="DB310" s="47"/>
      <c r="DC310" s="47"/>
      <c r="DD310" s="47"/>
      <c r="DE310" s="47"/>
      <c r="DF310" s="47"/>
      <c r="DG310" s="47"/>
      <c r="DH310" s="47"/>
      <c r="DI310" s="47"/>
      <c r="DJ310" s="47"/>
      <c r="DK310" s="47"/>
      <c r="DL310" s="47"/>
      <c r="DM310" s="47"/>
      <c r="DN310" s="47"/>
      <c r="DO310" s="47"/>
      <c r="DP310" s="47"/>
      <c r="DQ310" s="47"/>
      <c r="DR310" s="47"/>
      <c r="DS310" s="47"/>
      <c r="DT310" s="47"/>
      <c r="DU310" s="47"/>
      <c r="DV310" s="47"/>
      <c r="DW310" s="47"/>
      <c r="DX310" s="47"/>
      <c r="DY310" s="47"/>
      <c r="DZ310" s="47"/>
      <c r="EA310" s="47"/>
      <c r="EB310" s="47"/>
      <c r="EC310" s="47"/>
      <c r="ED310" s="47"/>
      <c r="EE310" s="47"/>
      <c r="EF310" s="47"/>
      <c r="EG310" s="47"/>
      <c r="EH310" s="47"/>
      <c r="EI310" s="47"/>
      <c r="EJ310" s="47"/>
      <c r="EK310" s="47"/>
      <c r="EL310" s="47"/>
      <c r="EM310" s="47"/>
      <c r="EN310" s="47"/>
      <c r="EO310" s="47"/>
      <c r="EP310" s="47"/>
      <c r="EQ310" s="47"/>
      <c r="ER310" s="47"/>
      <c r="ES310" s="47"/>
      <c r="ET310" s="47"/>
      <c r="EU310" s="47"/>
      <c r="EV310" s="47"/>
      <c r="EW310" s="47"/>
      <c r="EX310" s="47"/>
      <c r="EY310" s="47"/>
      <c r="EZ310" s="47"/>
      <c r="FA310" s="47"/>
      <c r="FB310" s="47"/>
      <c r="FC310" s="47"/>
      <c r="FD310" s="47"/>
      <c r="FE310" s="47"/>
      <c r="FF310" s="47"/>
      <c r="FG310" s="47"/>
      <c r="FH310" s="47"/>
      <c r="FI310" s="47"/>
      <c r="FJ310" s="47"/>
      <c r="FK310" s="47"/>
      <c r="FL310" s="47"/>
      <c r="FM310" s="47"/>
      <c r="FN310" s="47"/>
      <c r="FO310" s="47"/>
      <c r="FP310" s="47"/>
      <c r="FQ310" s="47"/>
      <c r="FR310" s="47"/>
      <c r="FS310" s="47"/>
      <c r="FT310" s="47"/>
      <c r="FU310" s="47"/>
      <c r="FV310" s="47"/>
      <c r="FW310" s="47"/>
      <c r="FX310" s="47"/>
      <c r="FY310" s="47"/>
      <c r="FZ310" s="47"/>
      <c r="GA310" s="47"/>
      <c r="GB310" s="47"/>
      <c r="GC310" s="47"/>
      <c r="GD310" s="47"/>
      <c r="GE310" s="47"/>
      <c r="GF310" s="47"/>
      <c r="GG310" s="47"/>
      <c r="GH310" s="47"/>
      <c r="GI310" s="47"/>
      <c r="GJ310" s="47"/>
      <c r="GK310" s="47"/>
      <c r="GL310" s="47"/>
      <c r="GM310" s="47"/>
      <c r="GN310" s="47"/>
      <c r="GO310" s="47"/>
      <c r="GP310" s="47"/>
      <c r="GQ310" s="47"/>
      <c r="GR310" s="47"/>
      <c r="GS310" s="47"/>
      <c r="GT310" s="47"/>
      <c r="GU310" s="47"/>
      <c r="GV310" s="47"/>
      <c r="GW310" s="47"/>
      <c r="GX310" s="47"/>
      <c r="GY310" s="47"/>
      <c r="GZ310" s="47"/>
      <c r="HA310" s="47"/>
      <c r="HB310" s="47"/>
      <c r="HC310" s="47"/>
      <c r="HD310" s="47"/>
      <c r="HE310" s="47"/>
      <c r="HF310" s="47"/>
      <c r="HG310" s="47"/>
      <c r="HH310" s="47"/>
      <c r="HI310" s="47"/>
      <c r="HJ310" s="47"/>
      <c r="HK310" s="47"/>
      <c r="HL310" s="47"/>
      <c r="HM310" s="47"/>
      <c r="HN310" s="47"/>
      <c r="HO310" s="47"/>
      <c r="HP310" s="47"/>
      <c r="HQ310" s="47"/>
      <c r="HR310" s="47"/>
      <c r="HS310" s="47"/>
      <c r="HT310" s="47"/>
      <c r="HU310" s="47"/>
      <c r="HV310" s="47"/>
      <c r="HW310" s="47"/>
      <c r="HX310" s="47"/>
      <c r="HY310" s="47"/>
      <c r="HZ310" s="47"/>
      <c r="IA310" s="47"/>
      <c r="IB310" s="47"/>
      <c r="IC310" s="47"/>
      <c r="ID310" s="47"/>
      <c r="IE310" s="47"/>
      <c r="IF310" s="47"/>
      <c r="IG310" s="47"/>
      <c r="IH310" s="47"/>
      <c r="II310" s="47"/>
      <c r="IJ310" s="47"/>
      <c r="IK310" s="47"/>
      <c r="IL310" s="47"/>
      <c r="IM310" s="47"/>
      <c r="IN310" s="47"/>
      <c r="IO310" s="47"/>
      <c r="IP310" s="47"/>
      <c r="IQ310" s="47"/>
      <c r="IR310" s="47"/>
      <c r="IS310" s="47"/>
      <c r="IT310" s="47"/>
      <c r="IU310" s="47"/>
      <c r="IV310" s="47"/>
    </row>
    <row r="311" spans="1:256" ht="191.1" x14ac:dyDescent="0.25">
      <c r="A311" s="97">
        <v>381</v>
      </c>
      <c r="B311" s="100" t="s">
        <v>6890</v>
      </c>
      <c r="C311" s="98"/>
      <c r="D311" s="99"/>
      <c r="E311" s="100" t="s">
        <v>2808</v>
      </c>
      <c r="F311" s="98"/>
      <c r="G311" s="100" t="s">
        <v>3191</v>
      </c>
      <c r="H311" s="98">
        <v>2011</v>
      </c>
      <c r="I311" s="100"/>
      <c r="J311" s="101">
        <v>1975374.27</v>
      </c>
      <c r="K311" s="100" t="s">
        <v>655</v>
      </c>
      <c r="L311" s="100" t="s">
        <v>3192</v>
      </c>
      <c r="M311" s="100" t="s">
        <v>3193</v>
      </c>
      <c r="N311" s="100" t="s">
        <v>3194</v>
      </c>
      <c r="O311" s="100" t="s">
        <v>3195</v>
      </c>
      <c r="P311" s="100">
        <v>1403656</v>
      </c>
      <c r="Q311" s="102" t="s">
        <v>3196</v>
      </c>
      <c r="R311" s="98">
        <v>358287.24</v>
      </c>
      <c r="S311" s="98">
        <v>160000</v>
      </c>
      <c r="T311" s="98" t="s">
        <v>3197</v>
      </c>
      <c r="U311" s="102">
        <f>+R311+S311+50</f>
        <v>518337.24</v>
      </c>
      <c r="V311" s="98">
        <v>90</v>
      </c>
      <c r="W311" s="98">
        <v>80</v>
      </c>
      <c r="X311" s="103" t="s">
        <v>3015</v>
      </c>
      <c r="Y311" s="102">
        <v>3</v>
      </c>
      <c r="Z311" s="102">
        <v>3</v>
      </c>
      <c r="AA311" s="102">
        <v>1</v>
      </c>
      <c r="AB311" s="102">
        <v>10.7</v>
      </c>
      <c r="AC311" s="98" t="s">
        <v>655</v>
      </c>
      <c r="AD311" s="102">
        <v>50</v>
      </c>
      <c r="AE311" s="104" t="s">
        <v>2802</v>
      </c>
      <c r="AF311" s="105">
        <v>80</v>
      </c>
      <c r="AG311" s="106" t="s">
        <v>2807</v>
      </c>
      <c r="AH311" s="100" t="s">
        <v>3198</v>
      </c>
      <c r="AI311" s="107">
        <v>40</v>
      </c>
      <c r="AJ311" s="106" t="s">
        <v>4571</v>
      </c>
      <c r="AK311" s="98">
        <v>5380</v>
      </c>
      <c r="AL311" s="107">
        <v>20</v>
      </c>
      <c r="AM311" s="106" t="s">
        <v>4572</v>
      </c>
      <c r="AN311" s="98">
        <v>10921</v>
      </c>
      <c r="AO311" s="107">
        <v>10</v>
      </c>
      <c r="AP311" s="106" t="s">
        <v>4573</v>
      </c>
      <c r="AQ311" s="98">
        <v>17893</v>
      </c>
      <c r="AR311" s="107">
        <v>10</v>
      </c>
      <c r="AS311" s="106"/>
      <c r="AT311" s="98"/>
      <c r="AU311" s="107"/>
      <c r="AV311" s="108"/>
      <c r="AW311" s="98"/>
      <c r="AX311" s="98"/>
      <c r="AY311" s="47"/>
      <c r="AZ311" s="47"/>
      <c r="BA311" s="47"/>
      <c r="BB311" s="47"/>
      <c r="BC311" s="47"/>
      <c r="BD311" s="47"/>
      <c r="BE311" s="47"/>
      <c r="BF311" s="47"/>
      <c r="BG311" s="47"/>
      <c r="BH311" s="47"/>
      <c r="BI311" s="47"/>
      <c r="BJ311" s="47"/>
      <c r="BK311" s="47"/>
      <c r="BL311" s="47"/>
      <c r="BM311" s="47"/>
      <c r="BN311" s="47"/>
      <c r="BO311" s="47"/>
      <c r="BP311" s="47"/>
      <c r="BQ311" s="47"/>
      <c r="BR311" s="47"/>
      <c r="BS311" s="47"/>
      <c r="BT311" s="47"/>
      <c r="BU311" s="47"/>
      <c r="BV311" s="47"/>
      <c r="BW311" s="47"/>
      <c r="BX311" s="47"/>
      <c r="BY311" s="47"/>
      <c r="BZ311" s="47"/>
      <c r="CA311" s="47"/>
      <c r="CB311" s="47"/>
      <c r="CC311" s="47"/>
      <c r="CD311" s="47"/>
      <c r="CE311" s="47"/>
      <c r="CF311" s="47"/>
      <c r="CG311" s="47"/>
      <c r="CH311" s="47"/>
      <c r="CI311" s="47"/>
      <c r="CJ311" s="47"/>
      <c r="CK311" s="47"/>
      <c r="CL311" s="47"/>
      <c r="CM311" s="47"/>
      <c r="CN311" s="47"/>
      <c r="CO311" s="47"/>
      <c r="CP311" s="47"/>
      <c r="CQ311" s="47"/>
      <c r="CR311" s="47"/>
      <c r="CS311" s="47"/>
      <c r="CT311" s="47"/>
      <c r="CU311" s="47"/>
      <c r="CV311" s="47"/>
      <c r="CW311" s="47"/>
      <c r="CX311" s="47"/>
      <c r="CY311" s="47"/>
      <c r="CZ311" s="47"/>
      <c r="DA311" s="47"/>
      <c r="DB311" s="47"/>
      <c r="DC311" s="47"/>
      <c r="DD311" s="47"/>
      <c r="DE311" s="47"/>
      <c r="DF311" s="47"/>
      <c r="DG311" s="47"/>
      <c r="DH311" s="47"/>
      <c r="DI311" s="47"/>
      <c r="DJ311" s="47"/>
      <c r="DK311" s="47"/>
      <c r="DL311" s="47"/>
      <c r="DM311" s="47"/>
      <c r="DN311" s="47"/>
      <c r="DO311" s="47"/>
      <c r="DP311" s="47"/>
      <c r="DQ311" s="47"/>
      <c r="DR311" s="47"/>
      <c r="DS311" s="47"/>
      <c r="DT311" s="47"/>
      <c r="DU311" s="47"/>
      <c r="DV311" s="47"/>
      <c r="DW311" s="47"/>
      <c r="DX311" s="47"/>
      <c r="DY311" s="47"/>
      <c r="DZ311" s="47"/>
      <c r="EA311" s="47"/>
      <c r="EB311" s="47"/>
      <c r="EC311" s="47"/>
      <c r="ED311" s="47"/>
      <c r="EE311" s="47"/>
      <c r="EF311" s="47"/>
      <c r="EG311" s="47"/>
      <c r="EH311" s="47"/>
      <c r="EI311" s="47"/>
      <c r="EJ311" s="47"/>
      <c r="EK311" s="47"/>
      <c r="EL311" s="47"/>
      <c r="EM311" s="47"/>
      <c r="EN311" s="47"/>
      <c r="EO311" s="47"/>
      <c r="EP311" s="47"/>
      <c r="EQ311" s="47"/>
      <c r="ER311" s="47"/>
      <c r="ES311" s="47"/>
      <c r="ET311" s="47"/>
      <c r="EU311" s="47"/>
      <c r="EV311" s="47"/>
      <c r="EW311" s="47"/>
      <c r="EX311" s="47"/>
      <c r="EY311" s="47"/>
      <c r="EZ311" s="47"/>
      <c r="FA311" s="47"/>
      <c r="FB311" s="47"/>
      <c r="FC311" s="47"/>
      <c r="FD311" s="47"/>
      <c r="FE311" s="47"/>
      <c r="FF311" s="47"/>
      <c r="FG311" s="47"/>
      <c r="FH311" s="47"/>
      <c r="FI311" s="47"/>
      <c r="FJ311" s="47"/>
      <c r="FK311" s="47"/>
      <c r="FL311" s="47"/>
      <c r="FM311" s="47"/>
      <c r="FN311" s="47"/>
      <c r="FO311" s="47"/>
      <c r="FP311" s="47"/>
      <c r="FQ311" s="47"/>
      <c r="FR311" s="47"/>
      <c r="FS311" s="47"/>
      <c r="FT311" s="47"/>
      <c r="FU311" s="47"/>
      <c r="FV311" s="47"/>
      <c r="FW311" s="47"/>
      <c r="FX311" s="47"/>
      <c r="FY311" s="47"/>
      <c r="FZ311" s="47"/>
      <c r="GA311" s="47"/>
      <c r="GB311" s="47"/>
      <c r="GC311" s="47"/>
      <c r="GD311" s="47"/>
      <c r="GE311" s="47"/>
      <c r="GF311" s="47"/>
      <c r="GG311" s="47"/>
      <c r="GH311" s="47"/>
      <c r="GI311" s="47"/>
      <c r="GJ311" s="47"/>
      <c r="GK311" s="47"/>
      <c r="GL311" s="47"/>
      <c r="GM311" s="47"/>
      <c r="GN311" s="47"/>
      <c r="GO311" s="47"/>
      <c r="GP311" s="47"/>
      <c r="GQ311" s="47"/>
      <c r="GR311" s="47"/>
      <c r="GS311" s="47"/>
      <c r="GT311" s="47"/>
      <c r="GU311" s="47"/>
      <c r="GV311" s="47"/>
      <c r="GW311" s="47"/>
      <c r="GX311" s="47"/>
      <c r="GY311" s="47"/>
      <c r="GZ311" s="47"/>
      <c r="HA311" s="47"/>
      <c r="HB311" s="47"/>
      <c r="HC311" s="47"/>
      <c r="HD311" s="47"/>
      <c r="HE311" s="47"/>
      <c r="HF311" s="47"/>
      <c r="HG311" s="47"/>
      <c r="HH311" s="47"/>
      <c r="HI311" s="47"/>
      <c r="HJ311" s="47"/>
      <c r="HK311" s="47"/>
      <c r="HL311" s="47"/>
      <c r="HM311" s="47"/>
      <c r="HN311" s="47"/>
      <c r="HO311" s="47"/>
      <c r="HP311" s="47"/>
      <c r="HQ311" s="47"/>
      <c r="HR311" s="47"/>
      <c r="HS311" s="47"/>
      <c r="HT311" s="47"/>
      <c r="HU311" s="47"/>
      <c r="HV311" s="47"/>
      <c r="HW311" s="47"/>
      <c r="HX311" s="47"/>
      <c r="HY311" s="47"/>
      <c r="HZ311" s="47"/>
      <c r="IA311" s="47"/>
      <c r="IB311" s="47"/>
      <c r="IC311" s="47"/>
      <c r="ID311" s="47"/>
      <c r="IE311" s="47"/>
      <c r="IF311" s="47"/>
      <c r="IG311" s="47"/>
      <c r="IH311" s="47"/>
      <c r="II311" s="47"/>
      <c r="IJ311" s="47"/>
      <c r="IK311" s="47"/>
      <c r="IL311" s="47"/>
      <c r="IM311" s="47"/>
      <c r="IN311" s="47"/>
      <c r="IO311" s="47"/>
      <c r="IP311" s="47"/>
      <c r="IQ311" s="47"/>
      <c r="IR311" s="47"/>
      <c r="IS311" s="47"/>
      <c r="IT311" s="47"/>
      <c r="IU311" s="47"/>
      <c r="IV311" s="47"/>
    </row>
    <row r="312" spans="1:256" ht="114.65" x14ac:dyDescent="0.25">
      <c r="A312" s="97">
        <v>381</v>
      </c>
      <c r="B312" s="100" t="s">
        <v>6890</v>
      </c>
      <c r="C312" s="98">
        <v>29</v>
      </c>
      <c r="D312" s="99"/>
      <c r="E312" s="100" t="s">
        <v>2826</v>
      </c>
      <c r="F312" s="98">
        <v>10331</v>
      </c>
      <c r="G312" s="100" t="s">
        <v>3199</v>
      </c>
      <c r="H312" s="98">
        <v>2012</v>
      </c>
      <c r="I312" s="100" t="s">
        <v>3200</v>
      </c>
      <c r="J312" s="101">
        <v>23370</v>
      </c>
      <c r="K312" s="100" t="s">
        <v>1284</v>
      </c>
      <c r="L312" s="100" t="s">
        <v>2950</v>
      </c>
      <c r="M312" s="100" t="s">
        <v>2830</v>
      </c>
      <c r="N312" s="100" t="s">
        <v>3201</v>
      </c>
      <c r="O312" s="100" t="s">
        <v>3202</v>
      </c>
      <c r="P312" s="100" t="s">
        <v>3203</v>
      </c>
      <c r="Q312" s="102" t="s">
        <v>3204</v>
      </c>
      <c r="R312" s="98">
        <v>4619.5200000000004</v>
      </c>
      <c r="S312" s="98">
        <v>5000</v>
      </c>
      <c r="T312" s="98" t="s">
        <v>3115</v>
      </c>
      <c r="U312" s="102">
        <f>+R312+S312+28</f>
        <v>9647.52</v>
      </c>
      <c r="V312" s="98">
        <v>50</v>
      </c>
      <c r="W312" s="98">
        <v>60</v>
      </c>
      <c r="X312" s="103" t="s">
        <v>2835</v>
      </c>
      <c r="Y312" s="102">
        <v>2</v>
      </c>
      <c r="Z312" s="102">
        <v>5</v>
      </c>
      <c r="AA312" s="102">
        <v>6</v>
      </c>
      <c r="AB312" s="102">
        <v>17</v>
      </c>
      <c r="AC312" s="98" t="s">
        <v>3205</v>
      </c>
      <c r="AD312" s="102"/>
      <c r="AE312" s="104" t="s">
        <v>2802</v>
      </c>
      <c r="AF312" s="105">
        <v>50</v>
      </c>
      <c r="AG312" s="106" t="s">
        <v>2836</v>
      </c>
      <c r="AH312" s="100" t="s">
        <v>2837</v>
      </c>
      <c r="AI312" s="107">
        <v>90</v>
      </c>
      <c r="AJ312" s="106"/>
      <c r="AK312" s="98"/>
      <c r="AL312" s="107"/>
      <c r="AM312" s="106"/>
      <c r="AN312" s="98"/>
      <c r="AO312" s="107"/>
      <c r="AP312" s="106"/>
      <c r="AQ312" s="98"/>
      <c r="AR312" s="107"/>
      <c r="AS312" s="106"/>
      <c r="AT312" s="98"/>
      <c r="AU312" s="107"/>
      <c r="AV312" s="108"/>
      <c r="AW312" s="98"/>
      <c r="AX312" s="98"/>
      <c r="AY312" s="47"/>
      <c r="AZ312" s="47"/>
      <c r="BA312" s="47"/>
      <c r="BB312" s="47"/>
      <c r="BC312" s="47"/>
      <c r="BD312" s="47"/>
      <c r="BE312" s="47"/>
      <c r="BF312" s="47"/>
      <c r="BG312" s="47"/>
      <c r="BH312" s="47"/>
      <c r="BI312" s="47"/>
      <c r="BJ312" s="47"/>
      <c r="BK312" s="47"/>
      <c r="BL312" s="47"/>
      <c r="BM312" s="47"/>
      <c r="BN312" s="47"/>
      <c r="BO312" s="47"/>
      <c r="BP312" s="47"/>
      <c r="BQ312" s="47"/>
      <c r="BR312" s="47"/>
      <c r="BS312" s="47"/>
      <c r="BT312" s="47"/>
      <c r="BU312" s="47"/>
      <c r="BV312" s="47"/>
      <c r="BW312" s="47"/>
      <c r="BX312" s="47"/>
      <c r="BY312" s="47"/>
      <c r="BZ312" s="47"/>
      <c r="CA312" s="47"/>
      <c r="CB312" s="47"/>
      <c r="CC312" s="47"/>
      <c r="CD312" s="47"/>
      <c r="CE312" s="47"/>
      <c r="CF312" s="47"/>
      <c r="CG312" s="47"/>
      <c r="CH312" s="47"/>
      <c r="CI312" s="47"/>
      <c r="CJ312" s="47"/>
      <c r="CK312" s="47"/>
      <c r="CL312" s="47"/>
      <c r="CM312" s="47"/>
      <c r="CN312" s="47"/>
      <c r="CO312" s="47"/>
      <c r="CP312" s="47"/>
      <c r="CQ312" s="47"/>
      <c r="CR312" s="47"/>
      <c r="CS312" s="47"/>
      <c r="CT312" s="47"/>
      <c r="CU312" s="47"/>
      <c r="CV312" s="47"/>
      <c r="CW312" s="47"/>
      <c r="CX312" s="47"/>
      <c r="CY312" s="47"/>
      <c r="CZ312" s="47"/>
      <c r="DA312" s="47"/>
      <c r="DB312" s="47"/>
      <c r="DC312" s="47"/>
      <c r="DD312" s="47"/>
      <c r="DE312" s="47"/>
      <c r="DF312" s="47"/>
      <c r="DG312" s="47"/>
      <c r="DH312" s="47"/>
      <c r="DI312" s="47"/>
      <c r="DJ312" s="47"/>
      <c r="DK312" s="47"/>
      <c r="DL312" s="47"/>
      <c r="DM312" s="47"/>
      <c r="DN312" s="47"/>
      <c r="DO312" s="47"/>
      <c r="DP312" s="47"/>
      <c r="DQ312" s="47"/>
      <c r="DR312" s="47"/>
      <c r="DS312" s="47"/>
      <c r="DT312" s="47"/>
      <c r="DU312" s="47"/>
      <c r="DV312" s="47"/>
      <c r="DW312" s="47"/>
      <c r="DX312" s="47"/>
      <c r="DY312" s="47"/>
      <c r="DZ312" s="47"/>
      <c r="EA312" s="47"/>
      <c r="EB312" s="47"/>
      <c r="EC312" s="47"/>
      <c r="ED312" s="47"/>
      <c r="EE312" s="47"/>
      <c r="EF312" s="47"/>
      <c r="EG312" s="47"/>
      <c r="EH312" s="47"/>
      <c r="EI312" s="47"/>
      <c r="EJ312" s="47"/>
      <c r="EK312" s="47"/>
      <c r="EL312" s="47"/>
      <c r="EM312" s="47"/>
      <c r="EN312" s="47"/>
      <c r="EO312" s="47"/>
      <c r="EP312" s="47"/>
      <c r="EQ312" s="47"/>
      <c r="ER312" s="47"/>
      <c r="ES312" s="47"/>
      <c r="ET312" s="47"/>
      <c r="EU312" s="47"/>
      <c r="EV312" s="47"/>
      <c r="EW312" s="47"/>
      <c r="EX312" s="47"/>
      <c r="EY312" s="47"/>
      <c r="EZ312" s="47"/>
      <c r="FA312" s="47"/>
      <c r="FB312" s="47"/>
      <c r="FC312" s="47"/>
      <c r="FD312" s="47"/>
      <c r="FE312" s="47"/>
      <c r="FF312" s="47"/>
      <c r="FG312" s="47"/>
      <c r="FH312" s="47"/>
      <c r="FI312" s="47"/>
      <c r="FJ312" s="47"/>
      <c r="FK312" s="47"/>
      <c r="FL312" s="47"/>
      <c r="FM312" s="47"/>
      <c r="FN312" s="47"/>
      <c r="FO312" s="47"/>
      <c r="FP312" s="47"/>
      <c r="FQ312" s="47"/>
      <c r="FR312" s="47"/>
      <c r="FS312" s="47"/>
      <c r="FT312" s="47"/>
      <c r="FU312" s="47"/>
      <c r="FV312" s="47"/>
      <c r="FW312" s="47"/>
      <c r="FX312" s="47"/>
      <c r="FY312" s="47"/>
      <c r="FZ312" s="47"/>
      <c r="GA312" s="47"/>
      <c r="GB312" s="47"/>
      <c r="GC312" s="47"/>
      <c r="GD312" s="47"/>
      <c r="GE312" s="47"/>
      <c r="GF312" s="47"/>
      <c r="GG312" s="47"/>
      <c r="GH312" s="47"/>
      <c r="GI312" s="47"/>
      <c r="GJ312" s="47"/>
      <c r="GK312" s="47"/>
      <c r="GL312" s="47"/>
      <c r="GM312" s="47"/>
      <c r="GN312" s="47"/>
      <c r="GO312" s="47"/>
      <c r="GP312" s="47"/>
      <c r="GQ312" s="47"/>
      <c r="GR312" s="47"/>
      <c r="GS312" s="47"/>
      <c r="GT312" s="47"/>
      <c r="GU312" s="47"/>
      <c r="GV312" s="47"/>
      <c r="GW312" s="47"/>
      <c r="GX312" s="47"/>
      <c r="GY312" s="47"/>
      <c r="GZ312" s="47"/>
      <c r="HA312" s="47"/>
      <c r="HB312" s="47"/>
      <c r="HC312" s="47"/>
      <c r="HD312" s="47"/>
      <c r="HE312" s="47"/>
      <c r="HF312" s="47"/>
      <c r="HG312" s="47"/>
      <c r="HH312" s="47"/>
      <c r="HI312" s="47"/>
      <c r="HJ312" s="47"/>
      <c r="HK312" s="47"/>
      <c r="HL312" s="47"/>
      <c r="HM312" s="47"/>
      <c r="HN312" s="47"/>
      <c r="HO312" s="47"/>
      <c r="HP312" s="47"/>
      <c r="HQ312" s="47"/>
      <c r="HR312" s="47"/>
      <c r="HS312" s="47"/>
      <c r="HT312" s="47"/>
      <c r="HU312" s="47"/>
      <c r="HV312" s="47"/>
      <c r="HW312" s="47"/>
      <c r="HX312" s="47"/>
      <c r="HY312" s="47"/>
      <c r="HZ312" s="47"/>
      <c r="IA312" s="47"/>
      <c r="IB312" s="47"/>
      <c r="IC312" s="47"/>
      <c r="ID312" s="47"/>
      <c r="IE312" s="47"/>
      <c r="IF312" s="47"/>
      <c r="IG312" s="47"/>
      <c r="IH312" s="47"/>
      <c r="II312" s="47"/>
      <c r="IJ312" s="47"/>
      <c r="IK312" s="47"/>
      <c r="IL312" s="47"/>
      <c r="IM312" s="47"/>
      <c r="IN312" s="47"/>
      <c r="IO312" s="47"/>
      <c r="IP312" s="47"/>
      <c r="IQ312" s="47"/>
      <c r="IR312" s="47"/>
      <c r="IS312" s="47"/>
      <c r="IT312" s="47"/>
      <c r="IU312" s="47"/>
      <c r="IV312" s="47"/>
    </row>
    <row r="313" spans="1:256" ht="76.45" x14ac:dyDescent="0.25">
      <c r="A313" s="97">
        <v>401</v>
      </c>
      <c r="B313" s="100" t="s">
        <v>7233</v>
      </c>
      <c r="C313" s="98">
        <v>9</v>
      </c>
      <c r="D313" s="99" t="s">
        <v>7912</v>
      </c>
      <c r="E313" s="100" t="s">
        <v>7913</v>
      </c>
      <c r="F313" s="98" t="s">
        <v>7914</v>
      </c>
      <c r="G313" s="100" t="s">
        <v>7915</v>
      </c>
      <c r="H313" s="98">
        <v>2005</v>
      </c>
      <c r="I313" s="100" t="s">
        <v>7916</v>
      </c>
      <c r="J313" s="101">
        <v>62593.89</v>
      </c>
      <c r="K313" s="100" t="s">
        <v>726</v>
      </c>
      <c r="L313" s="100" t="s">
        <v>7917</v>
      </c>
      <c r="M313" s="100" t="s">
        <v>7918</v>
      </c>
      <c r="N313" s="100" t="s">
        <v>7919</v>
      </c>
      <c r="O313" s="100" t="s">
        <v>7920</v>
      </c>
      <c r="P313" s="100">
        <v>3079</v>
      </c>
      <c r="Q313" s="102">
        <v>33.00121212121212</v>
      </c>
      <c r="R313" s="98">
        <v>0</v>
      </c>
      <c r="S313" s="98">
        <v>2.731212121212121</v>
      </c>
      <c r="T313" s="98">
        <v>30.27</v>
      </c>
      <c r="U313" s="102">
        <v>33.00121212121212</v>
      </c>
      <c r="V313" s="98">
        <v>59</v>
      </c>
      <c r="W313" s="98">
        <v>100</v>
      </c>
      <c r="X313" s="103" t="s">
        <v>7921</v>
      </c>
      <c r="Y313" s="102">
        <v>4</v>
      </c>
      <c r="Z313" s="102">
        <v>6</v>
      </c>
      <c r="AA313" s="102">
        <v>2</v>
      </c>
      <c r="AB313" s="102">
        <v>60</v>
      </c>
      <c r="AC313" s="98">
        <v>12</v>
      </c>
      <c r="AD313" s="102">
        <v>30.27</v>
      </c>
      <c r="AE313" s="104">
        <v>5</v>
      </c>
      <c r="AF313" s="105">
        <v>60</v>
      </c>
      <c r="AG313" s="106" t="s">
        <v>7922</v>
      </c>
      <c r="AH313" s="100" t="s">
        <v>7923</v>
      </c>
      <c r="AI313" s="107">
        <v>46</v>
      </c>
      <c r="AJ313" s="106"/>
      <c r="AK313" s="98"/>
      <c r="AL313" s="107"/>
      <c r="AM313" s="106"/>
      <c r="AN313" s="98"/>
      <c r="AO313" s="107"/>
      <c r="AP313" s="106"/>
      <c r="AQ313" s="98"/>
      <c r="AR313" s="107"/>
      <c r="AS313" s="106" t="s">
        <v>7924</v>
      </c>
      <c r="AT313" s="98" t="s">
        <v>7925</v>
      </c>
      <c r="AU313" s="107">
        <v>5</v>
      </c>
      <c r="AV313" s="108" t="s">
        <v>7926</v>
      </c>
      <c r="AW313" s="98" t="s">
        <v>7927</v>
      </c>
      <c r="AX313" s="98">
        <v>9</v>
      </c>
      <c r="AY313" s="45"/>
      <c r="AZ313" s="45"/>
      <c r="BA313" s="45"/>
      <c r="BB313" s="45"/>
      <c r="BC313" s="45"/>
      <c r="BD313" s="45"/>
      <c r="BE313" s="45"/>
      <c r="BF313" s="45"/>
      <c r="BG313" s="45"/>
      <c r="BH313" s="45"/>
      <c r="BI313" s="45"/>
      <c r="BJ313" s="45"/>
      <c r="BK313" s="45"/>
      <c r="BL313" s="45"/>
      <c r="BM313" s="45"/>
      <c r="BN313" s="45"/>
      <c r="BO313" s="45"/>
      <c r="BP313" s="45"/>
      <c r="BQ313" s="45"/>
      <c r="BR313" s="45"/>
      <c r="BS313" s="45"/>
      <c r="BT313" s="45"/>
      <c r="BU313" s="45"/>
      <c r="BV313" s="45"/>
      <c r="BW313" s="45"/>
      <c r="BX313" s="45"/>
      <c r="BY313" s="45"/>
      <c r="BZ313" s="45"/>
      <c r="CA313" s="45"/>
      <c r="CB313" s="45"/>
      <c r="CC313" s="45"/>
      <c r="CD313" s="45"/>
      <c r="CE313" s="45"/>
      <c r="CF313" s="45"/>
      <c r="CG313" s="45"/>
      <c r="CH313" s="45"/>
      <c r="CI313" s="45"/>
      <c r="CJ313" s="45"/>
      <c r="CK313" s="45"/>
      <c r="CL313" s="45"/>
      <c r="CM313" s="45"/>
      <c r="CN313" s="45"/>
      <c r="CO313" s="45"/>
      <c r="CP313" s="45"/>
      <c r="CQ313" s="45"/>
      <c r="CR313" s="45"/>
      <c r="CS313" s="45"/>
      <c r="CT313" s="45"/>
      <c r="CU313" s="45"/>
      <c r="CV313" s="45"/>
      <c r="CW313" s="45"/>
      <c r="CX313" s="45"/>
      <c r="CY313" s="45"/>
      <c r="CZ313" s="45"/>
      <c r="DA313" s="45"/>
      <c r="DB313" s="45"/>
      <c r="DC313" s="45"/>
      <c r="DD313" s="45"/>
      <c r="DE313" s="45"/>
      <c r="DF313" s="45"/>
      <c r="DG313" s="45"/>
      <c r="DH313" s="45"/>
      <c r="DI313" s="45"/>
      <c r="DJ313" s="45"/>
      <c r="DK313" s="45"/>
      <c r="DL313" s="45"/>
      <c r="DM313" s="45"/>
      <c r="DN313" s="45"/>
      <c r="DO313" s="45"/>
      <c r="DP313" s="45"/>
      <c r="DQ313" s="45"/>
      <c r="DR313" s="45"/>
      <c r="DS313" s="45"/>
      <c r="DT313" s="45"/>
      <c r="DU313" s="45"/>
      <c r="DV313" s="45"/>
      <c r="DW313" s="45"/>
      <c r="DX313" s="45"/>
      <c r="DY313" s="45"/>
      <c r="DZ313" s="45"/>
      <c r="EA313" s="45"/>
      <c r="EB313" s="45"/>
      <c r="EC313" s="45"/>
      <c r="ED313" s="45"/>
      <c r="EE313" s="45"/>
      <c r="EF313" s="45"/>
      <c r="EG313" s="45"/>
      <c r="EH313" s="45"/>
      <c r="EI313" s="45"/>
      <c r="EJ313" s="45"/>
      <c r="EK313" s="45"/>
      <c r="EL313" s="45"/>
      <c r="EM313" s="45"/>
      <c r="EN313" s="45"/>
      <c r="EO313" s="45"/>
      <c r="EP313" s="45"/>
      <c r="EQ313" s="45"/>
      <c r="ER313" s="45"/>
    </row>
    <row r="314" spans="1:256" ht="127.4" x14ac:dyDescent="0.25">
      <c r="A314" s="97">
        <v>401</v>
      </c>
      <c r="B314" s="100" t="s">
        <v>7233</v>
      </c>
      <c r="C314" s="98">
        <v>9</v>
      </c>
      <c r="D314" s="99" t="s">
        <v>7912</v>
      </c>
      <c r="E314" s="100" t="s">
        <v>7928</v>
      </c>
      <c r="F314" s="98">
        <v>17327</v>
      </c>
      <c r="G314" s="100" t="s">
        <v>7929</v>
      </c>
      <c r="H314" s="98">
        <v>2002</v>
      </c>
      <c r="I314" s="100" t="s">
        <v>7930</v>
      </c>
      <c r="J314" s="101">
        <v>54248.04</v>
      </c>
      <c r="K314" s="100" t="s">
        <v>733</v>
      </c>
      <c r="L314" s="100" t="s">
        <v>7917</v>
      </c>
      <c r="M314" s="100" t="s">
        <v>7918</v>
      </c>
      <c r="N314" s="100" t="s">
        <v>7931</v>
      </c>
      <c r="O314" s="100" t="s">
        <v>7932</v>
      </c>
      <c r="P314" s="100">
        <v>2747</v>
      </c>
      <c r="Q314" s="102">
        <v>15</v>
      </c>
      <c r="R314" s="98">
        <v>0</v>
      </c>
      <c r="S314" s="98">
        <v>0</v>
      </c>
      <c r="T314" s="98">
        <v>15</v>
      </c>
      <c r="U314" s="102">
        <v>15</v>
      </c>
      <c r="V314" s="98">
        <v>52</v>
      </c>
      <c r="W314" s="98">
        <v>100</v>
      </c>
      <c r="X314" s="103" t="s">
        <v>7921</v>
      </c>
      <c r="Y314" s="102">
        <v>2</v>
      </c>
      <c r="Z314" s="102">
        <v>3</v>
      </c>
      <c r="AA314" s="102">
        <v>5</v>
      </c>
      <c r="AB314" s="102">
        <v>60</v>
      </c>
      <c r="AC314" s="98">
        <v>11</v>
      </c>
      <c r="AD314" s="102">
        <v>14.67</v>
      </c>
      <c r="AE314" s="104">
        <v>5</v>
      </c>
      <c r="AF314" s="105">
        <v>52</v>
      </c>
      <c r="AG314" s="106" t="s">
        <v>7922</v>
      </c>
      <c r="AH314" s="100" t="s">
        <v>7933</v>
      </c>
      <c r="AI314" s="107">
        <v>26</v>
      </c>
      <c r="AJ314" s="106"/>
      <c r="AK314" s="98"/>
      <c r="AL314" s="107"/>
      <c r="AM314" s="106"/>
      <c r="AN314" s="98"/>
      <c r="AO314" s="107"/>
      <c r="AP314" s="106"/>
      <c r="AQ314" s="98"/>
      <c r="AR314" s="107"/>
      <c r="AS314" s="106" t="s">
        <v>7924</v>
      </c>
      <c r="AT314" s="98" t="s">
        <v>7933</v>
      </c>
      <c r="AU314" s="107">
        <v>26</v>
      </c>
      <c r="AV314" s="108"/>
      <c r="AW314" s="98"/>
      <c r="AX314" s="98"/>
      <c r="AY314" s="45"/>
      <c r="AZ314" s="45"/>
      <c r="BA314" s="45"/>
      <c r="BB314" s="45"/>
      <c r="BC314" s="45"/>
      <c r="BD314" s="45"/>
      <c r="BE314" s="45"/>
      <c r="BF314" s="45"/>
      <c r="BG314" s="45"/>
      <c r="BH314" s="45"/>
      <c r="BI314" s="45"/>
      <c r="BJ314" s="45"/>
      <c r="BK314" s="45"/>
      <c r="BL314" s="45"/>
      <c r="BM314" s="45"/>
      <c r="BN314" s="45"/>
      <c r="BO314" s="45"/>
      <c r="BP314" s="45"/>
      <c r="BQ314" s="45"/>
      <c r="BR314" s="45"/>
      <c r="BS314" s="45"/>
      <c r="BT314" s="45"/>
      <c r="BU314" s="45"/>
      <c r="BV314" s="45"/>
      <c r="BW314" s="45"/>
      <c r="BX314" s="45"/>
      <c r="BY314" s="45"/>
      <c r="BZ314" s="45"/>
      <c r="CA314" s="45"/>
      <c r="CB314" s="45"/>
      <c r="CC314" s="45"/>
      <c r="CD314" s="45"/>
      <c r="CE314" s="45"/>
      <c r="CF314" s="45"/>
      <c r="CG314" s="45"/>
      <c r="CH314" s="45"/>
      <c r="CI314" s="45"/>
      <c r="CJ314" s="45"/>
      <c r="CK314" s="45"/>
      <c r="CL314" s="45"/>
      <c r="CM314" s="45"/>
      <c r="CN314" s="45"/>
      <c r="CO314" s="45"/>
      <c r="CP314" s="45"/>
      <c r="CQ314" s="45"/>
      <c r="CR314" s="45"/>
      <c r="CS314" s="45"/>
      <c r="CT314" s="45"/>
      <c r="CU314" s="45"/>
      <c r="CV314" s="45"/>
      <c r="CW314" s="45"/>
      <c r="CX314" s="45"/>
      <c r="CY314" s="45"/>
      <c r="CZ314" s="45"/>
      <c r="DA314" s="45"/>
      <c r="DB314" s="45"/>
      <c r="DC314" s="45"/>
      <c r="DD314" s="45"/>
      <c r="DE314" s="45"/>
      <c r="DF314" s="45"/>
      <c r="DG314" s="45"/>
      <c r="DH314" s="45"/>
      <c r="DI314" s="45"/>
      <c r="DJ314" s="45"/>
      <c r="DK314" s="45"/>
      <c r="DL314" s="45"/>
      <c r="DM314" s="45"/>
      <c r="DN314" s="45"/>
      <c r="DO314" s="45"/>
      <c r="DP314" s="45"/>
      <c r="DQ314" s="45"/>
      <c r="DR314" s="45"/>
      <c r="DS314" s="45"/>
      <c r="DT314" s="45"/>
      <c r="DU314" s="45"/>
      <c r="DV314" s="45"/>
      <c r="DW314" s="45"/>
      <c r="DX314" s="45"/>
      <c r="DY314" s="45"/>
      <c r="DZ314" s="45"/>
      <c r="EA314" s="45"/>
      <c r="EB314" s="45"/>
      <c r="EC314" s="45"/>
      <c r="ED314" s="45"/>
      <c r="EE314" s="45"/>
      <c r="EF314" s="45"/>
      <c r="EG314" s="45"/>
      <c r="EH314" s="45"/>
      <c r="EI314" s="45"/>
      <c r="EJ314" s="45"/>
      <c r="EK314" s="45"/>
      <c r="EL314" s="45"/>
      <c r="EM314" s="45"/>
      <c r="EN314" s="45"/>
      <c r="EO314" s="45"/>
      <c r="EP314" s="45"/>
      <c r="EQ314" s="45"/>
      <c r="ER314" s="45"/>
    </row>
    <row r="315" spans="1:256" ht="89.2" x14ac:dyDescent="0.25">
      <c r="A315" s="97">
        <v>401</v>
      </c>
      <c r="B315" s="100" t="s">
        <v>7233</v>
      </c>
      <c r="C315" s="98">
        <v>10</v>
      </c>
      <c r="D315" s="99" t="s">
        <v>7234</v>
      </c>
      <c r="E315" s="100" t="s">
        <v>7934</v>
      </c>
      <c r="F315" s="98">
        <v>21399</v>
      </c>
      <c r="G315" s="100" t="s">
        <v>7235</v>
      </c>
      <c r="H315" s="98">
        <v>2003</v>
      </c>
      <c r="I315" s="100" t="s">
        <v>7236</v>
      </c>
      <c r="J315" s="101">
        <v>86379.57</v>
      </c>
      <c r="K315" s="100" t="s">
        <v>733</v>
      </c>
      <c r="L315" s="100" t="s">
        <v>7237</v>
      </c>
      <c r="M315" s="100" t="s">
        <v>7238</v>
      </c>
      <c r="N315" s="100" t="s">
        <v>7239</v>
      </c>
      <c r="O315" s="100" t="s">
        <v>7240</v>
      </c>
      <c r="P315" s="100">
        <v>2817</v>
      </c>
      <c r="Q315" s="102">
        <v>26.99909090909091</v>
      </c>
      <c r="R315" s="98">
        <v>0</v>
      </c>
      <c r="S315" s="98">
        <v>1.5890909090909091</v>
      </c>
      <c r="T315" s="98">
        <v>25.41</v>
      </c>
      <c r="U315" s="102">
        <v>26.99909090909091</v>
      </c>
      <c r="V315" s="98">
        <v>70</v>
      </c>
      <c r="W315" s="98">
        <v>100</v>
      </c>
      <c r="X315" s="103" t="s">
        <v>7921</v>
      </c>
      <c r="Y315" s="102">
        <v>3</v>
      </c>
      <c r="Z315" s="102">
        <v>11</v>
      </c>
      <c r="AA315" s="102">
        <v>5</v>
      </c>
      <c r="AB315" s="102">
        <v>60</v>
      </c>
      <c r="AC315" s="98">
        <v>11</v>
      </c>
      <c r="AD315" s="102">
        <v>25.41</v>
      </c>
      <c r="AE315" s="104">
        <v>5</v>
      </c>
      <c r="AF315" s="105">
        <v>65</v>
      </c>
      <c r="AG315" s="106" t="s">
        <v>7935</v>
      </c>
      <c r="AH315" s="100" t="s">
        <v>7936</v>
      </c>
      <c r="AI315" s="107">
        <v>20</v>
      </c>
      <c r="AJ315" s="106"/>
      <c r="AK315" s="98"/>
      <c r="AL315" s="107"/>
      <c r="AM315" s="106"/>
      <c r="AN315" s="98"/>
      <c r="AO315" s="107"/>
      <c r="AP315" s="106"/>
      <c r="AQ315" s="98"/>
      <c r="AR315" s="107"/>
      <c r="AS315" s="106" t="s">
        <v>7937</v>
      </c>
      <c r="AT315" s="98" t="s">
        <v>7938</v>
      </c>
      <c r="AU315" s="107">
        <v>25</v>
      </c>
      <c r="AV315" s="108" t="s">
        <v>7939</v>
      </c>
      <c r="AW315" s="98" t="s">
        <v>7940</v>
      </c>
      <c r="AX315" s="98">
        <v>20</v>
      </c>
      <c r="AY315" s="45"/>
      <c r="AZ315" s="45"/>
      <c r="BA315" s="45"/>
      <c r="BB315" s="45"/>
      <c r="BC315" s="45"/>
      <c r="BD315" s="45"/>
      <c r="BE315" s="45"/>
      <c r="BF315" s="45"/>
      <c r="BG315" s="45"/>
      <c r="BH315" s="45"/>
      <c r="BI315" s="45"/>
      <c r="BJ315" s="45"/>
      <c r="BK315" s="45"/>
      <c r="BL315" s="45"/>
      <c r="BM315" s="45"/>
      <c r="BN315" s="45"/>
      <c r="BO315" s="45"/>
      <c r="BP315" s="45"/>
      <c r="BQ315" s="45"/>
      <c r="BR315" s="45"/>
      <c r="BS315" s="45"/>
      <c r="BT315" s="45"/>
      <c r="BU315" s="45"/>
      <c r="BV315" s="45"/>
      <c r="BW315" s="45"/>
      <c r="BX315" s="45"/>
      <c r="BY315" s="45"/>
      <c r="BZ315" s="45"/>
      <c r="CA315" s="45"/>
      <c r="CB315" s="45"/>
      <c r="CC315" s="45"/>
      <c r="CD315" s="45"/>
      <c r="CE315" s="45"/>
      <c r="CF315" s="45"/>
      <c r="CG315" s="45"/>
      <c r="CH315" s="45"/>
      <c r="CI315" s="45"/>
      <c r="CJ315" s="45"/>
      <c r="CK315" s="45"/>
      <c r="CL315" s="45"/>
      <c r="CM315" s="45"/>
      <c r="CN315" s="45"/>
      <c r="CO315" s="45"/>
      <c r="CP315" s="45"/>
      <c r="CQ315" s="45"/>
      <c r="CR315" s="45"/>
      <c r="CS315" s="45"/>
      <c r="CT315" s="45"/>
      <c r="CU315" s="45"/>
      <c r="CV315" s="45"/>
      <c r="CW315" s="45"/>
      <c r="CX315" s="45"/>
      <c r="CY315" s="45"/>
      <c r="CZ315" s="45"/>
      <c r="DA315" s="45"/>
      <c r="DB315" s="45"/>
      <c r="DC315" s="45"/>
      <c r="DD315" s="45"/>
      <c r="DE315" s="45"/>
      <c r="DF315" s="45"/>
      <c r="DG315" s="45"/>
      <c r="DH315" s="45"/>
      <c r="DI315" s="45"/>
      <c r="DJ315" s="45"/>
      <c r="DK315" s="45"/>
      <c r="DL315" s="45"/>
      <c r="DM315" s="45"/>
      <c r="DN315" s="45"/>
      <c r="DO315" s="45"/>
      <c r="DP315" s="45"/>
      <c r="DQ315" s="45"/>
      <c r="DR315" s="45"/>
      <c r="DS315" s="45"/>
      <c r="DT315" s="45"/>
      <c r="DU315" s="45"/>
      <c r="DV315" s="45"/>
      <c r="DW315" s="45"/>
      <c r="DX315" s="45"/>
      <c r="DY315" s="45"/>
      <c r="DZ315" s="45"/>
      <c r="EA315" s="45"/>
      <c r="EB315" s="45"/>
      <c r="EC315" s="45"/>
      <c r="ED315" s="45"/>
      <c r="EE315" s="45"/>
      <c r="EF315" s="45"/>
      <c r="EG315" s="45"/>
      <c r="EH315" s="45"/>
      <c r="EI315" s="45"/>
      <c r="EJ315" s="45"/>
      <c r="EK315" s="45"/>
      <c r="EL315" s="45"/>
      <c r="EM315" s="45"/>
      <c r="EN315" s="45"/>
      <c r="EO315" s="45"/>
      <c r="EP315" s="45"/>
      <c r="EQ315" s="45"/>
      <c r="ER315" s="45"/>
    </row>
    <row r="316" spans="1:256" s="42" customFormat="1" ht="76.45" x14ac:dyDescent="0.25">
      <c r="A316" s="97">
        <v>401</v>
      </c>
      <c r="B316" s="100" t="s">
        <v>7233</v>
      </c>
      <c r="C316" s="98">
        <v>10</v>
      </c>
      <c r="D316" s="99" t="s">
        <v>7234</v>
      </c>
      <c r="E316" s="100" t="s">
        <v>7466</v>
      </c>
      <c r="F316" s="98">
        <v>22606</v>
      </c>
      <c r="G316" s="100" t="s">
        <v>7467</v>
      </c>
      <c r="H316" s="98">
        <v>2001</v>
      </c>
      <c r="I316" s="100" t="s">
        <v>7468</v>
      </c>
      <c r="J316" s="101">
        <v>67810.05</v>
      </c>
      <c r="K316" s="100" t="s">
        <v>636</v>
      </c>
      <c r="L316" s="100" t="s">
        <v>7469</v>
      </c>
      <c r="M316" s="100" t="s">
        <v>7470</v>
      </c>
      <c r="N316" s="100" t="s">
        <v>7471</v>
      </c>
      <c r="O316" s="100" t="s">
        <v>7472</v>
      </c>
      <c r="P316" s="100">
        <v>2621</v>
      </c>
      <c r="Q316" s="102">
        <v>32</v>
      </c>
      <c r="R316" s="98">
        <v>0</v>
      </c>
      <c r="S316" s="98">
        <v>6.57</v>
      </c>
      <c r="T316" s="98">
        <v>25.43</v>
      </c>
      <c r="U316" s="102">
        <v>32</v>
      </c>
      <c r="V316" s="98">
        <v>60</v>
      </c>
      <c r="W316" s="98">
        <v>100</v>
      </c>
      <c r="X316" s="103" t="s">
        <v>7921</v>
      </c>
      <c r="Y316" s="102">
        <v>3</v>
      </c>
      <c r="Z316" s="102">
        <v>1</v>
      </c>
      <c r="AA316" s="102">
        <v>2</v>
      </c>
      <c r="AB316" s="102">
        <v>60</v>
      </c>
      <c r="AC316" s="98">
        <v>10</v>
      </c>
      <c r="AD316" s="102">
        <v>25.43</v>
      </c>
      <c r="AE316" s="104">
        <v>5</v>
      </c>
      <c r="AF316" s="105">
        <v>60</v>
      </c>
      <c r="AG316" s="106"/>
      <c r="AH316" s="100"/>
      <c r="AI316" s="107"/>
      <c r="AJ316" s="106"/>
      <c r="AK316" s="98"/>
      <c r="AL316" s="107"/>
      <c r="AM316" s="106"/>
      <c r="AN316" s="98"/>
      <c r="AO316" s="107"/>
      <c r="AP316" s="106"/>
      <c r="AQ316" s="98"/>
      <c r="AR316" s="107"/>
      <c r="AS316" s="106"/>
      <c r="AT316" s="98"/>
      <c r="AU316" s="107"/>
      <c r="AV316" s="108" t="s">
        <v>7941</v>
      </c>
      <c r="AW316" s="98" t="s">
        <v>7942</v>
      </c>
      <c r="AX316" s="98">
        <v>60</v>
      </c>
      <c r="AY316" s="45"/>
      <c r="AZ316" s="45"/>
      <c r="BA316" s="45"/>
      <c r="BB316" s="45"/>
      <c r="BC316" s="45"/>
      <c r="BD316" s="45"/>
      <c r="BE316" s="45"/>
      <c r="BF316" s="45"/>
      <c r="BG316" s="45"/>
      <c r="BH316" s="45"/>
      <c r="BI316" s="45"/>
      <c r="BJ316" s="45"/>
      <c r="BK316" s="45"/>
      <c r="BL316" s="45"/>
      <c r="BM316" s="45"/>
      <c r="BN316" s="45"/>
      <c r="BO316" s="45"/>
      <c r="BP316" s="45"/>
      <c r="BQ316" s="45"/>
      <c r="BR316" s="45"/>
      <c r="BS316" s="45"/>
      <c r="BT316" s="45"/>
      <c r="BU316" s="45"/>
      <c r="BV316" s="45"/>
      <c r="BW316" s="45"/>
      <c r="BX316" s="45"/>
      <c r="BY316" s="45"/>
      <c r="BZ316" s="45"/>
      <c r="CA316" s="45"/>
      <c r="CB316" s="45"/>
      <c r="CC316" s="45"/>
      <c r="CD316" s="45"/>
      <c r="CE316" s="45"/>
      <c r="CF316" s="45"/>
      <c r="CG316" s="45"/>
      <c r="CH316" s="45"/>
      <c r="CI316" s="45"/>
      <c r="CJ316" s="45"/>
      <c r="CK316" s="45"/>
      <c r="CL316" s="45"/>
      <c r="CM316" s="45"/>
      <c r="CN316" s="45"/>
      <c r="CO316" s="45"/>
      <c r="CP316" s="45"/>
      <c r="CQ316" s="45"/>
      <c r="CR316" s="45"/>
      <c r="CS316" s="45"/>
      <c r="CT316" s="45"/>
      <c r="CU316" s="45"/>
      <c r="CV316" s="45"/>
      <c r="CW316" s="45"/>
      <c r="CX316" s="45"/>
      <c r="CY316" s="45"/>
      <c r="CZ316" s="45"/>
      <c r="DA316" s="45"/>
      <c r="DB316" s="45"/>
      <c r="DC316" s="45"/>
      <c r="DD316" s="45"/>
      <c r="DE316" s="45"/>
      <c r="DF316" s="45"/>
      <c r="DG316" s="45"/>
      <c r="DH316" s="45"/>
      <c r="DI316" s="45"/>
      <c r="DJ316" s="45"/>
      <c r="DK316" s="45"/>
      <c r="DL316" s="45"/>
      <c r="DM316" s="45"/>
      <c r="DN316" s="45"/>
      <c r="DO316" s="45"/>
      <c r="DP316" s="45"/>
      <c r="DQ316" s="45"/>
      <c r="DR316" s="45"/>
      <c r="DS316" s="45"/>
      <c r="DT316" s="45"/>
      <c r="DU316" s="45"/>
      <c r="DV316" s="45"/>
      <c r="DW316" s="45"/>
      <c r="DX316" s="45"/>
      <c r="DY316" s="45"/>
      <c r="DZ316" s="45"/>
      <c r="EA316" s="45"/>
      <c r="EB316" s="45"/>
      <c r="EC316" s="45"/>
      <c r="ED316" s="45"/>
      <c r="EE316" s="45"/>
      <c r="EF316" s="45"/>
      <c r="EG316" s="45"/>
      <c r="EH316" s="45"/>
      <c r="EI316" s="45"/>
      <c r="EJ316" s="45"/>
      <c r="EK316" s="45"/>
      <c r="EL316" s="45"/>
      <c r="EM316" s="45"/>
      <c r="EN316" s="45"/>
      <c r="EO316" s="45"/>
      <c r="EP316" s="45"/>
      <c r="EQ316" s="45"/>
      <c r="ER316" s="45"/>
      <c r="ES316" s="45"/>
      <c r="ET316" s="45"/>
      <c r="EU316" s="45"/>
      <c r="EV316" s="45"/>
      <c r="EW316" s="45"/>
      <c r="EX316" s="45"/>
      <c r="EY316" s="45"/>
      <c r="EZ316" s="45"/>
      <c r="FA316" s="45"/>
      <c r="FB316" s="45"/>
      <c r="FC316" s="45"/>
      <c r="FD316" s="45"/>
      <c r="FE316" s="45"/>
      <c r="FF316" s="45"/>
      <c r="FG316" s="45"/>
      <c r="FH316" s="45"/>
      <c r="FI316" s="45"/>
      <c r="FJ316" s="45"/>
      <c r="FK316" s="45"/>
      <c r="FL316" s="45"/>
      <c r="FM316" s="45"/>
      <c r="FN316" s="45"/>
      <c r="FO316" s="45"/>
      <c r="FP316" s="45"/>
      <c r="FQ316" s="45"/>
      <c r="FR316" s="45"/>
      <c r="FS316" s="45"/>
      <c r="FT316" s="45"/>
      <c r="FU316" s="45"/>
      <c r="FV316" s="45"/>
      <c r="FW316" s="45"/>
      <c r="FX316" s="45"/>
      <c r="FY316" s="45"/>
      <c r="FZ316" s="45"/>
      <c r="GA316" s="45"/>
      <c r="GB316" s="45"/>
      <c r="GC316" s="45"/>
      <c r="GD316" s="45"/>
      <c r="GE316" s="45"/>
      <c r="GF316" s="45"/>
      <c r="GG316" s="45"/>
      <c r="GH316" s="45"/>
      <c r="GI316" s="45"/>
      <c r="GJ316" s="45"/>
      <c r="GK316" s="45"/>
      <c r="GL316" s="45"/>
      <c r="GM316" s="45"/>
      <c r="GN316" s="45"/>
      <c r="GO316" s="45"/>
      <c r="GP316" s="45"/>
      <c r="GQ316" s="45"/>
      <c r="GR316" s="45"/>
      <c r="GS316" s="45"/>
      <c r="GT316" s="45"/>
      <c r="GU316" s="45"/>
      <c r="GV316" s="45"/>
      <c r="GW316" s="45"/>
      <c r="GX316" s="45"/>
      <c r="GY316" s="45"/>
      <c r="GZ316" s="45"/>
      <c r="HA316" s="45"/>
      <c r="HB316" s="45"/>
      <c r="HC316" s="45"/>
      <c r="HD316" s="45"/>
      <c r="HE316" s="45"/>
      <c r="HF316" s="45"/>
      <c r="HG316" s="45"/>
      <c r="HH316" s="45"/>
      <c r="HI316" s="45"/>
      <c r="HJ316" s="45"/>
      <c r="HK316" s="45"/>
      <c r="HL316" s="45"/>
      <c r="HM316" s="45"/>
      <c r="HN316" s="45"/>
      <c r="HO316" s="45"/>
      <c r="HP316" s="45"/>
      <c r="HQ316" s="45"/>
      <c r="HR316" s="45"/>
      <c r="HS316" s="45"/>
      <c r="HT316" s="45"/>
      <c r="HU316" s="45"/>
      <c r="HV316" s="45"/>
      <c r="HW316" s="45"/>
      <c r="HX316" s="45"/>
      <c r="HY316" s="45"/>
      <c r="HZ316" s="45"/>
      <c r="IA316" s="45"/>
      <c r="IB316" s="45"/>
      <c r="IC316" s="45"/>
      <c r="ID316" s="45"/>
      <c r="IE316" s="45"/>
      <c r="IF316" s="45"/>
      <c r="IG316" s="45"/>
      <c r="IH316" s="45"/>
      <c r="II316" s="45"/>
      <c r="IJ316" s="45"/>
      <c r="IK316" s="45"/>
      <c r="IL316" s="45"/>
      <c r="IM316" s="45"/>
      <c r="IN316" s="45"/>
      <c r="IO316" s="45"/>
      <c r="IP316" s="45"/>
      <c r="IQ316" s="45"/>
      <c r="IR316" s="45"/>
      <c r="IS316" s="45"/>
      <c r="IT316" s="45"/>
      <c r="IU316" s="45"/>
      <c r="IV316" s="45"/>
    </row>
    <row r="317" spans="1:256" s="42" customFormat="1" ht="101.95" x14ac:dyDescent="0.25">
      <c r="A317" s="97">
        <v>401</v>
      </c>
      <c r="B317" s="100" t="s">
        <v>7233</v>
      </c>
      <c r="C317" s="98">
        <v>10</v>
      </c>
      <c r="D317" s="99" t="s">
        <v>7234</v>
      </c>
      <c r="E317" s="100" t="s">
        <v>7943</v>
      </c>
      <c r="F317" s="98">
        <v>21613</v>
      </c>
      <c r="G317" s="100" t="s">
        <v>7944</v>
      </c>
      <c r="H317" s="98">
        <v>2001</v>
      </c>
      <c r="I317" s="100" t="s">
        <v>7945</v>
      </c>
      <c r="J317" s="101">
        <v>57547.25</v>
      </c>
      <c r="K317" s="100" t="s">
        <v>636</v>
      </c>
      <c r="L317" s="100" t="s">
        <v>7237</v>
      </c>
      <c r="M317" s="100" t="s">
        <v>7238</v>
      </c>
      <c r="N317" s="100" t="s">
        <v>7946</v>
      </c>
      <c r="O317" s="100" t="s">
        <v>7947</v>
      </c>
      <c r="P317" s="100">
        <v>2638</v>
      </c>
      <c r="Q317" s="102">
        <v>28.002121212121214</v>
      </c>
      <c r="R317" s="98">
        <v>0</v>
      </c>
      <c r="S317" s="98">
        <v>1.9721212121212122</v>
      </c>
      <c r="T317" s="98">
        <v>26.03</v>
      </c>
      <c r="U317" s="102">
        <v>28.002121212121214</v>
      </c>
      <c r="V317" s="98">
        <v>50</v>
      </c>
      <c r="W317" s="98">
        <v>100</v>
      </c>
      <c r="X317" s="103" t="s">
        <v>7921</v>
      </c>
      <c r="Y317" s="102">
        <v>3</v>
      </c>
      <c r="Z317" s="102">
        <v>11</v>
      </c>
      <c r="AA317" s="102">
        <v>2</v>
      </c>
      <c r="AB317" s="102">
        <v>60</v>
      </c>
      <c r="AC317" s="98">
        <v>10</v>
      </c>
      <c r="AD317" s="102">
        <v>26.03</v>
      </c>
      <c r="AE317" s="104">
        <v>5</v>
      </c>
      <c r="AF317" s="105">
        <v>50</v>
      </c>
      <c r="AG317" s="106"/>
      <c r="AH317" s="100"/>
      <c r="AI317" s="107"/>
      <c r="AJ317" s="106"/>
      <c r="AK317" s="98"/>
      <c r="AL317" s="107"/>
      <c r="AM317" s="106"/>
      <c r="AN317" s="98"/>
      <c r="AO317" s="107"/>
      <c r="AP317" s="106"/>
      <c r="AQ317" s="98"/>
      <c r="AR317" s="107"/>
      <c r="AS317" s="106" t="s">
        <v>7948</v>
      </c>
      <c r="AT317" s="98" t="s">
        <v>7949</v>
      </c>
      <c r="AU317" s="107">
        <v>50</v>
      </c>
      <c r="AV317" s="108"/>
      <c r="AW317" s="98"/>
      <c r="AX317" s="98"/>
      <c r="AY317" s="45"/>
      <c r="AZ317" s="45"/>
      <c r="BA317" s="45"/>
      <c r="BB317" s="45"/>
      <c r="BC317" s="45"/>
      <c r="BD317" s="45"/>
      <c r="BE317" s="45"/>
      <c r="BF317" s="45"/>
      <c r="BG317" s="45"/>
      <c r="BH317" s="45"/>
      <c r="BI317" s="45"/>
      <c r="BJ317" s="45"/>
      <c r="BK317" s="45"/>
      <c r="BL317" s="45"/>
      <c r="BM317" s="45"/>
      <c r="BN317" s="45"/>
      <c r="BO317" s="45"/>
      <c r="BP317" s="45"/>
      <c r="BQ317" s="45"/>
      <c r="BR317" s="45"/>
      <c r="BS317" s="45"/>
      <c r="BT317" s="45"/>
      <c r="BU317" s="45"/>
      <c r="BV317" s="45"/>
      <c r="BW317" s="45"/>
      <c r="BX317" s="45"/>
      <c r="BY317" s="45"/>
      <c r="BZ317" s="45"/>
      <c r="CA317" s="45"/>
      <c r="CB317" s="45"/>
      <c r="CC317" s="45"/>
      <c r="CD317" s="45"/>
      <c r="CE317" s="45"/>
      <c r="CF317" s="45"/>
      <c r="CG317" s="45"/>
      <c r="CH317" s="45"/>
      <c r="CI317" s="45"/>
      <c r="CJ317" s="45"/>
      <c r="CK317" s="45"/>
      <c r="CL317" s="45"/>
      <c r="CM317" s="45"/>
      <c r="CN317" s="45"/>
      <c r="CO317" s="45"/>
      <c r="CP317" s="45"/>
      <c r="CQ317" s="45"/>
      <c r="CR317" s="45"/>
      <c r="CS317" s="45"/>
      <c r="CT317" s="45"/>
      <c r="CU317" s="45"/>
      <c r="CV317" s="45"/>
      <c r="CW317" s="45"/>
      <c r="CX317" s="45"/>
      <c r="CY317" s="45"/>
      <c r="CZ317" s="45"/>
      <c r="DA317" s="45"/>
      <c r="DB317" s="45"/>
      <c r="DC317" s="45"/>
      <c r="DD317" s="45"/>
      <c r="DE317" s="45"/>
      <c r="DF317" s="45"/>
      <c r="DG317" s="45"/>
      <c r="DH317" s="45"/>
      <c r="DI317" s="45"/>
      <c r="DJ317" s="45"/>
      <c r="DK317" s="45"/>
      <c r="DL317" s="45"/>
      <c r="DM317" s="45"/>
      <c r="DN317" s="45"/>
      <c r="DO317" s="45"/>
      <c r="DP317" s="45"/>
      <c r="DQ317" s="45"/>
      <c r="DR317" s="45"/>
      <c r="DS317" s="45"/>
      <c r="DT317" s="45"/>
      <c r="DU317" s="45"/>
      <c r="DV317" s="45"/>
      <c r="DW317" s="45"/>
      <c r="DX317" s="45"/>
      <c r="DY317" s="45"/>
      <c r="DZ317" s="45"/>
      <c r="EA317" s="45"/>
      <c r="EB317" s="45"/>
      <c r="EC317" s="45"/>
      <c r="ED317" s="45"/>
      <c r="EE317" s="45"/>
      <c r="EF317" s="45"/>
      <c r="EG317" s="45"/>
      <c r="EH317" s="45"/>
      <c r="EI317" s="45"/>
      <c r="EJ317" s="45"/>
      <c r="EK317" s="45"/>
      <c r="EL317" s="45"/>
      <c r="EM317" s="45"/>
      <c r="EN317" s="45"/>
      <c r="EO317" s="45"/>
      <c r="EP317" s="45"/>
      <c r="EQ317" s="45"/>
      <c r="ER317" s="45"/>
      <c r="ES317" s="45"/>
      <c r="ET317" s="45"/>
      <c r="EU317" s="45"/>
      <c r="EV317" s="45"/>
      <c r="EW317" s="45"/>
      <c r="EX317" s="45"/>
      <c r="EY317" s="45"/>
      <c r="EZ317" s="45"/>
      <c r="FA317" s="45"/>
      <c r="FB317" s="45"/>
      <c r="FC317" s="45"/>
      <c r="FD317" s="45"/>
      <c r="FE317" s="45"/>
      <c r="FF317" s="45"/>
      <c r="FG317" s="45"/>
      <c r="FH317" s="45"/>
      <c r="FI317" s="45"/>
      <c r="FJ317" s="45"/>
      <c r="FK317" s="45"/>
      <c r="FL317" s="45"/>
      <c r="FM317" s="45"/>
      <c r="FN317" s="45"/>
      <c r="FO317" s="45"/>
      <c r="FP317" s="45"/>
      <c r="FQ317" s="45"/>
      <c r="FR317" s="45"/>
      <c r="FS317" s="45"/>
      <c r="FT317" s="45"/>
      <c r="FU317" s="45"/>
      <c r="FV317" s="45"/>
      <c r="FW317" s="45"/>
      <c r="FX317" s="45"/>
      <c r="FY317" s="45"/>
      <c r="FZ317" s="45"/>
      <c r="GA317" s="45"/>
      <c r="GB317" s="45"/>
      <c r="GC317" s="45"/>
      <c r="GD317" s="45"/>
      <c r="GE317" s="45"/>
      <c r="GF317" s="45"/>
      <c r="GG317" s="45"/>
      <c r="GH317" s="45"/>
      <c r="GI317" s="45"/>
      <c r="GJ317" s="45"/>
      <c r="GK317" s="45"/>
      <c r="GL317" s="45"/>
      <c r="GM317" s="45"/>
      <c r="GN317" s="45"/>
      <c r="GO317" s="45"/>
      <c r="GP317" s="45"/>
      <c r="GQ317" s="45"/>
      <c r="GR317" s="45"/>
      <c r="GS317" s="45"/>
      <c r="GT317" s="45"/>
      <c r="GU317" s="45"/>
      <c r="GV317" s="45"/>
      <c r="GW317" s="45"/>
      <c r="GX317" s="45"/>
      <c r="GY317" s="45"/>
      <c r="GZ317" s="45"/>
      <c r="HA317" s="45"/>
      <c r="HB317" s="45"/>
      <c r="HC317" s="45"/>
      <c r="HD317" s="45"/>
      <c r="HE317" s="45"/>
      <c r="HF317" s="45"/>
      <c r="HG317" s="45"/>
      <c r="HH317" s="45"/>
      <c r="HI317" s="45"/>
      <c r="HJ317" s="45"/>
      <c r="HK317" s="45"/>
      <c r="HL317" s="45"/>
      <c r="HM317" s="45"/>
      <c r="HN317" s="45"/>
      <c r="HO317" s="45"/>
      <c r="HP317" s="45"/>
      <c r="HQ317" s="45"/>
      <c r="HR317" s="45"/>
      <c r="HS317" s="45"/>
      <c r="HT317" s="45"/>
      <c r="HU317" s="45"/>
      <c r="HV317" s="45"/>
      <c r="HW317" s="45"/>
      <c r="HX317" s="45"/>
      <c r="HY317" s="45"/>
      <c r="HZ317" s="45"/>
      <c r="IA317" s="45"/>
      <c r="IB317" s="45"/>
      <c r="IC317" s="45"/>
      <c r="ID317" s="45"/>
      <c r="IE317" s="45"/>
      <c r="IF317" s="45"/>
      <c r="IG317" s="45"/>
      <c r="IH317" s="45"/>
      <c r="II317" s="45"/>
      <c r="IJ317" s="45"/>
      <c r="IK317" s="45"/>
      <c r="IL317" s="45"/>
      <c r="IM317" s="45"/>
      <c r="IN317" s="45"/>
      <c r="IO317" s="45"/>
      <c r="IP317" s="45"/>
      <c r="IQ317" s="45"/>
      <c r="IR317" s="45"/>
      <c r="IS317" s="45"/>
      <c r="IT317" s="45"/>
      <c r="IU317" s="45"/>
      <c r="IV317" s="45"/>
    </row>
    <row r="318" spans="1:256" ht="114.65" x14ac:dyDescent="0.25">
      <c r="A318" s="97">
        <v>401</v>
      </c>
      <c r="B318" s="100" t="s">
        <v>7233</v>
      </c>
      <c r="C318" s="98">
        <v>9</v>
      </c>
      <c r="D318" s="99" t="s">
        <v>7950</v>
      </c>
      <c r="E318" s="100" t="s">
        <v>7951</v>
      </c>
      <c r="F318" s="98">
        <v>24580</v>
      </c>
      <c r="G318" s="100" t="s">
        <v>7952</v>
      </c>
      <c r="H318" s="98">
        <v>2007</v>
      </c>
      <c r="I318" s="100" t="s">
        <v>7953</v>
      </c>
      <c r="J318" s="101">
        <v>63988</v>
      </c>
      <c r="K318" s="100" t="s">
        <v>675</v>
      </c>
      <c r="L318" s="100" t="s">
        <v>7954</v>
      </c>
      <c r="M318" s="100" t="s">
        <v>7955</v>
      </c>
      <c r="N318" s="100" t="s">
        <v>7956</v>
      </c>
      <c r="O318" s="100" t="s">
        <v>7957</v>
      </c>
      <c r="P318" s="100">
        <v>3530</v>
      </c>
      <c r="Q318" s="102">
        <v>30</v>
      </c>
      <c r="R318" s="98">
        <v>0</v>
      </c>
      <c r="S318" s="98">
        <v>0</v>
      </c>
      <c r="T318" s="98">
        <v>30</v>
      </c>
      <c r="U318" s="102">
        <v>30</v>
      </c>
      <c r="V318" s="98">
        <v>62</v>
      </c>
      <c r="W318" s="98">
        <v>100</v>
      </c>
      <c r="X318" s="103" t="s">
        <v>7921</v>
      </c>
      <c r="Y318" s="102">
        <v>3</v>
      </c>
      <c r="Z318" s="102">
        <v>4</v>
      </c>
      <c r="AA318" s="102">
        <v>3</v>
      </c>
      <c r="AB318" s="102">
        <v>60</v>
      </c>
      <c r="AC318" s="98">
        <v>13</v>
      </c>
      <c r="AD318" s="102">
        <v>29.06</v>
      </c>
      <c r="AE318" s="104">
        <v>5</v>
      </c>
      <c r="AF318" s="105">
        <v>45</v>
      </c>
      <c r="AG318" s="106"/>
      <c r="AH318" s="100"/>
      <c r="AI318" s="107"/>
      <c r="AJ318" s="106"/>
      <c r="AK318" s="98"/>
      <c r="AL318" s="107"/>
      <c r="AM318" s="106"/>
      <c r="AN318" s="98"/>
      <c r="AO318" s="107"/>
      <c r="AP318" s="106"/>
      <c r="AQ318" s="98"/>
      <c r="AR318" s="107"/>
      <c r="AS318" s="106" t="s">
        <v>7958</v>
      </c>
      <c r="AT318" s="98" t="s">
        <v>7959</v>
      </c>
      <c r="AU318" s="107">
        <v>25</v>
      </c>
      <c r="AV318" s="108" t="s">
        <v>7960</v>
      </c>
      <c r="AW318" s="98" t="s">
        <v>7959</v>
      </c>
      <c r="AX318" s="98">
        <v>20</v>
      </c>
      <c r="AY318" s="45"/>
      <c r="AZ318" s="45"/>
      <c r="BA318" s="45"/>
      <c r="BB318" s="45"/>
      <c r="BC318" s="45"/>
      <c r="BD318" s="45"/>
      <c r="BE318" s="45"/>
      <c r="BF318" s="45"/>
      <c r="BG318" s="45"/>
      <c r="BH318" s="45"/>
      <c r="BI318" s="45"/>
      <c r="BJ318" s="45"/>
      <c r="BK318" s="45"/>
      <c r="BL318" s="45"/>
      <c r="BM318" s="45"/>
      <c r="BN318" s="45"/>
      <c r="BO318" s="45"/>
      <c r="BP318" s="45"/>
      <c r="BQ318" s="45"/>
      <c r="BR318" s="45"/>
      <c r="BS318" s="45"/>
      <c r="BT318" s="45"/>
      <c r="BU318" s="45"/>
      <c r="BV318" s="45"/>
      <c r="BW318" s="45"/>
      <c r="BX318" s="45"/>
      <c r="BY318" s="45"/>
      <c r="BZ318" s="45"/>
      <c r="CA318" s="45"/>
      <c r="CB318" s="45"/>
      <c r="CC318" s="45"/>
      <c r="CD318" s="45"/>
      <c r="CE318" s="45"/>
      <c r="CF318" s="45"/>
      <c r="CG318" s="45"/>
      <c r="CH318" s="45"/>
      <c r="CI318" s="45"/>
      <c r="CJ318" s="45"/>
      <c r="CK318" s="45"/>
      <c r="CL318" s="45"/>
      <c r="CM318" s="45"/>
      <c r="CN318" s="45"/>
      <c r="CO318" s="45"/>
      <c r="CP318" s="45"/>
      <c r="CQ318" s="45"/>
      <c r="CR318" s="45"/>
      <c r="CS318" s="45"/>
      <c r="CT318" s="45"/>
      <c r="CU318" s="45"/>
      <c r="CV318" s="45"/>
      <c r="CW318" s="45"/>
      <c r="CX318" s="45"/>
      <c r="CY318" s="45"/>
      <c r="CZ318" s="45"/>
      <c r="DA318" s="45"/>
      <c r="DB318" s="45"/>
      <c r="DC318" s="45"/>
      <c r="DD318" s="45"/>
      <c r="DE318" s="45"/>
      <c r="DF318" s="45"/>
      <c r="DG318" s="45"/>
      <c r="DH318" s="45"/>
      <c r="DI318" s="45"/>
      <c r="DJ318" s="45"/>
      <c r="DK318" s="45"/>
      <c r="DL318" s="45"/>
      <c r="DM318" s="45"/>
      <c r="DN318" s="45"/>
      <c r="DO318" s="45"/>
      <c r="DP318" s="45"/>
      <c r="DQ318" s="45"/>
      <c r="DR318" s="45"/>
      <c r="DS318" s="45"/>
      <c r="DT318" s="45"/>
      <c r="DU318" s="45"/>
      <c r="DV318" s="45"/>
      <c r="DW318" s="45"/>
      <c r="DX318" s="45"/>
      <c r="DY318" s="45"/>
      <c r="DZ318" s="45"/>
      <c r="EA318" s="45"/>
      <c r="EB318" s="45"/>
      <c r="EC318" s="45"/>
      <c r="ED318" s="45"/>
      <c r="EE318" s="45"/>
      <c r="EF318" s="45"/>
      <c r="EG318" s="45"/>
      <c r="EH318" s="45"/>
      <c r="EI318" s="45"/>
      <c r="EJ318" s="45"/>
      <c r="EK318" s="45"/>
      <c r="EL318" s="45"/>
      <c r="EM318" s="45"/>
      <c r="EN318" s="45"/>
      <c r="EO318" s="45"/>
      <c r="EP318" s="45"/>
      <c r="EQ318" s="45"/>
      <c r="ER318" s="45"/>
    </row>
    <row r="319" spans="1:256" ht="89.2" x14ac:dyDescent="0.25">
      <c r="A319" s="97">
        <v>401</v>
      </c>
      <c r="B319" s="100" t="s">
        <v>7233</v>
      </c>
      <c r="C319" s="98"/>
      <c r="D319" s="99" t="s">
        <v>7234</v>
      </c>
      <c r="E319" s="100" t="s">
        <v>7961</v>
      </c>
      <c r="F319" s="98" t="s">
        <v>7962</v>
      </c>
      <c r="G319" s="100" t="s">
        <v>7811</v>
      </c>
      <c r="H319" s="98">
        <v>2010</v>
      </c>
      <c r="I319" s="100" t="s">
        <v>7963</v>
      </c>
      <c r="J319" s="101">
        <v>441000</v>
      </c>
      <c r="K319" s="100" t="s">
        <v>655</v>
      </c>
      <c r="L319" s="100" t="s">
        <v>7237</v>
      </c>
      <c r="M319" s="100" t="s">
        <v>7238</v>
      </c>
      <c r="N319" s="100" t="s">
        <v>7814</v>
      </c>
      <c r="O319" s="100" t="s">
        <v>7815</v>
      </c>
      <c r="P319" s="100" t="s">
        <v>7816</v>
      </c>
      <c r="Q319" s="102">
        <v>50.00181818181818</v>
      </c>
      <c r="R319" s="98">
        <v>21.365454545454547</v>
      </c>
      <c r="S319" s="98">
        <v>3.8863636363636362</v>
      </c>
      <c r="T319" s="98">
        <v>24.75</v>
      </c>
      <c r="U319" s="102">
        <v>50.00181818181818</v>
      </c>
      <c r="V319" s="98">
        <v>50</v>
      </c>
      <c r="W319" s="98">
        <v>75</v>
      </c>
      <c r="X319" s="103" t="s">
        <v>7921</v>
      </c>
      <c r="Y319" s="102">
        <v>3</v>
      </c>
      <c r="Z319" s="102">
        <v>2</v>
      </c>
      <c r="AA319" s="102">
        <v>3</v>
      </c>
      <c r="AB319" s="102">
        <v>60</v>
      </c>
      <c r="AC319" s="98">
        <v>14</v>
      </c>
      <c r="AD319" s="102">
        <v>24.75</v>
      </c>
      <c r="AE319" s="104">
        <v>5</v>
      </c>
      <c r="AF319" s="105">
        <v>45</v>
      </c>
      <c r="AG319" s="106"/>
      <c r="AH319" s="100"/>
      <c r="AI319" s="107"/>
      <c r="AJ319" s="106"/>
      <c r="AK319" s="98"/>
      <c r="AL319" s="107"/>
      <c r="AM319" s="106"/>
      <c r="AN319" s="98"/>
      <c r="AO319" s="107"/>
      <c r="AP319" s="106"/>
      <c r="AQ319" s="98"/>
      <c r="AR319" s="107"/>
      <c r="AS319" s="106" t="s">
        <v>7964</v>
      </c>
      <c r="AT319" s="98" t="s">
        <v>7965</v>
      </c>
      <c r="AU319" s="107">
        <v>15</v>
      </c>
      <c r="AV319" s="108" t="s">
        <v>7966</v>
      </c>
      <c r="AW319" s="98" t="s">
        <v>7967</v>
      </c>
      <c r="AX319" s="98">
        <v>30</v>
      </c>
      <c r="AY319" s="45"/>
      <c r="AZ319" s="45"/>
      <c r="BA319" s="45"/>
      <c r="BB319" s="45"/>
      <c r="BC319" s="45"/>
      <c r="BD319" s="45"/>
      <c r="BE319" s="45"/>
      <c r="BF319" s="45"/>
      <c r="BG319" s="45"/>
      <c r="BH319" s="45"/>
      <c r="BI319" s="45"/>
      <c r="BJ319" s="45"/>
      <c r="BK319" s="45"/>
      <c r="BL319" s="45"/>
      <c r="BM319" s="45"/>
      <c r="BN319" s="45"/>
      <c r="BO319" s="45"/>
      <c r="BP319" s="45"/>
      <c r="BQ319" s="45"/>
      <c r="BR319" s="45"/>
      <c r="BS319" s="45"/>
      <c r="BT319" s="45"/>
      <c r="BU319" s="45"/>
      <c r="BV319" s="45"/>
      <c r="BW319" s="45"/>
      <c r="BX319" s="45"/>
      <c r="BY319" s="45"/>
      <c r="BZ319" s="45"/>
      <c r="CA319" s="45"/>
      <c r="CB319" s="45"/>
      <c r="CC319" s="45"/>
      <c r="CD319" s="45"/>
      <c r="CE319" s="45"/>
      <c r="CF319" s="45"/>
      <c r="CG319" s="45"/>
      <c r="CH319" s="45"/>
      <c r="CI319" s="45"/>
      <c r="CJ319" s="45"/>
      <c r="CK319" s="45"/>
      <c r="CL319" s="45"/>
      <c r="CM319" s="45"/>
      <c r="CN319" s="45"/>
      <c r="CO319" s="45"/>
      <c r="CP319" s="45"/>
      <c r="CQ319" s="45"/>
      <c r="CR319" s="45"/>
      <c r="CS319" s="45"/>
      <c r="CT319" s="45"/>
      <c r="CU319" s="45"/>
      <c r="CV319" s="45"/>
      <c r="CW319" s="45"/>
      <c r="CX319" s="45"/>
      <c r="CY319" s="45"/>
      <c r="CZ319" s="45"/>
      <c r="DA319" s="45"/>
      <c r="DB319" s="45"/>
      <c r="DC319" s="45"/>
      <c r="DD319" s="45"/>
      <c r="DE319" s="45"/>
      <c r="DF319" s="45"/>
      <c r="DG319" s="45"/>
      <c r="DH319" s="45"/>
      <c r="DI319" s="45"/>
      <c r="DJ319" s="45"/>
      <c r="DK319" s="45"/>
      <c r="DL319" s="45"/>
      <c r="DM319" s="45"/>
      <c r="DN319" s="45"/>
      <c r="DO319" s="45"/>
      <c r="DP319" s="45"/>
      <c r="DQ319" s="45"/>
      <c r="DR319" s="45"/>
      <c r="DS319" s="45"/>
      <c r="DT319" s="45"/>
      <c r="DU319" s="45"/>
      <c r="DV319" s="45"/>
      <c r="DW319" s="45"/>
      <c r="DX319" s="45"/>
      <c r="DY319" s="45"/>
      <c r="DZ319" s="45"/>
      <c r="EA319" s="45"/>
      <c r="EB319" s="45"/>
      <c r="EC319" s="45"/>
      <c r="ED319" s="45"/>
      <c r="EE319" s="45"/>
      <c r="EF319" s="45"/>
      <c r="EG319" s="45"/>
      <c r="EH319" s="45"/>
      <c r="EI319" s="45"/>
      <c r="EJ319" s="45"/>
      <c r="EK319" s="45"/>
      <c r="EL319" s="45"/>
      <c r="EM319" s="45"/>
      <c r="EN319" s="45"/>
      <c r="EO319" s="45"/>
      <c r="EP319" s="45"/>
      <c r="EQ319" s="45"/>
      <c r="ER319" s="45"/>
    </row>
    <row r="320" spans="1:256" ht="76.45" x14ac:dyDescent="0.25">
      <c r="A320" s="97">
        <v>401</v>
      </c>
      <c r="B320" s="100" t="s">
        <v>7233</v>
      </c>
      <c r="C320" s="98">
        <v>8</v>
      </c>
      <c r="D320" s="99" t="s">
        <v>7234</v>
      </c>
      <c r="E320" s="100" t="s">
        <v>7466</v>
      </c>
      <c r="F320" s="98">
        <v>22606</v>
      </c>
      <c r="G320" s="100" t="s">
        <v>7467</v>
      </c>
      <c r="H320" s="98">
        <v>2001</v>
      </c>
      <c r="I320" s="100" t="s">
        <v>7468</v>
      </c>
      <c r="J320" s="101">
        <v>67810.05</v>
      </c>
      <c r="K320" s="100" t="s">
        <v>636</v>
      </c>
      <c r="L320" s="100" t="s">
        <v>7469</v>
      </c>
      <c r="M320" s="100" t="s">
        <v>7470</v>
      </c>
      <c r="N320" s="100" t="s">
        <v>7471</v>
      </c>
      <c r="O320" s="100" t="s">
        <v>7472</v>
      </c>
      <c r="P320" s="100">
        <v>2621</v>
      </c>
      <c r="Q320" s="102">
        <v>36.799999999999997</v>
      </c>
      <c r="R320" s="98">
        <v>0</v>
      </c>
      <c r="S320" s="98">
        <v>20.8</v>
      </c>
      <c r="T320" s="98">
        <v>16</v>
      </c>
      <c r="U320" s="102">
        <v>36.799999999999997</v>
      </c>
      <c r="V320" s="98">
        <v>90</v>
      </c>
      <c r="W320" s="98">
        <v>100</v>
      </c>
      <c r="X320" s="103" t="s">
        <v>7241</v>
      </c>
      <c r="Y320" s="102"/>
      <c r="Z320" s="102"/>
      <c r="AA320" s="102"/>
      <c r="AB320" s="102">
        <v>3</v>
      </c>
      <c r="AC320" s="98"/>
      <c r="AD320" s="102"/>
      <c r="AE320" s="104"/>
      <c r="AF320" s="105">
        <v>0</v>
      </c>
      <c r="AG320" s="106" t="s">
        <v>7234</v>
      </c>
      <c r="AH320" s="100" t="s">
        <v>7242</v>
      </c>
      <c r="AI320" s="107">
        <v>45</v>
      </c>
      <c r="AJ320" s="106"/>
      <c r="AK320" s="98"/>
      <c r="AL320" s="107"/>
      <c r="AM320" s="106"/>
      <c r="AN320" s="98"/>
      <c r="AO320" s="107"/>
      <c r="AP320" s="106"/>
      <c r="AQ320" s="98"/>
      <c r="AR320" s="107"/>
      <c r="AS320" s="106"/>
      <c r="AT320" s="98"/>
      <c r="AU320" s="107"/>
      <c r="AV320" s="108"/>
      <c r="AW320" s="98"/>
      <c r="AX320" s="98"/>
      <c r="AY320" s="42"/>
      <c r="AZ320" s="42"/>
      <c r="BA320" s="42"/>
      <c r="BB320" s="42"/>
      <c r="BC320" s="42"/>
      <c r="BD320" s="42"/>
      <c r="BE320" s="42"/>
      <c r="BF320" s="42"/>
      <c r="BG320" s="42"/>
      <c r="BH320" s="42"/>
      <c r="BI320" s="42"/>
      <c r="BJ320" s="42"/>
      <c r="BK320" s="42"/>
      <c r="BL320" s="42"/>
      <c r="BM320" s="42"/>
      <c r="BN320" s="42"/>
      <c r="BO320" s="42"/>
      <c r="BP320" s="42"/>
      <c r="BQ320" s="42"/>
      <c r="BR320" s="42"/>
      <c r="BS320" s="42"/>
      <c r="BT320" s="42"/>
      <c r="BU320" s="42"/>
      <c r="BV320" s="42"/>
      <c r="BW320" s="42"/>
      <c r="BX320" s="42"/>
      <c r="BY320" s="42"/>
      <c r="BZ320" s="42"/>
      <c r="CA320" s="42"/>
      <c r="CB320" s="42"/>
      <c r="CC320" s="42"/>
      <c r="CD320" s="42"/>
      <c r="CE320" s="42"/>
      <c r="CF320" s="42"/>
      <c r="CG320" s="42"/>
      <c r="CH320" s="42"/>
      <c r="CI320" s="42"/>
      <c r="CJ320" s="42"/>
      <c r="CK320" s="42"/>
      <c r="CL320" s="42"/>
      <c r="CM320" s="42"/>
      <c r="CN320" s="42"/>
      <c r="CO320" s="42"/>
      <c r="CP320" s="42"/>
      <c r="CQ320" s="42"/>
      <c r="CR320" s="42"/>
      <c r="CS320" s="42"/>
      <c r="CT320" s="42"/>
      <c r="CU320" s="42"/>
      <c r="CV320" s="42"/>
      <c r="CW320" s="42"/>
      <c r="CX320" s="42"/>
      <c r="CY320" s="42"/>
      <c r="CZ320" s="42"/>
      <c r="DA320" s="42"/>
      <c r="DB320" s="42"/>
      <c r="DC320" s="42"/>
      <c r="DD320" s="42"/>
      <c r="DE320" s="42"/>
      <c r="DF320" s="42"/>
      <c r="DG320" s="42"/>
      <c r="DH320" s="42"/>
      <c r="DI320" s="42"/>
      <c r="DJ320" s="42"/>
      <c r="DK320" s="42"/>
      <c r="DL320" s="42"/>
      <c r="DM320" s="42"/>
      <c r="DN320" s="42"/>
      <c r="DO320" s="42"/>
      <c r="DP320" s="42"/>
      <c r="DQ320" s="42"/>
      <c r="DR320" s="42"/>
      <c r="DS320" s="42"/>
      <c r="DT320" s="42"/>
      <c r="DU320" s="42"/>
      <c r="DV320" s="42"/>
      <c r="DW320" s="42"/>
      <c r="DX320" s="42"/>
      <c r="DY320" s="42"/>
      <c r="DZ320" s="42"/>
      <c r="EA320" s="42"/>
      <c r="EB320" s="42"/>
      <c r="EC320" s="42"/>
      <c r="ED320" s="42"/>
      <c r="EE320" s="42"/>
      <c r="EF320" s="42"/>
      <c r="EG320" s="42"/>
      <c r="EH320" s="42"/>
      <c r="EI320" s="42"/>
      <c r="EJ320" s="42"/>
      <c r="EK320" s="42"/>
      <c r="EL320" s="42"/>
      <c r="EM320" s="42"/>
      <c r="EN320" s="42"/>
      <c r="EO320" s="42"/>
      <c r="EP320" s="42"/>
      <c r="EQ320" s="42"/>
      <c r="ER320" s="42"/>
      <c r="ES320" s="42"/>
      <c r="ET320" s="42"/>
      <c r="EU320" s="42"/>
      <c r="EV320" s="42"/>
      <c r="EW320" s="42"/>
      <c r="EX320" s="42"/>
      <c r="EY320" s="42"/>
      <c r="EZ320" s="42"/>
      <c r="FA320" s="42"/>
      <c r="FB320" s="42"/>
      <c r="FC320" s="42"/>
      <c r="FD320" s="42"/>
      <c r="FE320" s="42"/>
      <c r="FF320" s="42"/>
      <c r="FG320" s="42"/>
      <c r="FH320" s="42"/>
      <c r="FI320" s="42"/>
      <c r="FJ320" s="42"/>
      <c r="FK320" s="42"/>
      <c r="FL320" s="42"/>
      <c r="FM320" s="42"/>
      <c r="FN320" s="42"/>
      <c r="FO320" s="42"/>
      <c r="FP320" s="42"/>
      <c r="FQ320" s="42"/>
      <c r="FR320" s="42"/>
      <c r="FS320" s="42"/>
      <c r="FT320" s="42"/>
      <c r="FU320" s="42"/>
      <c r="FV320" s="42"/>
      <c r="FW320" s="42"/>
      <c r="FX320" s="42"/>
      <c r="FY320" s="42"/>
      <c r="FZ320" s="42"/>
      <c r="GA320" s="42"/>
      <c r="GB320" s="42"/>
      <c r="GC320" s="42"/>
      <c r="GD320" s="42"/>
      <c r="GE320" s="42"/>
      <c r="GF320" s="42"/>
      <c r="GG320" s="42"/>
      <c r="GH320" s="42"/>
      <c r="GI320" s="42"/>
      <c r="GJ320" s="42"/>
      <c r="GK320" s="42"/>
      <c r="GL320" s="42"/>
      <c r="GM320" s="42"/>
      <c r="GN320" s="42"/>
      <c r="GO320" s="42"/>
      <c r="GP320" s="42"/>
      <c r="GQ320" s="42"/>
      <c r="GR320" s="42"/>
      <c r="GS320" s="42"/>
      <c r="GT320" s="42"/>
      <c r="GU320" s="42"/>
      <c r="GV320" s="42"/>
      <c r="GW320" s="42"/>
      <c r="GX320" s="42"/>
      <c r="GY320" s="42"/>
      <c r="GZ320" s="42"/>
      <c r="HA320" s="42"/>
      <c r="HB320" s="42"/>
      <c r="HC320" s="42"/>
      <c r="HD320" s="42"/>
      <c r="HE320" s="42"/>
      <c r="HF320" s="42"/>
      <c r="HG320" s="42"/>
      <c r="HH320" s="42"/>
      <c r="HI320" s="42"/>
      <c r="HJ320" s="42"/>
      <c r="HK320" s="42"/>
      <c r="HL320" s="42"/>
      <c r="HM320" s="42"/>
      <c r="HN320" s="42"/>
      <c r="HO320" s="42"/>
      <c r="HP320" s="42"/>
      <c r="HQ320" s="42"/>
      <c r="HR320" s="42"/>
      <c r="HS320" s="42"/>
      <c r="HT320" s="42"/>
      <c r="HU320" s="42"/>
      <c r="HV320" s="42"/>
      <c r="HW320" s="42"/>
      <c r="HX320" s="42"/>
      <c r="HY320" s="42"/>
      <c r="HZ320" s="42"/>
      <c r="IA320" s="42"/>
      <c r="IB320" s="42"/>
      <c r="IC320" s="42"/>
      <c r="ID320" s="42"/>
      <c r="IE320" s="42"/>
      <c r="IF320" s="42"/>
      <c r="IG320" s="42"/>
      <c r="IH320" s="42"/>
      <c r="II320" s="42"/>
      <c r="IJ320" s="42"/>
      <c r="IK320" s="42"/>
      <c r="IL320" s="42"/>
      <c r="IM320" s="42"/>
      <c r="IN320" s="42"/>
      <c r="IO320" s="42"/>
      <c r="IP320" s="42"/>
      <c r="IQ320" s="42"/>
      <c r="IR320" s="42"/>
      <c r="IS320" s="42"/>
      <c r="IT320" s="42"/>
      <c r="IU320" s="42"/>
      <c r="IV320" s="42"/>
    </row>
    <row r="321" spans="1:256" ht="89.2" x14ac:dyDescent="0.25">
      <c r="A321" s="97">
        <v>401</v>
      </c>
      <c r="B321" s="100" t="s">
        <v>7233</v>
      </c>
      <c r="C321" s="98"/>
      <c r="D321" s="99" t="s">
        <v>7809</v>
      </c>
      <c r="E321" s="100" t="s">
        <v>7810</v>
      </c>
      <c r="F321" s="98">
        <v>14548</v>
      </c>
      <c r="G321" s="100" t="s">
        <v>7811</v>
      </c>
      <c r="H321" s="98">
        <v>2010</v>
      </c>
      <c r="I321" s="100" t="s">
        <v>7812</v>
      </c>
      <c r="J321" s="101">
        <v>441000</v>
      </c>
      <c r="K321" s="100" t="s">
        <v>655</v>
      </c>
      <c r="L321" s="100" t="s">
        <v>7813</v>
      </c>
      <c r="M321" s="100" t="s">
        <v>7238</v>
      </c>
      <c r="N321" s="100" t="s">
        <v>7814</v>
      </c>
      <c r="O321" s="100" t="s">
        <v>7815</v>
      </c>
      <c r="P321" s="100" t="s">
        <v>7816</v>
      </c>
      <c r="Q321" s="102">
        <v>77.930000000000007</v>
      </c>
      <c r="R321" s="98">
        <v>31.13</v>
      </c>
      <c r="S321" s="98">
        <v>30.8</v>
      </c>
      <c r="T321" s="98">
        <v>16</v>
      </c>
      <c r="U321" s="102">
        <v>77.930000000000007</v>
      </c>
      <c r="V321" s="98">
        <v>90</v>
      </c>
      <c r="W321" s="98">
        <v>13</v>
      </c>
      <c r="X321" s="103" t="s">
        <v>7817</v>
      </c>
      <c r="Y321" s="102"/>
      <c r="Z321" s="102"/>
      <c r="AA321" s="102"/>
      <c r="AB321" s="102">
        <v>3</v>
      </c>
      <c r="AC321" s="98"/>
      <c r="AD321" s="102"/>
      <c r="AE321" s="104"/>
      <c r="AF321" s="105">
        <v>0</v>
      </c>
      <c r="AG321" s="106" t="s">
        <v>7234</v>
      </c>
      <c r="AH321" s="100" t="s">
        <v>7242</v>
      </c>
      <c r="AI321" s="107">
        <v>90</v>
      </c>
      <c r="AJ321" s="106"/>
      <c r="AK321" s="98"/>
      <c r="AL321" s="107"/>
      <c r="AM321" s="106"/>
      <c r="AN321" s="98"/>
      <c r="AO321" s="107"/>
      <c r="AP321" s="106"/>
      <c r="AQ321" s="98"/>
      <c r="AR321" s="107"/>
      <c r="AS321" s="106"/>
      <c r="AT321" s="98"/>
      <c r="AU321" s="107"/>
      <c r="AV321" s="108"/>
      <c r="AW321" s="98"/>
      <c r="AX321" s="98"/>
      <c r="AY321" s="42"/>
      <c r="AZ321" s="42"/>
      <c r="BA321" s="42"/>
      <c r="BB321" s="42"/>
      <c r="BC321" s="42"/>
      <c r="BD321" s="42"/>
      <c r="BE321" s="42"/>
      <c r="BF321" s="42"/>
      <c r="BG321" s="42"/>
      <c r="BH321" s="42"/>
      <c r="BI321" s="42"/>
      <c r="BJ321" s="42"/>
      <c r="BK321" s="42"/>
      <c r="BL321" s="42"/>
      <c r="BM321" s="42"/>
      <c r="BN321" s="42"/>
      <c r="BO321" s="42"/>
      <c r="BP321" s="42"/>
      <c r="BQ321" s="42"/>
      <c r="BR321" s="42"/>
      <c r="BS321" s="42"/>
      <c r="BT321" s="42"/>
      <c r="BU321" s="42"/>
      <c r="BV321" s="42"/>
      <c r="BW321" s="42"/>
      <c r="BX321" s="42"/>
      <c r="BY321" s="42"/>
      <c r="BZ321" s="42"/>
      <c r="CA321" s="42"/>
      <c r="CB321" s="42"/>
      <c r="CC321" s="42"/>
      <c r="CD321" s="42"/>
      <c r="CE321" s="42"/>
      <c r="CF321" s="42"/>
      <c r="CG321" s="42"/>
      <c r="CH321" s="42"/>
      <c r="CI321" s="42"/>
      <c r="CJ321" s="42"/>
      <c r="CK321" s="42"/>
      <c r="CL321" s="42"/>
      <c r="CM321" s="42"/>
      <c r="CN321" s="42"/>
      <c r="CO321" s="42"/>
      <c r="CP321" s="42"/>
      <c r="CQ321" s="42"/>
      <c r="CR321" s="42"/>
      <c r="CS321" s="42"/>
      <c r="CT321" s="42"/>
      <c r="CU321" s="42"/>
      <c r="CV321" s="42"/>
      <c r="CW321" s="42"/>
      <c r="CX321" s="42"/>
      <c r="CY321" s="42"/>
      <c r="CZ321" s="42"/>
      <c r="DA321" s="42"/>
      <c r="DB321" s="42"/>
      <c r="DC321" s="42"/>
      <c r="DD321" s="42"/>
      <c r="DE321" s="42"/>
      <c r="DF321" s="42"/>
      <c r="DG321" s="42"/>
      <c r="DH321" s="42"/>
      <c r="DI321" s="42"/>
      <c r="DJ321" s="42"/>
      <c r="DK321" s="42"/>
      <c r="DL321" s="42"/>
      <c r="DM321" s="42"/>
      <c r="DN321" s="42"/>
      <c r="DO321" s="42"/>
      <c r="DP321" s="42"/>
      <c r="DQ321" s="42"/>
      <c r="DR321" s="42"/>
      <c r="DS321" s="42"/>
      <c r="DT321" s="42"/>
      <c r="DU321" s="42"/>
      <c r="DV321" s="42"/>
      <c r="DW321" s="42"/>
      <c r="DX321" s="42"/>
      <c r="DY321" s="42"/>
      <c r="DZ321" s="42"/>
      <c r="EA321" s="42"/>
      <c r="EB321" s="42"/>
      <c r="EC321" s="42"/>
      <c r="ED321" s="42"/>
      <c r="EE321" s="42"/>
      <c r="EF321" s="42"/>
      <c r="EG321" s="42"/>
      <c r="EH321" s="42"/>
      <c r="EI321" s="42"/>
      <c r="EJ321" s="42"/>
      <c r="EK321" s="42"/>
      <c r="EL321" s="42"/>
      <c r="EM321" s="42"/>
      <c r="EN321" s="42"/>
      <c r="EO321" s="42"/>
      <c r="EP321" s="42"/>
      <c r="EQ321" s="42"/>
      <c r="ER321" s="42"/>
      <c r="ES321" s="42"/>
      <c r="ET321" s="42"/>
      <c r="EU321" s="42"/>
      <c r="EV321" s="42"/>
      <c r="EW321" s="42"/>
      <c r="EX321" s="42"/>
      <c r="EY321" s="42"/>
      <c r="EZ321" s="42"/>
      <c r="FA321" s="42"/>
      <c r="FB321" s="42"/>
      <c r="FC321" s="42"/>
      <c r="FD321" s="42"/>
      <c r="FE321" s="42"/>
      <c r="FF321" s="42"/>
      <c r="FG321" s="42"/>
      <c r="FH321" s="42"/>
      <c r="FI321" s="42"/>
      <c r="FJ321" s="42"/>
      <c r="FK321" s="42"/>
      <c r="FL321" s="42"/>
      <c r="FM321" s="42"/>
      <c r="FN321" s="42"/>
      <c r="FO321" s="42"/>
      <c r="FP321" s="42"/>
      <c r="FQ321" s="42"/>
      <c r="FR321" s="42"/>
      <c r="FS321" s="42"/>
      <c r="FT321" s="42"/>
      <c r="FU321" s="42"/>
      <c r="FV321" s="42"/>
      <c r="FW321" s="42"/>
      <c r="FX321" s="42"/>
      <c r="FY321" s="42"/>
      <c r="FZ321" s="42"/>
      <c r="GA321" s="42"/>
      <c r="GB321" s="42"/>
      <c r="GC321" s="42"/>
      <c r="GD321" s="42"/>
      <c r="GE321" s="42"/>
      <c r="GF321" s="42"/>
      <c r="GG321" s="42"/>
      <c r="GH321" s="42"/>
      <c r="GI321" s="42"/>
      <c r="GJ321" s="42"/>
      <c r="GK321" s="42"/>
      <c r="GL321" s="42"/>
      <c r="GM321" s="42"/>
      <c r="GN321" s="42"/>
      <c r="GO321" s="42"/>
      <c r="GP321" s="42"/>
      <c r="GQ321" s="42"/>
      <c r="GR321" s="42"/>
      <c r="GS321" s="42"/>
      <c r="GT321" s="42"/>
      <c r="GU321" s="42"/>
      <c r="GV321" s="42"/>
      <c r="GW321" s="42"/>
      <c r="GX321" s="42"/>
      <c r="GY321" s="42"/>
      <c r="GZ321" s="42"/>
      <c r="HA321" s="42"/>
      <c r="HB321" s="42"/>
      <c r="HC321" s="42"/>
      <c r="HD321" s="42"/>
      <c r="HE321" s="42"/>
      <c r="HF321" s="42"/>
      <c r="HG321" s="42"/>
      <c r="HH321" s="42"/>
      <c r="HI321" s="42"/>
      <c r="HJ321" s="42"/>
      <c r="HK321" s="42"/>
      <c r="HL321" s="42"/>
      <c r="HM321" s="42"/>
      <c r="HN321" s="42"/>
      <c r="HO321" s="42"/>
      <c r="HP321" s="42"/>
      <c r="HQ321" s="42"/>
      <c r="HR321" s="42"/>
      <c r="HS321" s="42"/>
      <c r="HT321" s="42"/>
      <c r="HU321" s="42"/>
      <c r="HV321" s="42"/>
      <c r="HW321" s="42"/>
      <c r="HX321" s="42"/>
      <c r="HY321" s="42"/>
      <c r="HZ321" s="42"/>
      <c r="IA321" s="42"/>
      <c r="IB321" s="42"/>
      <c r="IC321" s="42"/>
      <c r="ID321" s="42"/>
      <c r="IE321" s="42"/>
      <c r="IF321" s="42"/>
      <c r="IG321" s="42"/>
      <c r="IH321" s="42"/>
      <c r="II321" s="42"/>
      <c r="IJ321" s="42"/>
      <c r="IK321" s="42"/>
      <c r="IL321" s="42"/>
      <c r="IM321" s="42"/>
      <c r="IN321" s="42"/>
      <c r="IO321" s="42"/>
      <c r="IP321" s="42"/>
      <c r="IQ321" s="42"/>
      <c r="IR321" s="42"/>
      <c r="IS321" s="42"/>
      <c r="IT321" s="42"/>
      <c r="IU321" s="42"/>
      <c r="IV321" s="42"/>
    </row>
    <row r="322" spans="1:256" ht="165.6" x14ac:dyDescent="0.25">
      <c r="A322" s="97">
        <v>404</v>
      </c>
      <c r="B322" s="100" t="s">
        <v>7063</v>
      </c>
      <c r="C322" s="98">
        <v>3</v>
      </c>
      <c r="D322" s="99" t="s">
        <v>7064</v>
      </c>
      <c r="E322" s="100" t="s">
        <v>7065</v>
      </c>
      <c r="F322" s="98" t="s">
        <v>7066</v>
      </c>
      <c r="G322" s="100" t="s">
        <v>7067</v>
      </c>
      <c r="H322" s="98">
        <v>2013</v>
      </c>
      <c r="I322" s="100" t="s">
        <v>7068</v>
      </c>
      <c r="J322" s="101">
        <v>4573</v>
      </c>
      <c r="K322" s="100" t="s">
        <v>686</v>
      </c>
      <c r="L322" s="100" t="s">
        <v>7069</v>
      </c>
      <c r="M322" s="100" t="s">
        <v>7070</v>
      </c>
      <c r="N322" s="100"/>
      <c r="O322" s="100"/>
      <c r="P322" s="100">
        <v>6555</v>
      </c>
      <c r="Q322" s="102"/>
      <c r="R322" s="98"/>
      <c r="S322" s="98"/>
      <c r="T322" s="98"/>
      <c r="U322" s="102"/>
      <c r="V322" s="98"/>
      <c r="W322" s="98"/>
      <c r="X322" s="103" t="s">
        <v>7071</v>
      </c>
      <c r="Y322" s="102"/>
      <c r="Z322" s="102"/>
      <c r="AA322" s="102"/>
      <c r="AB322" s="102">
        <v>3</v>
      </c>
      <c r="AC322" s="98"/>
      <c r="AD322" s="102"/>
      <c r="AE322" s="104"/>
      <c r="AF322" s="105">
        <v>0</v>
      </c>
      <c r="AG322" s="106"/>
      <c r="AH322" s="100"/>
      <c r="AI322" s="107"/>
      <c r="AJ322" s="106"/>
      <c r="AK322" s="98"/>
      <c r="AL322" s="107"/>
      <c r="AM322" s="106"/>
      <c r="AN322" s="98"/>
      <c r="AO322" s="107"/>
      <c r="AP322" s="106"/>
      <c r="AQ322" s="98"/>
      <c r="AR322" s="107"/>
      <c r="AS322" s="106"/>
      <c r="AT322" s="98"/>
      <c r="AU322" s="107"/>
      <c r="AV322" s="108"/>
      <c r="AW322" s="98"/>
      <c r="AX322" s="98"/>
      <c r="AY322" s="45"/>
      <c r="AZ322" s="45"/>
      <c r="BA322" s="45"/>
      <c r="BB322" s="45"/>
      <c r="BC322" s="45"/>
      <c r="BD322" s="45"/>
      <c r="BE322" s="45"/>
      <c r="BF322" s="45"/>
      <c r="BG322" s="45"/>
      <c r="BH322" s="45"/>
      <c r="BI322" s="45"/>
      <c r="BJ322" s="45"/>
      <c r="BK322" s="45"/>
      <c r="BL322" s="45"/>
      <c r="BM322" s="45"/>
      <c r="BN322" s="45"/>
      <c r="BO322" s="45"/>
      <c r="BP322" s="45"/>
      <c r="BQ322" s="45"/>
      <c r="BR322" s="45"/>
      <c r="BS322" s="45"/>
      <c r="BT322" s="45"/>
      <c r="BU322" s="45"/>
      <c r="BV322" s="45"/>
      <c r="BW322" s="45"/>
      <c r="BX322" s="45"/>
      <c r="BY322" s="45"/>
      <c r="BZ322" s="45"/>
      <c r="CA322" s="45"/>
      <c r="CB322" s="45"/>
      <c r="CC322" s="45"/>
      <c r="CD322" s="45"/>
      <c r="CE322" s="45"/>
      <c r="CF322" s="45"/>
      <c r="CG322" s="45"/>
      <c r="CH322" s="45"/>
      <c r="CI322" s="45"/>
      <c r="CJ322" s="45"/>
      <c r="CK322" s="45"/>
      <c r="CL322" s="45"/>
      <c r="CM322" s="45"/>
      <c r="CN322" s="45"/>
      <c r="CO322" s="45"/>
      <c r="CP322" s="45"/>
      <c r="CQ322" s="45"/>
      <c r="CR322" s="45"/>
      <c r="CS322" s="45"/>
      <c r="CT322" s="45"/>
      <c r="CU322" s="45"/>
      <c r="CV322" s="45"/>
      <c r="CW322" s="45"/>
      <c r="CX322" s="45"/>
      <c r="CY322" s="45"/>
      <c r="CZ322" s="45"/>
      <c r="DA322" s="45"/>
      <c r="DB322" s="45"/>
      <c r="DC322" s="45"/>
      <c r="DD322" s="45"/>
      <c r="DE322" s="45"/>
      <c r="DF322" s="45"/>
      <c r="DG322" s="45"/>
      <c r="DH322" s="45"/>
      <c r="DI322" s="45"/>
      <c r="DJ322" s="45"/>
      <c r="DK322" s="45"/>
      <c r="DL322" s="45"/>
      <c r="DM322" s="45"/>
      <c r="DN322" s="45"/>
      <c r="DO322" s="45"/>
      <c r="DP322" s="45"/>
      <c r="DQ322" s="45"/>
      <c r="DR322" s="45"/>
      <c r="DS322" s="45"/>
      <c r="DT322" s="45"/>
      <c r="DU322" s="45"/>
      <c r="DV322" s="45"/>
      <c r="DW322" s="45"/>
      <c r="DX322" s="45"/>
      <c r="DY322" s="45"/>
      <c r="DZ322" s="45"/>
      <c r="EA322" s="45"/>
      <c r="EB322" s="45"/>
      <c r="EC322" s="45"/>
      <c r="ED322" s="45"/>
      <c r="EE322" s="45"/>
      <c r="EF322" s="45"/>
      <c r="EG322" s="45"/>
      <c r="EH322" s="45"/>
      <c r="EI322" s="45"/>
      <c r="EJ322" s="45"/>
      <c r="EK322" s="45"/>
      <c r="EL322" s="45"/>
      <c r="EM322" s="45"/>
      <c r="EN322" s="45"/>
      <c r="EO322" s="45"/>
      <c r="EP322" s="45"/>
      <c r="EQ322" s="45"/>
      <c r="ER322" s="45"/>
    </row>
    <row r="323" spans="1:256" ht="165.6" x14ac:dyDescent="0.25">
      <c r="A323" s="97">
        <v>404</v>
      </c>
      <c r="B323" s="100" t="s">
        <v>7063</v>
      </c>
      <c r="C323" s="98">
        <v>3</v>
      </c>
      <c r="D323" s="99" t="s">
        <v>7064</v>
      </c>
      <c r="E323" s="100" t="s">
        <v>7065</v>
      </c>
      <c r="F323" s="98" t="s">
        <v>7066</v>
      </c>
      <c r="G323" s="100" t="s">
        <v>7072</v>
      </c>
      <c r="H323" s="98">
        <v>2013</v>
      </c>
      <c r="I323" s="100" t="s">
        <v>7073</v>
      </c>
      <c r="J323" s="101">
        <v>11614</v>
      </c>
      <c r="K323" s="100" t="s">
        <v>686</v>
      </c>
      <c r="L323" s="100" t="s">
        <v>7069</v>
      </c>
      <c r="M323" s="100" t="s">
        <v>7070</v>
      </c>
      <c r="N323" s="100"/>
      <c r="O323" s="100"/>
      <c r="P323" s="100">
        <v>6568</v>
      </c>
      <c r="Q323" s="102"/>
      <c r="R323" s="98"/>
      <c r="S323" s="98"/>
      <c r="T323" s="98"/>
      <c r="U323" s="102"/>
      <c r="V323" s="98"/>
      <c r="W323" s="98"/>
      <c r="X323" s="103" t="s">
        <v>7071</v>
      </c>
      <c r="Y323" s="102"/>
      <c r="Z323" s="102"/>
      <c r="AA323" s="102"/>
      <c r="AB323" s="102">
        <v>3</v>
      </c>
      <c r="AC323" s="98"/>
      <c r="AD323" s="102"/>
      <c r="AE323" s="104"/>
      <c r="AF323" s="105">
        <v>0</v>
      </c>
      <c r="AG323" s="106"/>
      <c r="AH323" s="100"/>
      <c r="AI323" s="107"/>
      <c r="AJ323" s="106"/>
      <c r="AK323" s="98"/>
      <c r="AL323" s="107"/>
      <c r="AM323" s="106"/>
      <c r="AN323" s="98"/>
      <c r="AO323" s="107"/>
      <c r="AP323" s="106"/>
      <c r="AQ323" s="98"/>
      <c r="AR323" s="107"/>
      <c r="AS323" s="106"/>
      <c r="AT323" s="98"/>
      <c r="AU323" s="107"/>
      <c r="AV323" s="108"/>
      <c r="AW323" s="98"/>
      <c r="AX323" s="98"/>
      <c r="AY323" s="45"/>
      <c r="AZ323" s="45"/>
      <c r="BA323" s="45"/>
      <c r="BB323" s="45"/>
      <c r="BC323" s="45"/>
      <c r="BD323" s="45"/>
      <c r="BE323" s="45"/>
      <c r="BF323" s="45"/>
      <c r="BG323" s="45"/>
      <c r="BH323" s="45"/>
      <c r="BI323" s="45"/>
      <c r="BJ323" s="45"/>
      <c r="BK323" s="45"/>
      <c r="BL323" s="45"/>
      <c r="BM323" s="45"/>
      <c r="BN323" s="45"/>
      <c r="BO323" s="45"/>
      <c r="BP323" s="45"/>
      <c r="BQ323" s="45"/>
      <c r="BR323" s="45"/>
      <c r="BS323" s="45"/>
      <c r="BT323" s="45"/>
      <c r="BU323" s="45"/>
      <c r="BV323" s="45"/>
      <c r="BW323" s="45"/>
      <c r="BX323" s="45"/>
      <c r="BY323" s="45"/>
      <c r="BZ323" s="45"/>
      <c r="CA323" s="45"/>
      <c r="CB323" s="45"/>
      <c r="CC323" s="45"/>
      <c r="CD323" s="45"/>
      <c r="CE323" s="45"/>
      <c r="CF323" s="45"/>
      <c r="CG323" s="45"/>
      <c r="CH323" s="45"/>
      <c r="CI323" s="45"/>
      <c r="CJ323" s="45"/>
      <c r="CK323" s="45"/>
      <c r="CL323" s="45"/>
      <c r="CM323" s="45"/>
      <c r="CN323" s="45"/>
      <c r="CO323" s="45"/>
      <c r="CP323" s="45"/>
      <c r="CQ323" s="45"/>
      <c r="CR323" s="45"/>
      <c r="CS323" s="45"/>
      <c r="CT323" s="45"/>
      <c r="CU323" s="45"/>
      <c r="CV323" s="45"/>
      <c r="CW323" s="45"/>
      <c r="CX323" s="45"/>
      <c r="CY323" s="45"/>
      <c r="CZ323" s="45"/>
      <c r="DA323" s="45"/>
      <c r="DB323" s="45"/>
      <c r="DC323" s="45"/>
      <c r="DD323" s="45"/>
      <c r="DE323" s="45"/>
      <c r="DF323" s="45"/>
      <c r="DG323" s="45"/>
      <c r="DH323" s="45"/>
      <c r="DI323" s="45"/>
      <c r="DJ323" s="45"/>
      <c r="DK323" s="45"/>
      <c r="DL323" s="45"/>
      <c r="DM323" s="45"/>
      <c r="DN323" s="45"/>
      <c r="DO323" s="45"/>
      <c r="DP323" s="45"/>
      <c r="DQ323" s="45"/>
      <c r="DR323" s="45"/>
      <c r="DS323" s="45"/>
      <c r="DT323" s="45"/>
      <c r="DU323" s="45"/>
      <c r="DV323" s="45"/>
      <c r="DW323" s="45"/>
      <c r="DX323" s="45"/>
      <c r="DY323" s="45"/>
      <c r="DZ323" s="45"/>
      <c r="EA323" s="45"/>
      <c r="EB323" s="45"/>
      <c r="EC323" s="45"/>
      <c r="ED323" s="45"/>
      <c r="EE323" s="45"/>
      <c r="EF323" s="45"/>
      <c r="EG323" s="45"/>
      <c r="EH323" s="45"/>
      <c r="EI323" s="45"/>
      <c r="EJ323" s="45"/>
      <c r="EK323" s="45"/>
      <c r="EL323" s="45"/>
      <c r="EM323" s="45"/>
      <c r="EN323" s="45"/>
      <c r="EO323" s="45"/>
      <c r="EP323" s="45"/>
      <c r="EQ323" s="45"/>
      <c r="ER323" s="45"/>
    </row>
    <row r="324" spans="1:256" ht="165.6" x14ac:dyDescent="0.25">
      <c r="A324" s="97">
        <v>404</v>
      </c>
      <c r="B324" s="100" t="s">
        <v>7063</v>
      </c>
      <c r="C324" s="98">
        <v>3</v>
      </c>
      <c r="D324" s="99" t="s">
        <v>7064</v>
      </c>
      <c r="E324" s="100" t="s">
        <v>7065</v>
      </c>
      <c r="F324" s="98" t="s">
        <v>7066</v>
      </c>
      <c r="G324" s="100" t="s">
        <v>7084</v>
      </c>
      <c r="H324" s="98">
        <v>2013</v>
      </c>
      <c r="I324" s="100" t="s">
        <v>7085</v>
      </c>
      <c r="J324" s="101">
        <v>1281</v>
      </c>
      <c r="K324" s="100" t="s">
        <v>686</v>
      </c>
      <c r="L324" s="100" t="s">
        <v>7069</v>
      </c>
      <c r="M324" s="100" t="s">
        <v>7070</v>
      </c>
      <c r="N324" s="100"/>
      <c r="O324" s="100"/>
      <c r="P324" s="100">
        <v>6552</v>
      </c>
      <c r="Q324" s="102"/>
      <c r="R324" s="98"/>
      <c r="S324" s="98"/>
      <c r="T324" s="98"/>
      <c r="U324" s="102"/>
      <c r="V324" s="98"/>
      <c r="W324" s="98"/>
      <c r="X324" s="103" t="s">
        <v>7071</v>
      </c>
      <c r="Y324" s="102"/>
      <c r="Z324" s="102"/>
      <c r="AA324" s="102"/>
      <c r="AB324" s="102">
        <v>3</v>
      </c>
      <c r="AC324" s="98"/>
      <c r="AD324" s="102"/>
      <c r="AE324" s="104"/>
      <c r="AF324" s="105">
        <v>0</v>
      </c>
      <c r="AG324" s="106"/>
      <c r="AH324" s="100"/>
      <c r="AI324" s="107"/>
      <c r="AJ324" s="106"/>
      <c r="AK324" s="98"/>
      <c r="AL324" s="107"/>
      <c r="AM324" s="106"/>
      <c r="AN324" s="98"/>
      <c r="AO324" s="107"/>
      <c r="AP324" s="106"/>
      <c r="AQ324" s="98"/>
      <c r="AR324" s="107"/>
      <c r="AS324" s="106"/>
      <c r="AT324" s="98"/>
      <c r="AU324" s="107"/>
      <c r="AV324" s="108"/>
      <c r="AW324" s="98"/>
      <c r="AX324" s="98"/>
      <c r="AY324" s="45"/>
      <c r="AZ324" s="45"/>
      <c r="BA324" s="45"/>
      <c r="BB324" s="45"/>
      <c r="BC324" s="45"/>
      <c r="BD324" s="45"/>
      <c r="BE324" s="45"/>
      <c r="BF324" s="45"/>
      <c r="BG324" s="45"/>
      <c r="BH324" s="45"/>
      <c r="BI324" s="45"/>
      <c r="BJ324" s="45"/>
      <c r="BK324" s="45"/>
      <c r="BL324" s="45"/>
      <c r="BM324" s="45"/>
      <c r="BN324" s="45"/>
      <c r="BO324" s="45"/>
      <c r="BP324" s="45"/>
      <c r="BQ324" s="45"/>
      <c r="BR324" s="45"/>
      <c r="BS324" s="45"/>
      <c r="BT324" s="45"/>
      <c r="BU324" s="45"/>
      <c r="BV324" s="45"/>
      <c r="BW324" s="45"/>
      <c r="BX324" s="45"/>
      <c r="BY324" s="45"/>
      <c r="BZ324" s="45"/>
      <c r="CA324" s="45"/>
      <c r="CB324" s="45"/>
      <c r="CC324" s="45"/>
      <c r="CD324" s="45"/>
      <c r="CE324" s="45"/>
      <c r="CF324" s="45"/>
      <c r="CG324" s="45"/>
      <c r="CH324" s="45"/>
      <c r="CI324" s="45"/>
      <c r="CJ324" s="45"/>
      <c r="CK324" s="45"/>
      <c r="CL324" s="45"/>
      <c r="CM324" s="45"/>
      <c r="CN324" s="45"/>
      <c r="CO324" s="45"/>
      <c r="CP324" s="45"/>
      <c r="CQ324" s="45"/>
      <c r="CR324" s="45"/>
      <c r="CS324" s="45"/>
      <c r="CT324" s="45"/>
      <c r="CU324" s="45"/>
      <c r="CV324" s="45"/>
      <c r="CW324" s="45"/>
      <c r="CX324" s="45"/>
      <c r="CY324" s="45"/>
      <c r="CZ324" s="45"/>
      <c r="DA324" s="45"/>
      <c r="DB324" s="45"/>
      <c r="DC324" s="45"/>
      <c r="DD324" s="45"/>
      <c r="DE324" s="45"/>
      <c r="DF324" s="45"/>
      <c r="DG324" s="45"/>
      <c r="DH324" s="45"/>
      <c r="DI324" s="45"/>
      <c r="DJ324" s="45"/>
      <c r="DK324" s="45"/>
      <c r="DL324" s="45"/>
      <c r="DM324" s="45"/>
      <c r="DN324" s="45"/>
      <c r="DO324" s="45"/>
      <c r="DP324" s="45"/>
      <c r="DQ324" s="45"/>
      <c r="DR324" s="45"/>
      <c r="DS324" s="45"/>
      <c r="DT324" s="45"/>
      <c r="DU324" s="45"/>
      <c r="DV324" s="45"/>
      <c r="DW324" s="45"/>
      <c r="DX324" s="45"/>
      <c r="DY324" s="45"/>
      <c r="DZ324" s="45"/>
      <c r="EA324" s="45"/>
      <c r="EB324" s="45"/>
      <c r="EC324" s="45"/>
      <c r="ED324" s="45"/>
      <c r="EE324" s="45"/>
      <c r="EF324" s="45"/>
      <c r="EG324" s="45"/>
      <c r="EH324" s="45"/>
      <c r="EI324" s="45"/>
      <c r="EJ324" s="45"/>
      <c r="EK324" s="45"/>
      <c r="EL324" s="45"/>
      <c r="EM324" s="45"/>
      <c r="EN324" s="45"/>
      <c r="EO324" s="45"/>
      <c r="EP324" s="45"/>
      <c r="EQ324" s="45"/>
      <c r="ER324" s="45"/>
    </row>
    <row r="325" spans="1:256" ht="165.6" x14ac:dyDescent="0.25">
      <c r="A325" s="97">
        <v>404</v>
      </c>
      <c r="B325" s="100" t="s">
        <v>7063</v>
      </c>
      <c r="C325" s="98">
        <v>3</v>
      </c>
      <c r="D325" s="99" t="s">
        <v>7064</v>
      </c>
      <c r="E325" s="100" t="s">
        <v>7065</v>
      </c>
      <c r="F325" s="98" t="s">
        <v>7066</v>
      </c>
      <c r="G325" s="100" t="s">
        <v>7086</v>
      </c>
      <c r="H325" s="98">
        <v>2013</v>
      </c>
      <c r="I325" s="100" t="s">
        <v>7087</v>
      </c>
      <c r="J325" s="101">
        <v>1839</v>
      </c>
      <c r="K325" s="100" t="s">
        <v>686</v>
      </c>
      <c r="L325" s="100" t="s">
        <v>7069</v>
      </c>
      <c r="M325" s="100" t="s">
        <v>7070</v>
      </c>
      <c r="N325" s="100"/>
      <c r="O325" s="100"/>
      <c r="P325" s="100">
        <v>6547</v>
      </c>
      <c r="Q325" s="102"/>
      <c r="R325" s="98"/>
      <c r="S325" s="98"/>
      <c r="T325" s="98"/>
      <c r="U325" s="102">
        <v>0</v>
      </c>
      <c r="V325" s="98"/>
      <c r="W325" s="98"/>
      <c r="X325" s="103" t="s">
        <v>7071</v>
      </c>
      <c r="Y325" s="102">
        <v>3</v>
      </c>
      <c r="Z325" s="102">
        <v>11</v>
      </c>
      <c r="AA325" s="102">
        <v>4</v>
      </c>
      <c r="AB325" s="102"/>
      <c r="AC325" s="98">
        <v>1</v>
      </c>
      <c r="AD325" s="102">
        <v>28</v>
      </c>
      <c r="AE325" s="104">
        <v>5</v>
      </c>
      <c r="AF325" s="105">
        <v>0</v>
      </c>
      <c r="AG325" s="106"/>
      <c r="AH325" s="100"/>
      <c r="AI325" s="107"/>
      <c r="AJ325" s="106"/>
      <c r="AK325" s="98"/>
      <c r="AL325" s="107"/>
      <c r="AM325" s="106"/>
      <c r="AN325" s="98"/>
      <c r="AO325" s="107"/>
      <c r="AP325" s="106"/>
      <c r="AQ325" s="98"/>
      <c r="AR325" s="107"/>
      <c r="AS325" s="106"/>
      <c r="AT325" s="98"/>
      <c r="AU325" s="107"/>
      <c r="AV325" s="108"/>
      <c r="AW325" s="98"/>
      <c r="AX325" s="98"/>
      <c r="AY325" s="45"/>
      <c r="AZ325" s="45"/>
      <c r="BA325" s="45"/>
      <c r="BB325" s="45"/>
      <c r="BC325" s="45"/>
      <c r="BD325" s="45"/>
      <c r="BE325" s="45"/>
      <c r="BF325" s="45"/>
      <c r="BG325" s="45"/>
      <c r="BH325" s="45"/>
      <c r="BI325" s="45"/>
      <c r="BJ325" s="45"/>
      <c r="BK325" s="45"/>
      <c r="BL325" s="45"/>
      <c r="BM325" s="45"/>
      <c r="BN325" s="45"/>
      <c r="BO325" s="45"/>
      <c r="BP325" s="45"/>
      <c r="BQ325" s="45"/>
      <c r="BR325" s="45"/>
      <c r="BS325" s="45"/>
      <c r="BT325" s="45"/>
      <c r="BU325" s="45"/>
      <c r="BV325" s="45"/>
      <c r="BW325" s="45"/>
      <c r="BX325" s="45"/>
      <c r="BY325" s="45"/>
      <c r="BZ325" s="45"/>
      <c r="CA325" s="45"/>
      <c r="CB325" s="45"/>
      <c r="CC325" s="45"/>
      <c r="CD325" s="45"/>
      <c r="CE325" s="45"/>
      <c r="CF325" s="45"/>
      <c r="CG325" s="45"/>
      <c r="CH325" s="45"/>
      <c r="CI325" s="45"/>
      <c r="CJ325" s="45"/>
      <c r="CK325" s="45"/>
      <c r="CL325" s="45"/>
      <c r="CM325" s="45"/>
      <c r="CN325" s="45"/>
      <c r="CO325" s="45"/>
      <c r="CP325" s="45"/>
      <c r="CQ325" s="45"/>
      <c r="CR325" s="45"/>
      <c r="CS325" s="45"/>
      <c r="CT325" s="45"/>
      <c r="CU325" s="45"/>
      <c r="CV325" s="45"/>
      <c r="CW325" s="45"/>
      <c r="CX325" s="45"/>
      <c r="CY325" s="45"/>
      <c r="CZ325" s="45"/>
      <c r="DA325" s="45"/>
      <c r="DB325" s="45"/>
      <c r="DC325" s="45"/>
      <c r="DD325" s="45"/>
      <c r="DE325" s="45"/>
      <c r="DF325" s="45"/>
      <c r="DG325" s="45"/>
      <c r="DH325" s="45"/>
      <c r="DI325" s="45"/>
      <c r="DJ325" s="45"/>
      <c r="DK325" s="45"/>
      <c r="DL325" s="45"/>
      <c r="DM325" s="45"/>
      <c r="DN325" s="45"/>
      <c r="DO325" s="45"/>
      <c r="DP325" s="45"/>
      <c r="DQ325" s="45"/>
      <c r="DR325" s="45"/>
      <c r="DS325" s="45"/>
      <c r="DT325" s="45"/>
      <c r="DU325" s="45"/>
      <c r="DV325" s="45"/>
      <c r="DW325" s="45"/>
      <c r="DX325" s="45"/>
      <c r="DY325" s="45"/>
      <c r="DZ325" s="45"/>
      <c r="EA325" s="45"/>
      <c r="EB325" s="45"/>
      <c r="EC325" s="45"/>
      <c r="ED325" s="45"/>
      <c r="EE325" s="45"/>
      <c r="EF325" s="45"/>
      <c r="EG325" s="45"/>
      <c r="EH325" s="45"/>
      <c r="EI325" s="45"/>
      <c r="EJ325" s="45"/>
      <c r="EK325" s="45"/>
      <c r="EL325" s="45"/>
      <c r="EM325" s="45"/>
      <c r="EN325" s="45"/>
      <c r="EO325" s="45"/>
      <c r="EP325" s="45"/>
      <c r="EQ325" s="45"/>
      <c r="ER325" s="45"/>
    </row>
    <row r="326" spans="1:256" ht="165.6" x14ac:dyDescent="0.25">
      <c r="A326" s="97">
        <v>404</v>
      </c>
      <c r="B326" s="100" t="s">
        <v>7063</v>
      </c>
      <c r="C326" s="98">
        <v>3</v>
      </c>
      <c r="D326" s="99" t="s">
        <v>7064</v>
      </c>
      <c r="E326" s="100" t="s">
        <v>7065</v>
      </c>
      <c r="F326" s="98" t="s">
        <v>7066</v>
      </c>
      <c r="G326" s="100" t="s">
        <v>7120</v>
      </c>
      <c r="H326" s="98">
        <v>2013</v>
      </c>
      <c r="I326" s="100" t="s">
        <v>7121</v>
      </c>
      <c r="J326" s="101">
        <v>4572</v>
      </c>
      <c r="K326" s="100" t="s">
        <v>686</v>
      </c>
      <c r="L326" s="100" t="s">
        <v>7069</v>
      </c>
      <c r="M326" s="100" t="s">
        <v>7070</v>
      </c>
      <c r="N326" s="100"/>
      <c r="O326" s="100"/>
      <c r="P326" s="100">
        <v>6553</v>
      </c>
      <c r="Q326" s="102"/>
      <c r="R326" s="98"/>
      <c r="S326" s="98"/>
      <c r="T326" s="98"/>
      <c r="U326" s="102"/>
      <c r="V326" s="98"/>
      <c r="W326" s="98"/>
      <c r="X326" s="103" t="s">
        <v>7071</v>
      </c>
      <c r="Y326" s="102"/>
      <c r="Z326" s="102"/>
      <c r="AA326" s="102"/>
      <c r="AB326" s="102">
        <v>3</v>
      </c>
      <c r="AC326" s="98"/>
      <c r="AD326" s="102"/>
      <c r="AE326" s="104"/>
      <c r="AF326" s="105">
        <v>0</v>
      </c>
      <c r="AG326" s="106"/>
      <c r="AH326" s="100"/>
      <c r="AI326" s="107"/>
      <c r="AJ326" s="106"/>
      <c r="AK326" s="98"/>
      <c r="AL326" s="107"/>
      <c r="AM326" s="106"/>
      <c r="AN326" s="98"/>
      <c r="AO326" s="107"/>
      <c r="AP326" s="106"/>
      <c r="AQ326" s="98"/>
      <c r="AR326" s="107"/>
      <c r="AS326" s="106"/>
      <c r="AT326" s="98"/>
      <c r="AU326" s="107"/>
      <c r="AV326" s="108"/>
      <c r="AW326" s="98"/>
      <c r="AX326" s="98"/>
      <c r="AY326" s="45"/>
      <c r="AZ326" s="45"/>
      <c r="BA326" s="45"/>
      <c r="BB326" s="45"/>
      <c r="BC326" s="45"/>
      <c r="BD326" s="45"/>
      <c r="BE326" s="45"/>
      <c r="BF326" s="45"/>
      <c r="BG326" s="45"/>
      <c r="BH326" s="45"/>
      <c r="BI326" s="45"/>
      <c r="BJ326" s="45"/>
      <c r="BK326" s="45"/>
      <c r="BL326" s="45"/>
      <c r="BM326" s="45"/>
      <c r="BN326" s="45"/>
      <c r="BO326" s="45"/>
      <c r="BP326" s="45"/>
      <c r="BQ326" s="45"/>
      <c r="BR326" s="45"/>
      <c r="BS326" s="45"/>
      <c r="BT326" s="45"/>
      <c r="BU326" s="45"/>
      <c r="BV326" s="45"/>
      <c r="BW326" s="45"/>
      <c r="BX326" s="45"/>
      <c r="BY326" s="45"/>
      <c r="BZ326" s="45"/>
      <c r="CA326" s="45"/>
      <c r="CB326" s="45"/>
      <c r="CC326" s="45"/>
      <c r="CD326" s="45"/>
      <c r="CE326" s="45"/>
      <c r="CF326" s="45"/>
      <c r="CG326" s="45"/>
      <c r="CH326" s="45"/>
      <c r="CI326" s="45"/>
      <c r="CJ326" s="45"/>
      <c r="CK326" s="45"/>
      <c r="CL326" s="45"/>
      <c r="CM326" s="45"/>
      <c r="CN326" s="45"/>
      <c r="CO326" s="45"/>
      <c r="CP326" s="45"/>
      <c r="CQ326" s="45"/>
      <c r="CR326" s="45"/>
      <c r="CS326" s="45"/>
      <c r="CT326" s="45"/>
      <c r="CU326" s="45"/>
      <c r="CV326" s="45"/>
      <c r="CW326" s="45"/>
      <c r="CX326" s="45"/>
      <c r="CY326" s="45"/>
      <c r="CZ326" s="45"/>
      <c r="DA326" s="45"/>
      <c r="DB326" s="45"/>
      <c r="DC326" s="45"/>
      <c r="DD326" s="45"/>
      <c r="DE326" s="45"/>
      <c r="DF326" s="45"/>
      <c r="DG326" s="45"/>
      <c r="DH326" s="45"/>
      <c r="DI326" s="45"/>
      <c r="DJ326" s="45"/>
      <c r="DK326" s="45"/>
      <c r="DL326" s="45"/>
      <c r="DM326" s="45"/>
      <c r="DN326" s="45"/>
      <c r="DO326" s="45"/>
      <c r="DP326" s="45"/>
      <c r="DQ326" s="45"/>
      <c r="DR326" s="45"/>
      <c r="DS326" s="45"/>
      <c r="DT326" s="45"/>
      <c r="DU326" s="45"/>
      <c r="DV326" s="45"/>
      <c r="DW326" s="45"/>
      <c r="DX326" s="45"/>
      <c r="DY326" s="45"/>
      <c r="DZ326" s="45"/>
      <c r="EA326" s="45"/>
      <c r="EB326" s="45"/>
      <c r="EC326" s="45"/>
      <c r="ED326" s="45"/>
      <c r="EE326" s="45"/>
      <c r="EF326" s="45"/>
      <c r="EG326" s="45"/>
      <c r="EH326" s="45"/>
      <c r="EI326" s="45"/>
      <c r="EJ326" s="45"/>
      <c r="EK326" s="45"/>
      <c r="EL326" s="45"/>
      <c r="EM326" s="45"/>
      <c r="EN326" s="45"/>
      <c r="EO326" s="45"/>
      <c r="EP326" s="45"/>
      <c r="EQ326" s="45"/>
      <c r="ER326" s="45"/>
    </row>
    <row r="327" spans="1:256" ht="165.6" x14ac:dyDescent="0.25">
      <c r="A327" s="97">
        <v>404</v>
      </c>
      <c r="B327" s="100" t="s">
        <v>7063</v>
      </c>
      <c r="C327" s="98">
        <v>3</v>
      </c>
      <c r="D327" s="99" t="s">
        <v>7064</v>
      </c>
      <c r="E327" s="100" t="s">
        <v>7065</v>
      </c>
      <c r="F327" s="98" t="s">
        <v>7066</v>
      </c>
      <c r="G327" s="100" t="s">
        <v>7139</v>
      </c>
      <c r="H327" s="98">
        <v>2013</v>
      </c>
      <c r="I327" s="100" t="s">
        <v>7140</v>
      </c>
      <c r="J327" s="101">
        <v>5851</v>
      </c>
      <c r="K327" s="100" t="s">
        <v>686</v>
      </c>
      <c r="L327" s="100" t="s">
        <v>7069</v>
      </c>
      <c r="M327" s="100" t="s">
        <v>7070</v>
      </c>
      <c r="N327" s="100"/>
      <c r="O327" s="100"/>
      <c r="P327" s="100">
        <v>6551</v>
      </c>
      <c r="Q327" s="102"/>
      <c r="R327" s="98"/>
      <c r="S327" s="98"/>
      <c r="T327" s="98"/>
      <c r="U327" s="102"/>
      <c r="V327" s="98"/>
      <c r="W327" s="98"/>
      <c r="X327" s="103" t="s">
        <v>7071</v>
      </c>
      <c r="Y327" s="102"/>
      <c r="Z327" s="102"/>
      <c r="AA327" s="102"/>
      <c r="AB327" s="102">
        <v>3</v>
      </c>
      <c r="AC327" s="98"/>
      <c r="AD327" s="102"/>
      <c r="AE327" s="104"/>
      <c r="AF327" s="105">
        <v>0</v>
      </c>
      <c r="AG327" s="106"/>
      <c r="AH327" s="100"/>
      <c r="AI327" s="107"/>
      <c r="AJ327" s="106"/>
      <c r="AK327" s="98"/>
      <c r="AL327" s="107"/>
      <c r="AM327" s="106"/>
      <c r="AN327" s="98"/>
      <c r="AO327" s="107"/>
      <c r="AP327" s="106"/>
      <c r="AQ327" s="98"/>
      <c r="AR327" s="107"/>
      <c r="AS327" s="106"/>
      <c r="AT327" s="98"/>
      <c r="AU327" s="107"/>
      <c r="AV327" s="108"/>
      <c r="AW327" s="98"/>
      <c r="AX327" s="98"/>
      <c r="AY327" s="45"/>
      <c r="AZ327" s="45"/>
      <c r="BA327" s="45"/>
      <c r="BB327" s="45"/>
      <c r="BC327" s="45"/>
      <c r="BD327" s="45"/>
      <c r="BE327" s="45"/>
      <c r="BF327" s="45"/>
      <c r="BG327" s="45"/>
      <c r="BH327" s="45"/>
      <c r="BI327" s="45"/>
      <c r="BJ327" s="45"/>
      <c r="BK327" s="45"/>
      <c r="BL327" s="45"/>
      <c r="BM327" s="45"/>
      <c r="BN327" s="45"/>
      <c r="BO327" s="45"/>
      <c r="BP327" s="45"/>
      <c r="BQ327" s="45"/>
      <c r="BR327" s="45"/>
      <c r="BS327" s="45"/>
      <c r="BT327" s="45"/>
      <c r="BU327" s="45"/>
      <c r="BV327" s="45"/>
      <c r="BW327" s="45"/>
      <c r="BX327" s="45"/>
      <c r="BY327" s="45"/>
      <c r="BZ327" s="45"/>
      <c r="CA327" s="45"/>
      <c r="CB327" s="45"/>
      <c r="CC327" s="45"/>
      <c r="CD327" s="45"/>
      <c r="CE327" s="45"/>
      <c r="CF327" s="45"/>
      <c r="CG327" s="45"/>
      <c r="CH327" s="45"/>
      <c r="CI327" s="45"/>
      <c r="CJ327" s="45"/>
      <c r="CK327" s="45"/>
      <c r="CL327" s="45"/>
      <c r="CM327" s="45"/>
      <c r="CN327" s="45"/>
      <c r="CO327" s="45"/>
      <c r="CP327" s="45"/>
      <c r="CQ327" s="45"/>
      <c r="CR327" s="45"/>
      <c r="CS327" s="45"/>
      <c r="CT327" s="45"/>
      <c r="CU327" s="45"/>
      <c r="CV327" s="45"/>
      <c r="CW327" s="45"/>
      <c r="CX327" s="45"/>
      <c r="CY327" s="45"/>
      <c r="CZ327" s="45"/>
      <c r="DA327" s="45"/>
      <c r="DB327" s="45"/>
      <c r="DC327" s="45"/>
      <c r="DD327" s="45"/>
      <c r="DE327" s="45"/>
      <c r="DF327" s="45"/>
      <c r="DG327" s="45"/>
      <c r="DH327" s="45"/>
      <c r="DI327" s="45"/>
      <c r="DJ327" s="45"/>
      <c r="DK327" s="45"/>
      <c r="DL327" s="45"/>
      <c r="DM327" s="45"/>
      <c r="DN327" s="45"/>
      <c r="DO327" s="45"/>
      <c r="DP327" s="45"/>
      <c r="DQ327" s="45"/>
      <c r="DR327" s="45"/>
      <c r="DS327" s="45"/>
      <c r="DT327" s="45"/>
      <c r="DU327" s="45"/>
      <c r="DV327" s="45"/>
      <c r="DW327" s="45"/>
      <c r="DX327" s="45"/>
      <c r="DY327" s="45"/>
      <c r="DZ327" s="45"/>
      <c r="EA327" s="45"/>
      <c r="EB327" s="45"/>
      <c r="EC327" s="45"/>
      <c r="ED327" s="45"/>
      <c r="EE327" s="45"/>
      <c r="EF327" s="45"/>
      <c r="EG327" s="45"/>
      <c r="EH327" s="45"/>
      <c r="EI327" s="45"/>
      <c r="EJ327" s="45"/>
      <c r="EK327" s="45"/>
      <c r="EL327" s="45"/>
      <c r="EM327" s="45"/>
      <c r="EN327" s="45"/>
      <c r="EO327" s="45"/>
      <c r="EP327" s="45"/>
      <c r="EQ327" s="45"/>
      <c r="ER327" s="45"/>
    </row>
    <row r="328" spans="1:256" ht="165.6" x14ac:dyDescent="0.25">
      <c r="A328" s="97">
        <v>404</v>
      </c>
      <c r="B328" s="100" t="s">
        <v>7063</v>
      </c>
      <c r="C328" s="98">
        <v>3</v>
      </c>
      <c r="D328" s="99" t="s">
        <v>7064</v>
      </c>
      <c r="E328" s="100" t="s">
        <v>7151</v>
      </c>
      <c r="F328" s="98" t="s">
        <v>7152</v>
      </c>
      <c r="G328" s="100" t="s">
        <v>7153</v>
      </c>
      <c r="H328" s="98">
        <v>2013</v>
      </c>
      <c r="I328" s="100" t="s">
        <v>7154</v>
      </c>
      <c r="J328" s="101">
        <v>220300</v>
      </c>
      <c r="K328" s="100" t="s">
        <v>686</v>
      </c>
      <c r="L328" s="100" t="s">
        <v>7069</v>
      </c>
      <c r="M328" s="100" t="s">
        <v>7070</v>
      </c>
      <c r="N328" s="100" t="s">
        <v>7155</v>
      </c>
      <c r="O328" s="100" t="s">
        <v>7156</v>
      </c>
      <c r="P328" s="100">
        <v>6558</v>
      </c>
      <c r="Q328" s="102"/>
      <c r="R328" s="98"/>
      <c r="S328" s="98"/>
      <c r="T328" s="98"/>
      <c r="U328" s="102"/>
      <c r="V328" s="98"/>
      <c r="W328" s="98"/>
      <c r="X328" s="103" t="s">
        <v>7071</v>
      </c>
      <c r="Y328" s="102"/>
      <c r="Z328" s="102"/>
      <c r="AA328" s="102"/>
      <c r="AB328" s="102">
        <v>3</v>
      </c>
      <c r="AC328" s="98"/>
      <c r="AD328" s="102"/>
      <c r="AE328" s="104"/>
      <c r="AF328" s="105">
        <v>0</v>
      </c>
      <c r="AG328" s="106"/>
      <c r="AH328" s="100"/>
      <c r="AI328" s="107"/>
      <c r="AJ328" s="106"/>
      <c r="AK328" s="98"/>
      <c r="AL328" s="107"/>
      <c r="AM328" s="106"/>
      <c r="AN328" s="98"/>
      <c r="AO328" s="107"/>
      <c r="AP328" s="106"/>
      <c r="AQ328" s="98"/>
      <c r="AR328" s="107"/>
      <c r="AS328" s="106"/>
      <c r="AT328" s="98"/>
      <c r="AU328" s="107"/>
      <c r="AV328" s="108"/>
      <c r="AW328" s="98"/>
      <c r="AX328" s="98"/>
      <c r="AY328" s="45"/>
      <c r="AZ328" s="45"/>
      <c r="BA328" s="45"/>
      <c r="BB328" s="45"/>
      <c r="BC328" s="45"/>
      <c r="BD328" s="45"/>
      <c r="BE328" s="45"/>
      <c r="BF328" s="45"/>
      <c r="BG328" s="45"/>
      <c r="BH328" s="45"/>
      <c r="BI328" s="45"/>
      <c r="BJ328" s="45"/>
      <c r="BK328" s="45"/>
      <c r="BL328" s="45"/>
      <c r="BM328" s="45"/>
      <c r="BN328" s="45"/>
      <c r="BO328" s="45"/>
      <c r="BP328" s="45"/>
      <c r="BQ328" s="45"/>
      <c r="BR328" s="45"/>
      <c r="BS328" s="45"/>
      <c r="BT328" s="45"/>
      <c r="BU328" s="45"/>
      <c r="BV328" s="45"/>
      <c r="BW328" s="45"/>
      <c r="BX328" s="45"/>
      <c r="BY328" s="45"/>
      <c r="BZ328" s="45"/>
      <c r="CA328" s="45"/>
      <c r="CB328" s="45"/>
      <c r="CC328" s="45"/>
      <c r="CD328" s="45"/>
      <c r="CE328" s="45"/>
      <c r="CF328" s="45"/>
      <c r="CG328" s="45"/>
      <c r="CH328" s="45"/>
      <c r="CI328" s="45"/>
      <c r="CJ328" s="45"/>
      <c r="CK328" s="45"/>
      <c r="CL328" s="45"/>
      <c r="CM328" s="45"/>
      <c r="CN328" s="45"/>
      <c r="CO328" s="45"/>
      <c r="CP328" s="45"/>
      <c r="CQ328" s="45"/>
      <c r="CR328" s="45"/>
      <c r="CS328" s="45"/>
      <c r="CT328" s="45"/>
      <c r="CU328" s="45"/>
      <c r="CV328" s="45"/>
      <c r="CW328" s="45"/>
      <c r="CX328" s="45"/>
      <c r="CY328" s="45"/>
      <c r="CZ328" s="45"/>
      <c r="DA328" s="45"/>
      <c r="DB328" s="45"/>
      <c r="DC328" s="45"/>
      <c r="DD328" s="45"/>
      <c r="DE328" s="45"/>
      <c r="DF328" s="45"/>
      <c r="DG328" s="45"/>
      <c r="DH328" s="45"/>
      <c r="DI328" s="45"/>
      <c r="DJ328" s="45"/>
      <c r="DK328" s="45"/>
      <c r="DL328" s="45"/>
      <c r="DM328" s="45"/>
      <c r="DN328" s="45"/>
      <c r="DO328" s="45"/>
      <c r="DP328" s="45"/>
      <c r="DQ328" s="45"/>
      <c r="DR328" s="45"/>
      <c r="DS328" s="45"/>
      <c r="DT328" s="45"/>
      <c r="DU328" s="45"/>
      <c r="DV328" s="45"/>
      <c r="DW328" s="45"/>
      <c r="DX328" s="45"/>
      <c r="DY328" s="45"/>
      <c r="DZ328" s="45"/>
      <c r="EA328" s="45"/>
      <c r="EB328" s="45"/>
      <c r="EC328" s="45"/>
      <c r="ED328" s="45"/>
      <c r="EE328" s="45"/>
      <c r="EF328" s="45"/>
      <c r="EG328" s="45"/>
      <c r="EH328" s="45"/>
      <c r="EI328" s="45"/>
      <c r="EJ328" s="45"/>
      <c r="EK328" s="45"/>
      <c r="EL328" s="45"/>
      <c r="EM328" s="45"/>
      <c r="EN328" s="45"/>
      <c r="EO328" s="45"/>
      <c r="EP328" s="45"/>
      <c r="EQ328" s="45"/>
      <c r="ER328" s="45"/>
    </row>
    <row r="329" spans="1:256" ht="165.6" x14ac:dyDescent="0.25">
      <c r="A329" s="97">
        <v>404</v>
      </c>
      <c r="B329" s="100" t="s">
        <v>7063</v>
      </c>
      <c r="C329" s="98">
        <v>3</v>
      </c>
      <c r="D329" s="99" t="s">
        <v>7064</v>
      </c>
      <c r="E329" s="100" t="s">
        <v>7181</v>
      </c>
      <c r="F329" s="98" t="s">
        <v>7182</v>
      </c>
      <c r="G329" s="100" t="s">
        <v>7183</v>
      </c>
      <c r="H329" s="98">
        <v>2013</v>
      </c>
      <c r="I329" s="100" t="s">
        <v>7184</v>
      </c>
      <c r="J329" s="101">
        <v>85240</v>
      </c>
      <c r="K329" s="100" t="s">
        <v>686</v>
      </c>
      <c r="L329" s="100" t="s">
        <v>7069</v>
      </c>
      <c r="M329" s="100" t="s">
        <v>7070</v>
      </c>
      <c r="N329" s="100"/>
      <c r="O329" s="100"/>
      <c r="P329" s="100">
        <v>6576</v>
      </c>
      <c r="Q329" s="102"/>
      <c r="R329" s="98"/>
      <c r="S329" s="98"/>
      <c r="T329" s="98"/>
      <c r="U329" s="102"/>
      <c r="V329" s="98"/>
      <c r="W329" s="98"/>
      <c r="X329" s="103" t="s">
        <v>7071</v>
      </c>
      <c r="Y329" s="102"/>
      <c r="Z329" s="102"/>
      <c r="AA329" s="102"/>
      <c r="AB329" s="102">
        <v>3</v>
      </c>
      <c r="AC329" s="98"/>
      <c r="AD329" s="102"/>
      <c r="AE329" s="104"/>
      <c r="AF329" s="105">
        <v>0</v>
      </c>
      <c r="AG329" s="106"/>
      <c r="AH329" s="100"/>
      <c r="AI329" s="107"/>
      <c r="AJ329" s="106"/>
      <c r="AK329" s="98"/>
      <c r="AL329" s="107"/>
      <c r="AM329" s="106"/>
      <c r="AN329" s="98"/>
      <c r="AO329" s="107"/>
      <c r="AP329" s="106"/>
      <c r="AQ329" s="98"/>
      <c r="AR329" s="107"/>
      <c r="AS329" s="106"/>
      <c r="AT329" s="98"/>
      <c r="AU329" s="107"/>
      <c r="AV329" s="108"/>
      <c r="AW329" s="98"/>
      <c r="AX329" s="98"/>
      <c r="AY329" s="45"/>
      <c r="AZ329" s="45"/>
      <c r="BA329" s="45"/>
      <c r="BB329" s="45"/>
      <c r="BC329" s="45"/>
      <c r="BD329" s="45"/>
      <c r="BE329" s="45"/>
      <c r="BF329" s="45"/>
      <c r="BG329" s="45"/>
      <c r="BH329" s="45"/>
      <c r="BI329" s="45"/>
      <c r="BJ329" s="45"/>
      <c r="BK329" s="45"/>
      <c r="BL329" s="45"/>
      <c r="BM329" s="45"/>
      <c r="BN329" s="45"/>
      <c r="BO329" s="45"/>
      <c r="BP329" s="45"/>
      <c r="BQ329" s="45"/>
      <c r="BR329" s="45"/>
      <c r="BS329" s="45"/>
      <c r="BT329" s="45"/>
      <c r="BU329" s="45"/>
      <c r="BV329" s="45"/>
      <c r="BW329" s="45"/>
      <c r="BX329" s="45"/>
      <c r="BY329" s="45"/>
      <c r="BZ329" s="45"/>
      <c r="CA329" s="45"/>
      <c r="CB329" s="45"/>
      <c r="CC329" s="45"/>
      <c r="CD329" s="45"/>
      <c r="CE329" s="45"/>
      <c r="CF329" s="45"/>
      <c r="CG329" s="45"/>
      <c r="CH329" s="45"/>
      <c r="CI329" s="45"/>
      <c r="CJ329" s="45"/>
      <c r="CK329" s="45"/>
      <c r="CL329" s="45"/>
      <c r="CM329" s="45"/>
      <c r="CN329" s="45"/>
      <c r="CO329" s="45"/>
      <c r="CP329" s="45"/>
      <c r="CQ329" s="45"/>
      <c r="CR329" s="45"/>
      <c r="CS329" s="45"/>
      <c r="CT329" s="45"/>
      <c r="CU329" s="45"/>
      <c r="CV329" s="45"/>
      <c r="CW329" s="45"/>
      <c r="CX329" s="45"/>
      <c r="CY329" s="45"/>
      <c r="CZ329" s="45"/>
      <c r="DA329" s="45"/>
      <c r="DB329" s="45"/>
      <c r="DC329" s="45"/>
      <c r="DD329" s="45"/>
      <c r="DE329" s="45"/>
      <c r="DF329" s="45"/>
      <c r="DG329" s="45"/>
      <c r="DH329" s="45"/>
      <c r="DI329" s="45"/>
      <c r="DJ329" s="45"/>
      <c r="DK329" s="45"/>
      <c r="DL329" s="45"/>
      <c r="DM329" s="45"/>
      <c r="DN329" s="45"/>
      <c r="DO329" s="45"/>
      <c r="DP329" s="45"/>
      <c r="DQ329" s="45"/>
      <c r="DR329" s="45"/>
      <c r="DS329" s="45"/>
      <c r="DT329" s="45"/>
      <c r="DU329" s="45"/>
      <c r="DV329" s="45"/>
      <c r="DW329" s="45"/>
      <c r="DX329" s="45"/>
      <c r="DY329" s="45"/>
      <c r="DZ329" s="45"/>
      <c r="EA329" s="45"/>
      <c r="EB329" s="45"/>
      <c r="EC329" s="45"/>
      <c r="ED329" s="45"/>
      <c r="EE329" s="45"/>
      <c r="EF329" s="45"/>
      <c r="EG329" s="45"/>
      <c r="EH329" s="45"/>
      <c r="EI329" s="45"/>
      <c r="EJ329" s="45"/>
      <c r="EK329" s="45"/>
      <c r="EL329" s="45"/>
      <c r="EM329" s="45"/>
      <c r="EN329" s="45"/>
      <c r="EO329" s="45"/>
      <c r="EP329" s="45"/>
      <c r="EQ329" s="45"/>
      <c r="ER329" s="45"/>
    </row>
    <row r="330" spans="1:256" ht="165.6" x14ac:dyDescent="0.25">
      <c r="A330" s="97">
        <v>404</v>
      </c>
      <c r="B330" s="100" t="s">
        <v>7063</v>
      </c>
      <c r="C330" s="98">
        <v>3</v>
      </c>
      <c r="D330" s="99" t="s">
        <v>7064</v>
      </c>
      <c r="E330" s="100" t="s">
        <v>7065</v>
      </c>
      <c r="F330" s="98" t="s">
        <v>7066</v>
      </c>
      <c r="G330" s="100" t="s">
        <v>7215</v>
      </c>
      <c r="H330" s="98">
        <v>2013</v>
      </c>
      <c r="I330" s="100" t="s">
        <v>7216</v>
      </c>
      <c r="J330" s="101">
        <v>8034</v>
      </c>
      <c r="K330" s="100" t="s">
        <v>686</v>
      </c>
      <c r="L330" s="100" t="s">
        <v>7069</v>
      </c>
      <c r="M330" s="100" t="s">
        <v>7070</v>
      </c>
      <c r="N330" s="100"/>
      <c r="O330" s="100"/>
      <c r="P330" s="100">
        <v>6549</v>
      </c>
      <c r="Q330" s="102"/>
      <c r="R330" s="98"/>
      <c r="S330" s="98"/>
      <c r="T330" s="98"/>
      <c r="U330" s="102"/>
      <c r="V330" s="98"/>
      <c r="W330" s="98"/>
      <c r="X330" s="103" t="s">
        <v>7071</v>
      </c>
      <c r="Y330" s="102"/>
      <c r="Z330" s="102"/>
      <c r="AA330" s="102"/>
      <c r="AB330" s="102">
        <v>3</v>
      </c>
      <c r="AC330" s="98"/>
      <c r="AD330" s="102"/>
      <c r="AE330" s="104"/>
      <c r="AF330" s="105">
        <v>0</v>
      </c>
      <c r="AG330" s="106"/>
      <c r="AH330" s="100"/>
      <c r="AI330" s="107"/>
      <c r="AJ330" s="106"/>
      <c r="AK330" s="98"/>
      <c r="AL330" s="107"/>
      <c r="AM330" s="106"/>
      <c r="AN330" s="98"/>
      <c r="AO330" s="107"/>
      <c r="AP330" s="106"/>
      <c r="AQ330" s="98"/>
      <c r="AR330" s="107"/>
      <c r="AS330" s="106"/>
      <c r="AT330" s="98"/>
      <c r="AU330" s="107"/>
      <c r="AV330" s="108"/>
      <c r="AW330" s="98"/>
      <c r="AX330" s="98"/>
      <c r="AY330" s="45"/>
      <c r="AZ330" s="45"/>
      <c r="BA330" s="45"/>
      <c r="BB330" s="45"/>
      <c r="BC330" s="45"/>
      <c r="BD330" s="45"/>
      <c r="BE330" s="45"/>
      <c r="BF330" s="45"/>
      <c r="BG330" s="45"/>
      <c r="BH330" s="45"/>
      <c r="BI330" s="45"/>
      <c r="BJ330" s="45"/>
      <c r="BK330" s="45"/>
      <c r="BL330" s="45"/>
      <c r="BM330" s="45"/>
      <c r="BN330" s="45"/>
      <c r="BO330" s="45"/>
      <c r="BP330" s="45"/>
      <c r="BQ330" s="45"/>
      <c r="BR330" s="45"/>
      <c r="BS330" s="45"/>
      <c r="BT330" s="45"/>
      <c r="BU330" s="45"/>
      <c r="BV330" s="45"/>
      <c r="BW330" s="45"/>
      <c r="BX330" s="45"/>
      <c r="BY330" s="45"/>
      <c r="BZ330" s="45"/>
      <c r="CA330" s="45"/>
      <c r="CB330" s="45"/>
      <c r="CC330" s="45"/>
      <c r="CD330" s="45"/>
      <c r="CE330" s="45"/>
      <c r="CF330" s="45"/>
      <c r="CG330" s="45"/>
      <c r="CH330" s="45"/>
      <c r="CI330" s="45"/>
      <c r="CJ330" s="45"/>
      <c r="CK330" s="45"/>
      <c r="CL330" s="45"/>
      <c r="CM330" s="45"/>
      <c r="CN330" s="45"/>
      <c r="CO330" s="45"/>
      <c r="CP330" s="45"/>
      <c r="CQ330" s="45"/>
      <c r="CR330" s="45"/>
      <c r="CS330" s="45"/>
      <c r="CT330" s="45"/>
      <c r="CU330" s="45"/>
      <c r="CV330" s="45"/>
      <c r="CW330" s="45"/>
      <c r="CX330" s="45"/>
      <c r="CY330" s="45"/>
      <c r="CZ330" s="45"/>
      <c r="DA330" s="45"/>
      <c r="DB330" s="45"/>
      <c r="DC330" s="45"/>
      <c r="DD330" s="45"/>
      <c r="DE330" s="45"/>
      <c r="DF330" s="45"/>
      <c r="DG330" s="45"/>
      <c r="DH330" s="45"/>
      <c r="DI330" s="45"/>
      <c r="DJ330" s="45"/>
      <c r="DK330" s="45"/>
      <c r="DL330" s="45"/>
      <c r="DM330" s="45"/>
      <c r="DN330" s="45"/>
      <c r="DO330" s="45"/>
      <c r="DP330" s="45"/>
      <c r="DQ330" s="45"/>
      <c r="DR330" s="45"/>
      <c r="DS330" s="45"/>
      <c r="DT330" s="45"/>
      <c r="DU330" s="45"/>
      <c r="DV330" s="45"/>
      <c r="DW330" s="45"/>
      <c r="DX330" s="45"/>
      <c r="DY330" s="45"/>
      <c r="DZ330" s="45"/>
      <c r="EA330" s="45"/>
      <c r="EB330" s="45"/>
      <c r="EC330" s="45"/>
      <c r="ED330" s="45"/>
      <c r="EE330" s="45"/>
      <c r="EF330" s="45"/>
      <c r="EG330" s="45"/>
      <c r="EH330" s="45"/>
      <c r="EI330" s="45"/>
      <c r="EJ330" s="45"/>
      <c r="EK330" s="45"/>
      <c r="EL330" s="45"/>
      <c r="EM330" s="45"/>
      <c r="EN330" s="45"/>
      <c r="EO330" s="45"/>
      <c r="EP330" s="45"/>
      <c r="EQ330" s="45"/>
      <c r="ER330" s="45"/>
    </row>
    <row r="331" spans="1:256" ht="165.6" x14ac:dyDescent="0.25">
      <c r="A331" s="97">
        <v>404</v>
      </c>
      <c r="B331" s="100" t="s">
        <v>7063</v>
      </c>
      <c r="C331" s="98">
        <v>3</v>
      </c>
      <c r="D331" s="99" t="s">
        <v>7064</v>
      </c>
      <c r="E331" s="100" t="s">
        <v>7261</v>
      </c>
      <c r="F331" s="98" t="s">
        <v>7262</v>
      </c>
      <c r="G331" s="100" t="s">
        <v>7263</v>
      </c>
      <c r="H331" s="98">
        <v>2013</v>
      </c>
      <c r="I331" s="100" t="s">
        <v>7264</v>
      </c>
      <c r="J331" s="101">
        <v>89326</v>
      </c>
      <c r="K331" s="100" t="s">
        <v>686</v>
      </c>
      <c r="L331" s="100" t="s">
        <v>7069</v>
      </c>
      <c r="M331" s="100" t="s">
        <v>7070</v>
      </c>
      <c r="N331" s="100"/>
      <c r="O331" s="100"/>
      <c r="P331" s="100">
        <v>6573</v>
      </c>
      <c r="Q331" s="102"/>
      <c r="R331" s="98"/>
      <c r="S331" s="98"/>
      <c r="T331" s="98"/>
      <c r="U331" s="102"/>
      <c r="V331" s="98"/>
      <c r="W331" s="98"/>
      <c r="X331" s="103" t="s">
        <v>7071</v>
      </c>
      <c r="Y331" s="102"/>
      <c r="Z331" s="102"/>
      <c r="AA331" s="102"/>
      <c r="AB331" s="102">
        <v>3</v>
      </c>
      <c r="AC331" s="98"/>
      <c r="AD331" s="102"/>
      <c r="AE331" s="104"/>
      <c r="AF331" s="105">
        <v>0</v>
      </c>
      <c r="AG331" s="106"/>
      <c r="AH331" s="100"/>
      <c r="AI331" s="107"/>
      <c r="AJ331" s="106"/>
      <c r="AK331" s="98"/>
      <c r="AL331" s="107"/>
      <c r="AM331" s="106"/>
      <c r="AN331" s="98"/>
      <c r="AO331" s="107"/>
      <c r="AP331" s="106"/>
      <c r="AQ331" s="98"/>
      <c r="AR331" s="107"/>
      <c r="AS331" s="106"/>
      <c r="AT331" s="98"/>
      <c r="AU331" s="107"/>
      <c r="AV331" s="108"/>
      <c r="AW331" s="98"/>
      <c r="AX331" s="98"/>
      <c r="AY331" s="45"/>
      <c r="AZ331" s="45"/>
      <c r="BA331" s="45"/>
      <c r="BB331" s="45"/>
      <c r="BC331" s="45"/>
      <c r="BD331" s="45"/>
      <c r="BE331" s="45"/>
      <c r="BF331" s="45"/>
      <c r="BG331" s="45"/>
      <c r="BH331" s="45"/>
      <c r="BI331" s="45"/>
      <c r="BJ331" s="45"/>
      <c r="BK331" s="45"/>
      <c r="BL331" s="45"/>
      <c r="BM331" s="45"/>
      <c r="BN331" s="45"/>
      <c r="BO331" s="45"/>
      <c r="BP331" s="45"/>
      <c r="BQ331" s="45"/>
      <c r="BR331" s="45"/>
      <c r="BS331" s="45"/>
      <c r="BT331" s="45"/>
      <c r="BU331" s="45"/>
      <c r="BV331" s="45"/>
      <c r="BW331" s="45"/>
      <c r="BX331" s="45"/>
      <c r="BY331" s="45"/>
      <c r="BZ331" s="45"/>
      <c r="CA331" s="45"/>
      <c r="CB331" s="45"/>
      <c r="CC331" s="45"/>
      <c r="CD331" s="45"/>
      <c r="CE331" s="45"/>
      <c r="CF331" s="45"/>
      <c r="CG331" s="45"/>
      <c r="CH331" s="45"/>
      <c r="CI331" s="45"/>
      <c r="CJ331" s="45"/>
      <c r="CK331" s="45"/>
      <c r="CL331" s="45"/>
      <c r="CM331" s="45"/>
      <c r="CN331" s="45"/>
      <c r="CO331" s="45"/>
      <c r="CP331" s="45"/>
      <c r="CQ331" s="45"/>
      <c r="CR331" s="45"/>
      <c r="CS331" s="45"/>
      <c r="CT331" s="45"/>
      <c r="CU331" s="45"/>
      <c r="CV331" s="45"/>
      <c r="CW331" s="45"/>
      <c r="CX331" s="45"/>
      <c r="CY331" s="45"/>
      <c r="CZ331" s="45"/>
      <c r="DA331" s="45"/>
      <c r="DB331" s="45"/>
      <c r="DC331" s="45"/>
      <c r="DD331" s="45"/>
      <c r="DE331" s="45"/>
      <c r="DF331" s="45"/>
      <c r="DG331" s="45"/>
      <c r="DH331" s="45"/>
      <c r="DI331" s="45"/>
      <c r="DJ331" s="45"/>
      <c r="DK331" s="45"/>
      <c r="DL331" s="45"/>
      <c r="DM331" s="45"/>
      <c r="DN331" s="45"/>
      <c r="DO331" s="45"/>
      <c r="DP331" s="45"/>
      <c r="DQ331" s="45"/>
      <c r="DR331" s="45"/>
      <c r="DS331" s="45"/>
      <c r="DT331" s="45"/>
      <c r="DU331" s="45"/>
      <c r="DV331" s="45"/>
      <c r="DW331" s="45"/>
      <c r="DX331" s="45"/>
      <c r="DY331" s="45"/>
      <c r="DZ331" s="45"/>
      <c r="EA331" s="45"/>
      <c r="EB331" s="45"/>
      <c r="EC331" s="45"/>
      <c r="ED331" s="45"/>
      <c r="EE331" s="45"/>
      <c r="EF331" s="45"/>
      <c r="EG331" s="45"/>
      <c r="EH331" s="45"/>
      <c r="EI331" s="45"/>
      <c r="EJ331" s="45"/>
      <c r="EK331" s="45"/>
      <c r="EL331" s="45"/>
      <c r="EM331" s="45"/>
      <c r="EN331" s="45"/>
      <c r="EO331" s="45"/>
      <c r="EP331" s="45"/>
      <c r="EQ331" s="45"/>
      <c r="ER331" s="45"/>
    </row>
    <row r="332" spans="1:256" ht="165.6" x14ac:dyDescent="0.25">
      <c r="A332" s="97">
        <v>404</v>
      </c>
      <c r="B332" s="100" t="s">
        <v>7063</v>
      </c>
      <c r="C332" s="98">
        <v>3</v>
      </c>
      <c r="D332" s="99" t="s">
        <v>7064</v>
      </c>
      <c r="E332" s="100" t="s">
        <v>7065</v>
      </c>
      <c r="F332" s="98" t="s">
        <v>7066</v>
      </c>
      <c r="G332" s="100" t="s">
        <v>7370</v>
      </c>
      <c r="H332" s="98">
        <v>2013</v>
      </c>
      <c r="I332" s="100" t="s">
        <v>7371</v>
      </c>
      <c r="J332" s="101">
        <v>14904</v>
      </c>
      <c r="K332" s="100" t="s">
        <v>686</v>
      </c>
      <c r="L332" s="100" t="s">
        <v>7069</v>
      </c>
      <c r="M332" s="100" t="s">
        <v>7070</v>
      </c>
      <c r="N332" s="100"/>
      <c r="O332" s="100"/>
      <c r="P332" s="100">
        <v>6554</v>
      </c>
      <c r="Q332" s="102"/>
      <c r="R332" s="98"/>
      <c r="S332" s="98"/>
      <c r="T332" s="98"/>
      <c r="U332" s="102"/>
      <c r="V332" s="98"/>
      <c r="W332" s="98"/>
      <c r="X332" s="103" t="s">
        <v>7071</v>
      </c>
      <c r="Y332" s="102"/>
      <c r="Z332" s="102"/>
      <c r="AA332" s="102"/>
      <c r="AB332" s="102">
        <v>3</v>
      </c>
      <c r="AC332" s="98"/>
      <c r="AD332" s="102"/>
      <c r="AE332" s="104"/>
      <c r="AF332" s="105">
        <v>0</v>
      </c>
      <c r="AG332" s="106"/>
      <c r="AH332" s="100"/>
      <c r="AI332" s="107"/>
      <c r="AJ332" s="106"/>
      <c r="AK332" s="98"/>
      <c r="AL332" s="107"/>
      <c r="AM332" s="106"/>
      <c r="AN332" s="98"/>
      <c r="AO332" s="107"/>
      <c r="AP332" s="106"/>
      <c r="AQ332" s="98"/>
      <c r="AR332" s="107"/>
      <c r="AS332" s="106"/>
      <c r="AT332" s="98"/>
      <c r="AU332" s="107"/>
      <c r="AV332" s="108"/>
      <c r="AW332" s="98"/>
      <c r="AX332" s="98"/>
      <c r="AY332" s="45"/>
      <c r="AZ332" s="45"/>
      <c r="BA332" s="45"/>
      <c r="BB332" s="45"/>
      <c r="BC332" s="45"/>
      <c r="BD332" s="45"/>
      <c r="BE332" s="45"/>
      <c r="BF332" s="45"/>
      <c r="BG332" s="45"/>
      <c r="BH332" s="45"/>
      <c r="BI332" s="45"/>
      <c r="BJ332" s="45"/>
      <c r="BK332" s="45"/>
      <c r="BL332" s="45"/>
      <c r="BM332" s="45"/>
      <c r="BN332" s="45"/>
      <c r="BO332" s="45"/>
      <c r="BP332" s="45"/>
      <c r="BQ332" s="45"/>
      <c r="BR332" s="45"/>
      <c r="BS332" s="45"/>
      <c r="BT332" s="45"/>
      <c r="BU332" s="45"/>
      <c r="BV332" s="45"/>
      <c r="BW332" s="45"/>
      <c r="BX332" s="45"/>
      <c r="BY332" s="45"/>
      <c r="BZ332" s="45"/>
      <c r="CA332" s="45"/>
      <c r="CB332" s="45"/>
      <c r="CC332" s="45"/>
      <c r="CD332" s="45"/>
      <c r="CE332" s="45"/>
      <c r="CF332" s="45"/>
      <c r="CG332" s="45"/>
      <c r="CH332" s="45"/>
      <c r="CI332" s="45"/>
      <c r="CJ332" s="45"/>
      <c r="CK332" s="45"/>
      <c r="CL332" s="45"/>
      <c r="CM332" s="45"/>
      <c r="CN332" s="45"/>
      <c r="CO332" s="45"/>
      <c r="CP332" s="45"/>
      <c r="CQ332" s="45"/>
      <c r="CR332" s="45"/>
      <c r="CS332" s="45"/>
      <c r="CT332" s="45"/>
      <c r="CU332" s="45"/>
      <c r="CV332" s="45"/>
      <c r="CW332" s="45"/>
      <c r="CX332" s="45"/>
      <c r="CY332" s="45"/>
      <c r="CZ332" s="45"/>
      <c r="DA332" s="45"/>
      <c r="DB332" s="45"/>
      <c r="DC332" s="45"/>
      <c r="DD332" s="45"/>
      <c r="DE332" s="45"/>
      <c r="DF332" s="45"/>
      <c r="DG332" s="45"/>
      <c r="DH332" s="45"/>
      <c r="DI332" s="45"/>
      <c r="DJ332" s="45"/>
      <c r="DK332" s="45"/>
      <c r="DL332" s="45"/>
      <c r="DM332" s="45"/>
      <c r="DN332" s="45"/>
      <c r="DO332" s="45"/>
      <c r="DP332" s="45"/>
      <c r="DQ332" s="45"/>
      <c r="DR332" s="45"/>
      <c r="DS332" s="45"/>
      <c r="DT332" s="45"/>
      <c r="DU332" s="45"/>
      <c r="DV332" s="45"/>
      <c r="DW332" s="45"/>
      <c r="DX332" s="45"/>
      <c r="DY332" s="45"/>
      <c r="DZ332" s="45"/>
      <c r="EA332" s="45"/>
      <c r="EB332" s="45"/>
      <c r="EC332" s="45"/>
      <c r="ED332" s="45"/>
      <c r="EE332" s="45"/>
      <c r="EF332" s="45"/>
      <c r="EG332" s="45"/>
      <c r="EH332" s="45"/>
      <c r="EI332" s="45"/>
      <c r="EJ332" s="45"/>
      <c r="EK332" s="45"/>
      <c r="EL332" s="45"/>
      <c r="EM332" s="45"/>
      <c r="EN332" s="45"/>
      <c r="EO332" s="45"/>
      <c r="EP332" s="45"/>
      <c r="EQ332" s="45"/>
      <c r="ER332" s="45"/>
    </row>
    <row r="333" spans="1:256" ht="165.6" x14ac:dyDescent="0.25">
      <c r="A333" s="97">
        <v>404</v>
      </c>
      <c r="B333" s="100" t="s">
        <v>7063</v>
      </c>
      <c r="C333" s="98">
        <v>3</v>
      </c>
      <c r="D333" s="99" t="s">
        <v>7064</v>
      </c>
      <c r="E333" s="100" t="s">
        <v>7181</v>
      </c>
      <c r="F333" s="98" t="s">
        <v>7182</v>
      </c>
      <c r="G333" s="100" t="s">
        <v>1782</v>
      </c>
      <c r="H333" s="98">
        <v>2013</v>
      </c>
      <c r="I333" s="100" t="s">
        <v>1783</v>
      </c>
      <c r="J333" s="101">
        <v>138596</v>
      </c>
      <c r="K333" s="100" t="s">
        <v>686</v>
      </c>
      <c r="L333" s="100" t="s">
        <v>7069</v>
      </c>
      <c r="M333" s="100" t="s">
        <v>7070</v>
      </c>
      <c r="N333" s="100"/>
      <c r="O333" s="100"/>
      <c r="P333" s="100">
        <v>6575</v>
      </c>
      <c r="Q333" s="102"/>
      <c r="R333" s="98"/>
      <c r="S333" s="98"/>
      <c r="T333" s="98"/>
      <c r="U333" s="102"/>
      <c r="V333" s="98"/>
      <c r="W333" s="98"/>
      <c r="X333" s="103" t="s">
        <v>7071</v>
      </c>
      <c r="Y333" s="102"/>
      <c r="Z333" s="102"/>
      <c r="AA333" s="102"/>
      <c r="AB333" s="102">
        <v>3</v>
      </c>
      <c r="AC333" s="98"/>
      <c r="AD333" s="102"/>
      <c r="AE333" s="104"/>
      <c r="AF333" s="105">
        <v>0</v>
      </c>
      <c r="AG333" s="106"/>
      <c r="AH333" s="100"/>
      <c r="AI333" s="107"/>
      <c r="AJ333" s="106"/>
      <c r="AK333" s="98"/>
      <c r="AL333" s="107"/>
      <c r="AM333" s="106"/>
      <c r="AN333" s="98"/>
      <c r="AO333" s="107"/>
      <c r="AP333" s="106"/>
      <c r="AQ333" s="98"/>
      <c r="AR333" s="107"/>
      <c r="AS333" s="106"/>
      <c r="AT333" s="98"/>
      <c r="AU333" s="107"/>
      <c r="AV333" s="108"/>
      <c r="AW333" s="98"/>
      <c r="AX333" s="98"/>
      <c r="AY333" s="45"/>
      <c r="AZ333" s="45"/>
      <c r="BA333" s="45"/>
      <c r="BB333" s="45"/>
      <c r="BC333" s="45"/>
      <c r="BD333" s="45"/>
      <c r="BE333" s="45"/>
      <c r="BF333" s="45"/>
      <c r="BG333" s="45"/>
      <c r="BH333" s="45"/>
      <c r="BI333" s="45"/>
      <c r="BJ333" s="45"/>
      <c r="BK333" s="45"/>
      <c r="BL333" s="45"/>
      <c r="BM333" s="45"/>
      <c r="BN333" s="45"/>
      <c r="BO333" s="45"/>
      <c r="BP333" s="45"/>
      <c r="BQ333" s="45"/>
      <c r="BR333" s="45"/>
      <c r="BS333" s="45"/>
      <c r="BT333" s="45"/>
      <c r="BU333" s="45"/>
      <c r="BV333" s="45"/>
      <c r="BW333" s="45"/>
      <c r="BX333" s="45"/>
      <c r="BY333" s="45"/>
      <c r="BZ333" s="45"/>
      <c r="CA333" s="45"/>
      <c r="CB333" s="45"/>
      <c r="CC333" s="45"/>
      <c r="CD333" s="45"/>
      <c r="CE333" s="45"/>
      <c r="CF333" s="45"/>
      <c r="CG333" s="45"/>
      <c r="CH333" s="45"/>
      <c r="CI333" s="45"/>
      <c r="CJ333" s="45"/>
      <c r="CK333" s="45"/>
      <c r="CL333" s="45"/>
      <c r="CM333" s="45"/>
      <c r="CN333" s="45"/>
      <c r="CO333" s="45"/>
      <c r="CP333" s="45"/>
      <c r="CQ333" s="45"/>
      <c r="CR333" s="45"/>
      <c r="CS333" s="45"/>
      <c r="CT333" s="45"/>
      <c r="CU333" s="45"/>
      <c r="CV333" s="45"/>
      <c r="CW333" s="45"/>
      <c r="CX333" s="45"/>
      <c r="CY333" s="45"/>
      <c r="CZ333" s="45"/>
      <c r="DA333" s="45"/>
      <c r="DB333" s="45"/>
      <c r="DC333" s="45"/>
      <c r="DD333" s="45"/>
      <c r="DE333" s="45"/>
      <c r="DF333" s="45"/>
      <c r="DG333" s="45"/>
      <c r="DH333" s="45"/>
      <c r="DI333" s="45"/>
      <c r="DJ333" s="45"/>
      <c r="DK333" s="45"/>
      <c r="DL333" s="45"/>
      <c r="DM333" s="45"/>
      <c r="DN333" s="45"/>
      <c r="DO333" s="45"/>
      <c r="DP333" s="45"/>
      <c r="DQ333" s="45"/>
      <c r="DR333" s="45"/>
      <c r="DS333" s="45"/>
      <c r="DT333" s="45"/>
      <c r="DU333" s="45"/>
      <c r="DV333" s="45"/>
      <c r="DW333" s="45"/>
      <c r="DX333" s="45"/>
      <c r="DY333" s="45"/>
      <c r="DZ333" s="45"/>
      <c r="EA333" s="45"/>
      <c r="EB333" s="45"/>
      <c r="EC333" s="45"/>
      <c r="ED333" s="45"/>
      <c r="EE333" s="45"/>
      <c r="EF333" s="45"/>
      <c r="EG333" s="45"/>
      <c r="EH333" s="45"/>
      <c r="EI333" s="45"/>
      <c r="EJ333" s="45"/>
      <c r="EK333" s="45"/>
      <c r="EL333" s="45"/>
      <c r="EM333" s="45"/>
      <c r="EN333" s="45"/>
      <c r="EO333" s="45"/>
      <c r="EP333" s="45"/>
      <c r="EQ333" s="45"/>
      <c r="ER333" s="45"/>
    </row>
    <row r="334" spans="1:256" ht="165.6" x14ac:dyDescent="0.25">
      <c r="A334" s="97">
        <v>404</v>
      </c>
      <c r="B334" s="100" t="s">
        <v>7063</v>
      </c>
      <c r="C334" s="98">
        <v>3</v>
      </c>
      <c r="D334" s="99" t="s">
        <v>7064</v>
      </c>
      <c r="E334" s="100" t="s">
        <v>7151</v>
      </c>
      <c r="F334" s="98" t="s">
        <v>7152</v>
      </c>
      <c r="G334" s="100" t="s">
        <v>7407</v>
      </c>
      <c r="H334" s="98">
        <v>2013</v>
      </c>
      <c r="I334" s="100" t="s">
        <v>7408</v>
      </c>
      <c r="J334" s="101">
        <v>89889</v>
      </c>
      <c r="K334" s="100" t="s">
        <v>686</v>
      </c>
      <c r="L334" s="100" t="s">
        <v>7069</v>
      </c>
      <c r="M334" s="100" t="s">
        <v>7070</v>
      </c>
      <c r="N334" s="100"/>
      <c r="O334" s="100"/>
      <c r="P334" s="100">
        <v>6556</v>
      </c>
      <c r="Q334" s="102"/>
      <c r="R334" s="98"/>
      <c r="S334" s="98"/>
      <c r="T334" s="98"/>
      <c r="U334" s="102"/>
      <c r="V334" s="98"/>
      <c r="W334" s="98"/>
      <c r="X334" s="103" t="s">
        <v>7071</v>
      </c>
      <c r="Y334" s="102"/>
      <c r="Z334" s="102"/>
      <c r="AA334" s="102"/>
      <c r="AB334" s="102">
        <v>3</v>
      </c>
      <c r="AC334" s="98"/>
      <c r="AD334" s="102"/>
      <c r="AE334" s="104"/>
      <c r="AF334" s="105">
        <v>0</v>
      </c>
      <c r="AG334" s="106"/>
      <c r="AH334" s="100"/>
      <c r="AI334" s="107"/>
      <c r="AJ334" s="106"/>
      <c r="AK334" s="98"/>
      <c r="AL334" s="107"/>
      <c r="AM334" s="106"/>
      <c r="AN334" s="98"/>
      <c r="AO334" s="107"/>
      <c r="AP334" s="106"/>
      <c r="AQ334" s="98"/>
      <c r="AR334" s="107"/>
      <c r="AS334" s="106"/>
      <c r="AT334" s="98"/>
      <c r="AU334" s="107"/>
      <c r="AV334" s="108"/>
      <c r="AW334" s="98"/>
      <c r="AX334" s="98"/>
      <c r="AY334" s="45"/>
      <c r="AZ334" s="45"/>
      <c r="BA334" s="45"/>
      <c r="BB334" s="45"/>
      <c r="BC334" s="45"/>
      <c r="BD334" s="45"/>
      <c r="BE334" s="45"/>
      <c r="BF334" s="45"/>
      <c r="BG334" s="45"/>
      <c r="BH334" s="45"/>
      <c r="BI334" s="45"/>
      <c r="BJ334" s="45"/>
      <c r="BK334" s="45"/>
      <c r="BL334" s="45"/>
      <c r="BM334" s="45"/>
      <c r="BN334" s="45"/>
      <c r="BO334" s="45"/>
      <c r="BP334" s="45"/>
      <c r="BQ334" s="45"/>
      <c r="BR334" s="45"/>
      <c r="BS334" s="45"/>
      <c r="BT334" s="45"/>
      <c r="BU334" s="45"/>
      <c r="BV334" s="45"/>
      <c r="BW334" s="45"/>
      <c r="BX334" s="45"/>
      <c r="BY334" s="45"/>
      <c r="BZ334" s="45"/>
      <c r="CA334" s="45"/>
      <c r="CB334" s="45"/>
      <c r="CC334" s="45"/>
      <c r="CD334" s="45"/>
      <c r="CE334" s="45"/>
      <c r="CF334" s="45"/>
      <c r="CG334" s="45"/>
      <c r="CH334" s="45"/>
      <c r="CI334" s="45"/>
      <c r="CJ334" s="45"/>
      <c r="CK334" s="45"/>
      <c r="CL334" s="45"/>
      <c r="CM334" s="45"/>
      <c r="CN334" s="45"/>
      <c r="CO334" s="45"/>
      <c r="CP334" s="45"/>
      <c r="CQ334" s="45"/>
      <c r="CR334" s="45"/>
      <c r="CS334" s="45"/>
      <c r="CT334" s="45"/>
      <c r="CU334" s="45"/>
      <c r="CV334" s="45"/>
      <c r="CW334" s="45"/>
      <c r="CX334" s="45"/>
      <c r="CY334" s="45"/>
      <c r="CZ334" s="45"/>
      <c r="DA334" s="45"/>
      <c r="DB334" s="45"/>
      <c r="DC334" s="45"/>
      <c r="DD334" s="45"/>
      <c r="DE334" s="45"/>
      <c r="DF334" s="45"/>
      <c r="DG334" s="45"/>
      <c r="DH334" s="45"/>
      <c r="DI334" s="45"/>
      <c r="DJ334" s="45"/>
      <c r="DK334" s="45"/>
      <c r="DL334" s="45"/>
      <c r="DM334" s="45"/>
      <c r="DN334" s="45"/>
      <c r="DO334" s="45"/>
      <c r="DP334" s="45"/>
      <c r="DQ334" s="45"/>
      <c r="DR334" s="45"/>
      <c r="DS334" s="45"/>
      <c r="DT334" s="45"/>
      <c r="DU334" s="45"/>
      <c r="DV334" s="45"/>
      <c r="DW334" s="45"/>
      <c r="DX334" s="45"/>
      <c r="DY334" s="45"/>
      <c r="DZ334" s="45"/>
      <c r="EA334" s="45"/>
      <c r="EB334" s="45"/>
      <c r="EC334" s="45"/>
      <c r="ED334" s="45"/>
      <c r="EE334" s="45"/>
      <c r="EF334" s="45"/>
      <c r="EG334" s="45"/>
      <c r="EH334" s="45"/>
      <c r="EI334" s="45"/>
      <c r="EJ334" s="45"/>
      <c r="EK334" s="45"/>
      <c r="EL334" s="45"/>
      <c r="EM334" s="45"/>
      <c r="EN334" s="45"/>
      <c r="EO334" s="45"/>
      <c r="EP334" s="45"/>
      <c r="EQ334" s="45"/>
      <c r="ER334" s="45"/>
    </row>
    <row r="335" spans="1:256" ht="165.6" x14ac:dyDescent="0.25">
      <c r="A335" s="97">
        <v>404</v>
      </c>
      <c r="B335" s="100" t="s">
        <v>7063</v>
      </c>
      <c r="C335" s="98">
        <v>3</v>
      </c>
      <c r="D335" s="99" t="s">
        <v>7064</v>
      </c>
      <c r="E335" s="100" t="s">
        <v>7528</v>
      </c>
      <c r="F335" s="98">
        <v>15493</v>
      </c>
      <c r="G335" s="100" t="s">
        <v>7529</v>
      </c>
      <c r="H335" s="98">
        <v>2005</v>
      </c>
      <c r="I335" s="100" t="s">
        <v>7530</v>
      </c>
      <c r="J335" s="101">
        <v>40686.03</v>
      </c>
      <c r="K335" s="100" t="s">
        <v>726</v>
      </c>
      <c r="L335" s="100" t="s">
        <v>7069</v>
      </c>
      <c r="M335" s="100" t="s">
        <v>7531</v>
      </c>
      <c r="N335" s="100" t="s">
        <v>7532</v>
      </c>
      <c r="O335" s="100" t="s">
        <v>7533</v>
      </c>
      <c r="P335" s="100" t="s">
        <v>7534</v>
      </c>
      <c r="Q335" s="102">
        <v>54</v>
      </c>
      <c r="R335" s="98">
        <v>9</v>
      </c>
      <c r="S335" s="98">
        <v>25</v>
      </c>
      <c r="T335" s="98">
        <v>66</v>
      </c>
      <c r="U335" s="102">
        <v>100</v>
      </c>
      <c r="V335" s="98">
        <v>150</v>
      </c>
      <c r="W335" s="98">
        <v>100</v>
      </c>
      <c r="X335" s="103" t="s">
        <v>7071</v>
      </c>
      <c r="Y335" s="102">
        <v>4</v>
      </c>
      <c r="Z335" s="102">
        <v>9</v>
      </c>
      <c r="AA335" s="102">
        <v>3</v>
      </c>
      <c r="AB335" s="102"/>
      <c r="AC335" s="98">
        <v>1</v>
      </c>
      <c r="AD335" s="102">
        <v>54</v>
      </c>
      <c r="AE335" s="104">
        <v>5</v>
      </c>
      <c r="AF335" s="105">
        <v>100</v>
      </c>
      <c r="AG335" s="106" t="s">
        <v>7535</v>
      </c>
      <c r="AH335" s="100" t="s">
        <v>7536</v>
      </c>
      <c r="AI335" s="107"/>
      <c r="AJ335" s="106" t="s">
        <v>7537</v>
      </c>
      <c r="AK335" s="98" t="s">
        <v>7536</v>
      </c>
      <c r="AL335" s="107"/>
      <c r="AM335" s="106" t="s">
        <v>7538</v>
      </c>
      <c r="AN335" s="98" t="s">
        <v>7536</v>
      </c>
      <c r="AO335" s="107"/>
      <c r="AP335" s="106" t="s">
        <v>7539</v>
      </c>
      <c r="AQ335" s="98" t="s">
        <v>7536</v>
      </c>
      <c r="AR335" s="107"/>
      <c r="AS335" s="106"/>
      <c r="AT335" s="98"/>
      <c r="AU335" s="107"/>
      <c r="AV335" s="108"/>
      <c r="AW335" s="98"/>
      <c r="AX335" s="98"/>
      <c r="AY335" s="45"/>
      <c r="AZ335" s="45"/>
      <c r="BA335" s="45"/>
      <c r="BB335" s="45"/>
      <c r="BC335" s="45"/>
      <c r="BD335" s="45"/>
      <c r="BE335" s="45"/>
      <c r="BF335" s="45"/>
      <c r="BG335" s="45"/>
      <c r="BH335" s="45"/>
      <c r="BI335" s="45"/>
      <c r="BJ335" s="45"/>
      <c r="BK335" s="45"/>
      <c r="BL335" s="45"/>
      <c r="BM335" s="45"/>
      <c r="BN335" s="45"/>
      <c r="BO335" s="45"/>
      <c r="BP335" s="45"/>
      <c r="BQ335" s="45"/>
      <c r="BR335" s="45"/>
      <c r="BS335" s="45"/>
      <c r="BT335" s="45"/>
      <c r="BU335" s="45"/>
      <c r="BV335" s="45"/>
      <c r="BW335" s="45"/>
      <c r="BX335" s="45"/>
      <c r="BY335" s="45"/>
      <c r="BZ335" s="45"/>
      <c r="CA335" s="45"/>
      <c r="CB335" s="45"/>
      <c r="CC335" s="45"/>
      <c r="CD335" s="45"/>
      <c r="CE335" s="45"/>
      <c r="CF335" s="45"/>
      <c r="CG335" s="45"/>
      <c r="CH335" s="45"/>
      <c r="CI335" s="45"/>
      <c r="CJ335" s="45"/>
      <c r="CK335" s="45"/>
      <c r="CL335" s="45"/>
      <c r="CM335" s="45"/>
      <c r="CN335" s="45"/>
      <c r="CO335" s="45"/>
      <c r="CP335" s="45"/>
      <c r="CQ335" s="45"/>
      <c r="CR335" s="45"/>
      <c r="CS335" s="45"/>
      <c r="CT335" s="45"/>
      <c r="CU335" s="45"/>
      <c r="CV335" s="45"/>
      <c r="CW335" s="45"/>
      <c r="CX335" s="45"/>
      <c r="CY335" s="45"/>
      <c r="CZ335" s="45"/>
      <c r="DA335" s="45"/>
      <c r="DB335" s="45"/>
      <c r="DC335" s="45"/>
      <c r="DD335" s="45"/>
      <c r="DE335" s="45"/>
      <c r="DF335" s="45"/>
      <c r="DG335" s="45"/>
      <c r="DH335" s="45"/>
      <c r="DI335" s="45"/>
      <c r="DJ335" s="45"/>
      <c r="DK335" s="45"/>
      <c r="DL335" s="45"/>
      <c r="DM335" s="45"/>
      <c r="DN335" s="45"/>
      <c r="DO335" s="45"/>
      <c r="DP335" s="45"/>
      <c r="DQ335" s="45"/>
      <c r="DR335" s="45"/>
      <c r="DS335" s="45"/>
      <c r="DT335" s="45"/>
      <c r="DU335" s="45"/>
      <c r="DV335" s="45"/>
      <c r="DW335" s="45"/>
      <c r="DX335" s="45"/>
      <c r="DY335" s="45"/>
      <c r="DZ335" s="45"/>
      <c r="EA335" s="45"/>
      <c r="EB335" s="45"/>
      <c r="EC335" s="45"/>
      <c r="ED335" s="45"/>
      <c r="EE335" s="45"/>
      <c r="EF335" s="45"/>
      <c r="EG335" s="45"/>
      <c r="EH335" s="45"/>
      <c r="EI335" s="45"/>
      <c r="EJ335" s="45"/>
      <c r="EK335" s="45"/>
      <c r="EL335" s="45"/>
      <c r="EM335" s="45"/>
      <c r="EN335" s="45"/>
      <c r="EO335" s="45"/>
      <c r="EP335" s="45"/>
      <c r="EQ335" s="45"/>
      <c r="ER335" s="45"/>
    </row>
    <row r="336" spans="1:256" ht="127.4" x14ac:dyDescent="0.25">
      <c r="A336" s="97">
        <v>404</v>
      </c>
      <c r="B336" s="100" t="s">
        <v>7063</v>
      </c>
      <c r="C336" s="98">
        <v>3</v>
      </c>
      <c r="D336" s="99" t="s">
        <v>7064</v>
      </c>
      <c r="E336" s="100" t="s">
        <v>7635</v>
      </c>
      <c r="F336" s="98">
        <v>7948</v>
      </c>
      <c r="G336" s="100" t="s">
        <v>7636</v>
      </c>
      <c r="H336" s="98">
        <v>2007</v>
      </c>
      <c r="I336" s="100" t="s">
        <v>7637</v>
      </c>
      <c r="J336" s="101">
        <v>63971</v>
      </c>
      <c r="K336" s="100" t="s">
        <v>675</v>
      </c>
      <c r="L336" s="100" t="s">
        <v>7069</v>
      </c>
      <c r="M336" s="100" t="s">
        <v>7638</v>
      </c>
      <c r="N336" s="100" t="s">
        <v>7639</v>
      </c>
      <c r="O336" s="100" t="s">
        <v>7640</v>
      </c>
      <c r="P336" s="100">
        <v>4542</v>
      </c>
      <c r="Q336" s="102">
        <v>45</v>
      </c>
      <c r="R336" s="98">
        <v>16</v>
      </c>
      <c r="S336" s="98">
        <v>4</v>
      </c>
      <c r="T336" s="98">
        <v>80</v>
      </c>
      <c r="U336" s="102">
        <v>100</v>
      </c>
      <c r="V336" s="98">
        <v>200</v>
      </c>
      <c r="W336" s="98">
        <v>100</v>
      </c>
      <c r="X336" s="103" t="s">
        <v>7071</v>
      </c>
      <c r="Y336" s="102">
        <v>4</v>
      </c>
      <c r="Z336" s="102">
        <v>9</v>
      </c>
      <c r="AA336" s="102">
        <v>3</v>
      </c>
      <c r="AB336" s="102"/>
      <c r="AC336" s="98">
        <v>1</v>
      </c>
      <c r="AD336" s="102">
        <v>54</v>
      </c>
      <c r="AE336" s="104">
        <v>5</v>
      </c>
      <c r="AF336" s="105">
        <v>200</v>
      </c>
      <c r="AG336" s="106" t="s">
        <v>7641</v>
      </c>
      <c r="AH336" s="100" t="s">
        <v>6936</v>
      </c>
      <c r="AI336" s="107">
        <v>100</v>
      </c>
      <c r="AJ336" s="106" t="s">
        <v>7064</v>
      </c>
      <c r="AK336" s="98" t="s">
        <v>7642</v>
      </c>
      <c r="AL336" s="107">
        <v>100</v>
      </c>
      <c r="AM336" s="106"/>
      <c r="AN336" s="98"/>
      <c r="AO336" s="107"/>
      <c r="AP336" s="106"/>
      <c r="AQ336" s="98"/>
      <c r="AR336" s="107"/>
      <c r="AS336" s="106"/>
      <c r="AT336" s="98"/>
      <c r="AU336" s="107"/>
      <c r="AV336" s="108"/>
      <c r="AW336" s="98"/>
      <c r="AX336" s="98"/>
      <c r="AY336" s="45"/>
      <c r="AZ336" s="45"/>
      <c r="BA336" s="45"/>
      <c r="BB336" s="45"/>
      <c r="BC336" s="45"/>
      <c r="BD336" s="45"/>
      <c r="BE336" s="45"/>
      <c r="BF336" s="45"/>
      <c r="BG336" s="45"/>
      <c r="BH336" s="45"/>
      <c r="BI336" s="45"/>
      <c r="BJ336" s="45"/>
      <c r="BK336" s="45"/>
      <c r="BL336" s="45"/>
      <c r="BM336" s="45"/>
      <c r="BN336" s="45"/>
      <c r="BO336" s="45"/>
      <c r="BP336" s="45"/>
      <c r="BQ336" s="45"/>
      <c r="BR336" s="45"/>
      <c r="BS336" s="45"/>
      <c r="BT336" s="45"/>
      <c r="BU336" s="45"/>
      <c r="BV336" s="45"/>
      <c r="BW336" s="45"/>
      <c r="BX336" s="45"/>
      <c r="BY336" s="45"/>
      <c r="BZ336" s="45"/>
      <c r="CA336" s="45"/>
      <c r="CB336" s="45"/>
      <c r="CC336" s="45"/>
      <c r="CD336" s="45"/>
      <c r="CE336" s="45"/>
      <c r="CF336" s="45"/>
      <c r="CG336" s="45"/>
      <c r="CH336" s="45"/>
      <c r="CI336" s="45"/>
      <c r="CJ336" s="45"/>
      <c r="CK336" s="45"/>
      <c r="CL336" s="45"/>
      <c r="CM336" s="45"/>
      <c r="CN336" s="45"/>
      <c r="CO336" s="45"/>
      <c r="CP336" s="45"/>
      <c r="CQ336" s="45"/>
      <c r="CR336" s="45"/>
      <c r="CS336" s="45"/>
      <c r="CT336" s="45"/>
      <c r="CU336" s="45"/>
      <c r="CV336" s="45"/>
      <c r="CW336" s="45"/>
      <c r="CX336" s="45"/>
      <c r="CY336" s="45"/>
      <c r="CZ336" s="45"/>
      <c r="DA336" s="45"/>
      <c r="DB336" s="45"/>
      <c r="DC336" s="45"/>
      <c r="DD336" s="45"/>
      <c r="DE336" s="45"/>
      <c r="DF336" s="45"/>
      <c r="DG336" s="45"/>
      <c r="DH336" s="45"/>
      <c r="DI336" s="45"/>
      <c r="DJ336" s="45"/>
      <c r="DK336" s="45"/>
      <c r="DL336" s="45"/>
      <c r="DM336" s="45"/>
      <c r="DN336" s="45"/>
      <c r="DO336" s="45"/>
      <c r="DP336" s="45"/>
      <c r="DQ336" s="45"/>
      <c r="DR336" s="45"/>
      <c r="DS336" s="45"/>
      <c r="DT336" s="45"/>
      <c r="DU336" s="45"/>
      <c r="DV336" s="45"/>
      <c r="DW336" s="45"/>
      <c r="DX336" s="45"/>
      <c r="DY336" s="45"/>
      <c r="DZ336" s="45"/>
      <c r="EA336" s="45"/>
      <c r="EB336" s="45"/>
      <c r="EC336" s="45"/>
      <c r="ED336" s="45"/>
      <c r="EE336" s="45"/>
      <c r="EF336" s="45"/>
      <c r="EG336" s="45"/>
      <c r="EH336" s="45"/>
      <c r="EI336" s="45"/>
      <c r="EJ336" s="45"/>
      <c r="EK336" s="45"/>
      <c r="EL336" s="45"/>
      <c r="EM336" s="45"/>
      <c r="EN336" s="45"/>
      <c r="EO336" s="45"/>
      <c r="EP336" s="45"/>
      <c r="EQ336" s="45"/>
      <c r="ER336" s="45"/>
    </row>
    <row r="337" spans="1:256" ht="165.6" x14ac:dyDescent="0.25">
      <c r="A337" s="97">
        <v>404</v>
      </c>
      <c r="B337" s="100" t="s">
        <v>7063</v>
      </c>
      <c r="C337" s="98">
        <v>3</v>
      </c>
      <c r="D337" s="99" t="s">
        <v>7064</v>
      </c>
      <c r="E337" s="100" t="s">
        <v>7655</v>
      </c>
      <c r="F337" s="98">
        <v>7127</v>
      </c>
      <c r="G337" s="100" t="s">
        <v>7656</v>
      </c>
      <c r="H337" s="98">
        <v>2006</v>
      </c>
      <c r="I337" s="100" t="s">
        <v>7657</v>
      </c>
      <c r="J337" s="101">
        <v>93286</v>
      </c>
      <c r="K337" s="100" t="s">
        <v>675</v>
      </c>
      <c r="L337" s="100" t="s">
        <v>7069</v>
      </c>
      <c r="M337" s="100" t="s">
        <v>7070</v>
      </c>
      <c r="N337" s="100" t="s">
        <v>7658</v>
      </c>
      <c r="O337" s="100" t="s">
        <v>7659</v>
      </c>
      <c r="P337" s="100">
        <v>4621</v>
      </c>
      <c r="Q337" s="102">
        <v>160</v>
      </c>
      <c r="R337" s="98">
        <v>8</v>
      </c>
      <c r="S337" s="98">
        <v>10</v>
      </c>
      <c r="T337" s="98">
        <v>82</v>
      </c>
      <c r="U337" s="102">
        <v>100</v>
      </c>
      <c r="V337" s="98">
        <v>100</v>
      </c>
      <c r="W337" s="98">
        <v>97</v>
      </c>
      <c r="X337" s="103" t="s">
        <v>7071</v>
      </c>
      <c r="Y337" s="102">
        <v>4</v>
      </c>
      <c r="Z337" s="102">
        <v>6</v>
      </c>
      <c r="AA337" s="102">
        <v>2</v>
      </c>
      <c r="AB337" s="102"/>
      <c r="AC337" s="98">
        <v>1</v>
      </c>
      <c r="AD337" s="102">
        <v>160</v>
      </c>
      <c r="AE337" s="104">
        <v>5</v>
      </c>
      <c r="AF337" s="105">
        <v>50</v>
      </c>
      <c r="AG337" s="106" t="s">
        <v>7660</v>
      </c>
      <c r="AH337" s="100" t="s">
        <v>7536</v>
      </c>
      <c r="AI337" s="107">
        <v>20</v>
      </c>
      <c r="AJ337" s="106" t="s">
        <v>7661</v>
      </c>
      <c r="AK337" s="98" t="s">
        <v>7536</v>
      </c>
      <c r="AL337" s="107">
        <v>10</v>
      </c>
      <c r="AM337" s="106"/>
      <c r="AN337" s="98"/>
      <c r="AO337" s="107"/>
      <c r="AP337" s="106" t="s">
        <v>7662</v>
      </c>
      <c r="AQ337" s="98" t="s">
        <v>7536</v>
      </c>
      <c r="AR337" s="107">
        <v>10</v>
      </c>
      <c r="AS337" s="106" t="s">
        <v>7663</v>
      </c>
      <c r="AT337" s="98" t="s">
        <v>7664</v>
      </c>
      <c r="AU337" s="107">
        <v>10</v>
      </c>
      <c r="AV337" s="108"/>
      <c r="AW337" s="98"/>
      <c r="AX337" s="98"/>
      <c r="AY337" s="45"/>
      <c r="AZ337" s="45"/>
      <c r="BA337" s="45"/>
      <c r="BB337" s="45"/>
      <c r="BC337" s="45"/>
      <c r="BD337" s="45"/>
      <c r="BE337" s="45"/>
      <c r="BF337" s="45"/>
      <c r="BG337" s="45"/>
      <c r="BH337" s="45"/>
      <c r="BI337" s="45"/>
      <c r="BJ337" s="45"/>
      <c r="BK337" s="45"/>
      <c r="BL337" s="45"/>
      <c r="BM337" s="45"/>
      <c r="BN337" s="45"/>
      <c r="BO337" s="45"/>
      <c r="BP337" s="45"/>
      <c r="BQ337" s="45"/>
      <c r="BR337" s="45"/>
      <c r="BS337" s="45"/>
      <c r="BT337" s="45"/>
      <c r="BU337" s="45"/>
      <c r="BV337" s="45"/>
      <c r="BW337" s="45"/>
      <c r="BX337" s="45"/>
      <c r="BY337" s="45"/>
      <c r="BZ337" s="45"/>
      <c r="CA337" s="45"/>
      <c r="CB337" s="45"/>
      <c r="CC337" s="45"/>
      <c r="CD337" s="45"/>
      <c r="CE337" s="45"/>
      <c r="CF337" s="45"/>
      <c r="CG337" s="45"/>
      <c r="CH337" s="45"/>
      <c r="CI337" s="45"/>
      <c r="CJ337" s="45"/>
      <c r="CK337" s="45"/>
      <c r="CL337" s="45"/>
      <c r="CM337" s="45"/>
      <c r="CN337" s="45"/>
      <c r="CO337" s="45"/>
      <c r="CP337" s="45"/>
      <c r="CQ337" s="45"/>
      <c r="CR337" s="45"/>
      <c r="CS337" s="45"/>
      <c r="CT337" s="45"/>
      <c r="CU337" s="45"/>
      <c r="CV337" s="45"/>
      <c r="CW337" s="45"/>
      <c r="CX337" s="45"/>
      <c r="CY337" s="45"/>
      <c r="CZ337" s="45"/>
      <c r="DA337" s="45"/>
      <c r="DB337" s="45"/>
      <c r="DC337" s="45"/>
      <c r="DD337" s="45"/>
      <c r="DE337" s="45"/>
      <c r="DF337" s="45"/>
      <c r="DG337" s="45"/>
      <c r="DH337" s="45"/>
      <c r="DI337" s="45"/>
      <c r="DJ337" s="45"/>
      <c r="DK337" s="45"/>
      <c r="DL337" s="45"/>
      <c r="DM337" s="45"/>
      <c r="DN337" s="45"/>
      <c r="DO337" s="45"/>
      <c r="DP337" s="45"/>
      <c r="DQ337" s="45"/>
      <c r="DR337" s="45"/>
      <c r="DS337" s="45"/>
      <c r="DT337" s="45"/>
      <c r="DU337" s="45"/>
      <c r="DV337" s="45"/>
      <c r="DW337" s="45"/>
      <c r="DX337" s="45"/>
      <c r="DY337" s="45"/>
      <c r="DZ337" s="45"/>
      <c r="EA337" s="45"/>
      <c r="EB337" s="45"/>
      <c r="EC337" s="45"/>
      <c r="ED337" s="45"/>
      <c r="EE337" s="45"/>
      <c r="EF337" s="45"/>
      <c r="EG337" s="45"/>
      <c r="EH337" s="45"/>
      <c r="EI337" s="45"/>
      <c r="EJ337" s="45"/>
      <c r="EK337" s="45"/>
      <c r="EL337" s="45"/>
      <c r="EM337" s="45"/>
      <c r="EN337" s="45"/>
      <c r="EO337" s="45"/>
      <c r="EP337" s="45"/>
      <c r="EQ337" s="45"/>
      <c r="ER337" s="45"/>
    </row>
    <row r="338" spans="1:256" ht="165.6" x14ac:dyDescent="0.25">
      <c r="A338" s="97">
        <v>404</v>
      </c>
      <c r="B338" s="100" t="s">
        <v>7063</v>
      </c>
      <c r="C338" s="98">
        <v>3</v>
      </c>
      <c r="D338" s="99" t="s">
        <v>7064</v>
      </c>
      <c r="E338" s="100" t="s">
        <v>7665</v>
      </c>
      <c r="F338" s="98">
        <v>7127</v>
      </c>
      <c r="G338" s="100" t="s">
        <v>7666</v>
      </c>
      <c r="H338" s="98">
        <v>2005</v>
      </c>
      <c r="I338" s="100" t="s">
        <v>7667</v>
      </c>
      <c r="J338" s="101">
        <v>75112.67</v>
      </c>
      <c r="K338" s="100" t="s">
        <v>726</v>
      </c>
      <c r="L338" s="100" t="s">
        <v>7069</v>
      </c>
      <c r="M338" s="100" t="s">
        <v>7070</v>
      </c>
      <c r="N338" s="100" t="s">
        <v>7668</v>
      </c>
      <c r="O338" s="100" t="s">
        <v>7667</v>
      </c>
      <c r="P338" s="100" t="s">
        <v>7669</v>
      </c>
      <c r="Q338" s="102">
        <v>41</v>
      </c>
      <c r="R338" s="98">
        <v>22</v>
      </c>
      <c r="S338" s="98">
        <v>18</v>
      </c>
      <c r="T338" s="98">
        <v>60</v>
      </c>
      <c r="U338" s="102">
        <v>100</v>
      </c>
      <c r="V338" s="98">
        <v>100</v>
      </c>
      <c r="W338" s="98">
        <v>100</v>
      </c>
      <c r="X338" s="103" t="s">
        <v>7071</v>
      </c>
      <c r="Y338" s="102">
        <v>4</v>
      </c>
      <c r="Z338" s="102">
        <v>6</v>
      </c>
      <c r="AA338" s="102">
        <v>3</v>
      </c>
      <c r="AB338" s="102"/>
      <c r="AC338" s="98">
        <v>1</v>
      </c>
      <c r="AD338" s="102">
        <v>41</v>
      </c>
      <c r="AE338" s="104">
        <v>5</v>
      </c>
      <c r="AF338" s="105">
        <v>100</v>
      </c>
      <c r="AG338" s="106" t="s">
        <v>7670</v>
      </c>
      <c r="AH338" s="100" t="s">
        <v>7536</v>
      </c>
      <c r="AI338" s="107">
        <v>50</v>
      </c>
      <c r="AJ338" s="106" t="s">
        <v>7671</v>
      </c>
      <c r="AK338" s="98" t="s">
        <v>7536</v>
      </c>
      <c r="AL338" s="107">
        <v>10</v>
      </c>
      <c r="AM338" s="106" t="s">
        <v>7672</v>
      </c>
      <c r="AN338" s="98" t="s">
        <v>7536</v>
      </c>
      <c r="AO338" s="107">
        <v>10</v>
      </c>
      <c r="AP338" s="106" t="s">
        <v>7662</v>
      </c>
      <c r="AQ338" s="98" t="s">
        <v>7536</v>
      </c>
      <c r="AR338" s="107">
        <v>20</v>
      </c>
      <c r="AS338" s="106" t="s">
        <v>7663</v>
      </c>
      <c r="AT338" s="98" t="s">
        <v>7664</v>
      </c>
      <c r="AU338" s="107">
        <v>10</v>
      </c>
      <c r="AV338" s="108"/>
      <c r="AW338" s="98"/>
      <c r="AX338" s="98"/>
      <c r="AY338" s="45"/>
      <c r="AZ338" s="45"/>
      <c r="BA338" s="45"/>
      <c r="BB338" s="45"/>
      <c r="BC338" s="45"/>
      <c r="BD338" s="45"/>
      <c r="BE338" s="45"/>
      <c r="BF338" s="45"/>
      <c r="BG338" s="45"/>
      <c r="BH338" s="45"/>
      <c r="BI338" s="45"/>
      <c r="BJ338" s="45"/>
      <c r="BK338" s="45"/>
      <c r="BL338" s="45"/>
      <c r="BM338" s="45"/>
      <c r="BN338" s="45"/>
      <c r="BO338" s="45"/>
      <c r="BP338" s="45"/>
      <c r="BQ338" s="45"/>
      <c r="BR338" s="45"/>
      <c r="BS338" s="45"/>
      <c r="BT338" s="45"/>
      <c r="BU338" s="45"/>
      <c r="BV338" s="45"/>
      <c r="BW338" s="45"/>
      <c r="BX338" s="45"/>
      <c r="BY338" s="45"/>
      <c r="BZ338" s="45"/>
      <c r="CA338" s="45"/>
      <c r="CB338" s="45"/>
      <c r="CC338" s="45"/>
      <c r="CD338" s="45"/>
      <c r="CE338" s="45"/>
      <c r="CF338" s="45"/>
      <c r="CG338" s="45"/>
      <c r="CH338" s="45"/>
      <c r="CI338" s="45"/>
      <c r="CJ338" s="45"/>
      <c r="CK338" s="45"/>
      <c r="CL338" s="45"/>
      <c r="CM338" s="45"/>
      <c r="CN338" s="45"/>
      <c r="CO338" s="45"/>
      <c r="CP338" s="45"/>
      <c r="CQ338" s="45"/>
      <c r="CR338" s="45"/>
      <c r="CS338" s="45"/>
      <c r="CT338" s="45"/>
      <c r="CU338" s="45"/>
      <c r="CV338" s="45"/>
      <c r="CW338" s="45"/>
      <c r="CX338" s="45"/>
      <c r="CY338" s="45"/>
      <c r="CZ338" s="45"/>
      <c r="DA338" s="45"/>
      <c r="DB338" s="45"/>
      <c r="DC338" s="45"/>
      <c r="DD338" s="45"/>
      <c r="DE338" s="45"/>
      <c r="DF338" s="45"/>
      <c r="DG338" s="45"/>
      <c r="DH338" s="45"/>
      <c r="DI338" s="45"/>
      <c r="DJ338" s="45"/>
      <c r="DK338" s="45"/>
      <c r="DL338" s="45"/>
      <c r="DM338" s="45"/>
      <c r="DN338" s="45"/>
      <c r="DO338" s="45"/>
      <c r="DP338" s="45"/>
      <c r="DQ338" s="45"/>
      <c r="DR338" s="45"/>
      <c r="DS338" s="45"/>
      <c r="DT338" s="45"/>
      <c r="DU338" s="45"/>
      <c r="DV338" s="45"/>
      <c r="DW338" s="45"/>
      <c r="DX338" s="45"/>
      <c r="DY338" s="45"/>
      <c r="DZ338" s="45"/>
      <c r="EA338" s="45"/>
      <c r="EB338" s="45"/>
      <c r="EC338" s="45"/>
      <c r="ED338" s="45"/>
      <c r="EE338" s="45"/>
      <c r="EF338" s="45"/>
      <c r="EG338" s="45"/>
      <c r="EH338" s="45"/>
      <c r="EI338" s="45"/>
      <c r="EJ338" s="45"/>
      <c r="EK338" s="45"/>
      <c r="EL338" s="45"/>
      <c r="EM338" s="45"/>
      <c r="EN338" s="45"/>
      <c r="EO338" s="45"/>
      <c r="EP338" s="45"/>
      <c r="EQ338" s="45"/>
      <c r="ER338" s="45"/>
    </row>
    <row r="339" spans="1:256" ht="165.6" x14ac:dyDescent="0.25">
      <c r="A339" s="97">
        <v>404</v>
      </c>
      <c r="B339" s="100" t="s">
        <v>7063</v>
      </c>
      <c r="C339" s="98">
        <v>3</v>
      </c>
      <c r="D339" s="99" t="s">
        <v>7064</v>
      </c>
      <c r="E339" s="100" t="s">
        <v>7261</v>
      </c>
      <c r="F339" s="98" t="s">
        <v>7262</v>
      </c>
      <c r="G339" s="100" t="s">
        <v>7751</v>
      </c>
      <c r="H339" s="98">
        <v>2013</v>
      </c>
      <c r="I339" s="100" t="s">
        <v>7752</v>
      </c>
      <c r="J339" s="101">
        <v>8111</v>
      </c>
      <c r="K339" s="100" t="s">
        <v>686</v>
      </c>
      <c r="L339" s="100" t="s">
        <v>7069</v>
      </c>
      <c r="M339" s="100" t="s">
        <v>7070</v>
      </c>
      <c r="N339" s="100"/>
      <c r="O339" s="100"/>
      <c r="P339" s="100">
        <v>6574</v>
      </c>
      <c r="Q339" s="102"/>
      <c r="R339" s="98"/>
      <c r="S339" s="98"/>
      <c r="T339" s="98"/>
      <c r="U339" s="102"/>
      <c r="V339" s="98"/>
      <c r="W339" s="98"/>
      <c r="X339" s="103" t="s">
        <v>7071</v>
      </c>
      <c r="Y339" s="102"/>
      <c r="Z339" s="102"/>
      <c r="AA339" s="102"/>
      <c r="AB339" s="102">
        <v>3</v>
      </c>
      <c r="AC339" s="98"/>
      <c r="AD339" s="102"/>
      <c r="AE339" s="104"/>
      <c r="AF339" s="105">
        <v>100</v>
      </c>
      <c r="AG339" s="106" t="s">
        <v>7753</v>
      </c>
      <c r="AH339" s="100" t="s">
        <v>7536</v>
      </c>
      <c r="AI339" s="107">
        <v>50</v>
      </c>
      <c r="AJ339" s="106" t="s">
        <v>7754</v>
      </c>
      <c r="AK339" s="98" t="s">
        <v>7536</v>
      </c>
      <c r="AL339" s="107">
        <v>50</v>
      </c>
      <c r="AM339" s="106"/>
      <c r="AN339" s="98"/>
      <c r="AO339" s="107"/>
      <c r="AP339" s="106"/>
      <c r="AQ339" s="98"/>
      <c r="AR339" s="107"/>
      <c r="AS339" s="106"/>
      <c r="AT339" s="98"/>
      <c r="AU339" s="107"/>
      <c r="AV339" s="108"/>
      <c r="AW339" s="98"/>
      <c r="AX339" s="98"/>
      <c r="AY339" s="45"/>
      <c r="AZ339" s="45"/>
      <c r="BA339" s="45"/>
      <c r="BB339" s="45"/>
      <c r="BC339" s="45"/>
      <c r="BD339" s="45"/>
      <c r="BE339" s="45"/>
      <c r="BF339" s="45"/>
      <c r="BG339" s="45"/>
      <c r="BH339" s="45"/>
      <c r="BI339" s="45"/>
      <c r="BJ339" s="45"/>
      <c r="BK339" s="45"/>
      <c r="BL339" s="45"/>
      <c r="BM339" s="45"/>
      <c r="BN339" s="45"/>
      <c r="BO339" s="45"/>
      <c r="BP339" s="45"/>
      <c r="BQ339" s="45"/>
      <c r="BR339" s="45"/>
      <c r="BS339" s="45"/>
      <c r="BT339" s="45"/>
      <c r="BU339" s="45"/>
      <c r="BV339" s="45"/>
      <c r="BW339" s="45"/>
      <c r="BX339" s="45"/>
      <c r="BY339" s="45"/>
      <c r="BZ339" s="45"/>
      <c r="CA339" s="45"/>
      <c r="CB339" s="45"/>
      <c r="CC339" s="45"/>
      <c r="CD339" s="45"/>
      <c r="CE339" s="45"/>
      <c r="CF339" s="45"/>
      <c r="CG339" s="45"/>
      <c r="CH339" s="45"/>
      <c r="CI339" s="45"/>
      <c r="CJ339" s="45"/>
      <c r="CK339" s="45"/>
      <c r="CL339" s="45"/>
      <c r="CM339" s="45"/>
      <c r="CN339" s="45"/>
      <c r="CO339" s="45"/>
      <c r="CP339" s="45"/>
      <c r="CQ339" s="45"/>
      <c r="CR339" s="45"/>
      <c r="CS339" s="45"/>
      <c r="CT339" s="45"/>
      <c r="CU339" s="45"/>
      <c r="CV339" s="45"/>
      <c r="CW339" s="45"/>
      <c r="CX339" s="45"/>
      <c r="CY339" s="45"/>
      <c r="CZ339" s="45"/>
      <c r="DA339" s="45"/>
      <c r="DB339" s="45"/>
      <c r="DC339" s="45"/>
      <c r="DD339" s="45"/>
      <c r="DE339" s="45"/>
      <c r="DF339" s="45"/>
      <c r="DG339" s="45"/>
      <c r="DH339" s="45"/>
      <c r="DI339" s="45"/>
      <c r="DJ339" s="45"/>
      <c r="DK339" s="45"/>
      <c r="DL339" s="45"/>
      <c r="DM339" s="45"/>
      <c r="DN339" s="45"/>
      <c r="DO339" s="45"/>
      <c r="DP339" s="45"/>
      <c r="DQ339" s="45"/>
      <c r="DR339" s="45"/>
      <c r="DS339" s="45"/>
      <c r="DT339" s="45"/>
      <c r="DU339" s="45"/>
      <c r="DV339" s="45"/>
      <c r="DW339" s="45"/>
      <c r="DX339" s="45"/>
      <c r="DY339" s="45"/>
      <c r="DZ339" s="45"/>
      <c r="EA339" s="45"/>
      <c r="EB339" s="45"/>
      <c r="EC339" s="45"/>
      <c r="ED339" s="45"/>
      <c r="EE339" s="45"/>
      <c r="EF339" s="45"/>
      <c r="EG339" s="45"/>
      <c r="EH339" s="45"/>
      <c r="EI339" s="45"/>
      <c r="EJ339" s="45"/>
      <c r="EK339" s="45"/>
      <c r="EL339" s="45"/>
      <c r="EM339" s="45"/>
      <c r="EN339" s="45"/>
      <c r="EO339" s="45"/>
      <c r="EP339" s="45"/>
      <c r="EQ339" s="45"/>
      <c r="ER339" s="45"/>
    </row>
    <row r="340" spans="1:256" ht="165.6" x14ac:dyDescent="0.25">
      <c r="A340" s="97">
        <v>404</v>
      </c>
      <c r="B340" s="100" t="s">
        <v>7063</v>
      </c>
      <c r="C340" s="98">
        <v>3</v>
      </c>
      <c r="D340" s="99" t="s">
        <v>7064</v>
      </c>
      <c r="E340" s="100" t="s">
        <v>7065</v>
      </c>
      <c r="F340" s="98" t="s">
        <v>7066</v>
      </c>
      <c r="G340" s="100" t="s">
        <v>7786</v>
      </c>
      <c r="H340" s="98">
        <v>2013</v>
      </c>
      <c r="I340" s="100" t="s">
        <v>7787</v>
      </c>
      <c r="J340" s="101">
        <v>11582</v>
      </c>
      <c r="K340" s="100" t="s">
        <v>686</v>
      </c>
      <c r="L340" s="100" t="s">
        <v>7069</v>
      </c>
      <c r="M340" s="100" t="s">
        <v>7070</v>
      </c>
      <c r="N340" s="100"/>
      <c r="O340" s="100"/>
      <c r="P340" s="100">
        <v>6550</v>
      </c>
      <c r="Q340" s="102"/>
      <c r="R340" s="98"/>
      <c r="S340" s="98"/>
      <c r="T340" s="98"/>
      <c r="U340" s="102"/>
      <c r="V340" s="98"/>
      <c r="W340" s="98"/>
      <c r="X340" s="103" t="s">
        <v>7071</v>
      </c>
      <c r="Y340" s="102"/>
      <c r="Z340" s="102"/>
      <c r="AA340" s="102"/>
      <c r="AB340" s="102">
        <v>3</v>
      </c>
      <c r="AC340" s="98"/>
      <c r="AD340" s="102"/>
      <c r="AE340" s="104"/>
      <c r="AF340" s="105">
        <v>0</v>
      </c>
      <c r="AG340" s="106"/>
      <c r="AH340" s="100"/>
      <c r="AI340" s="107"/>
      <c r="AJ340" s="106"/>
      <c r="AK340" s="98"/>
      <c r="AL340" s="107"/>
      <c r="AM340" s="106"/>
      <c r="AN340" s="98"/>
      <c r="AO340" s="107"/>
      <c r="AP340" s="106"/>
      <c r="AQ340" s="98"/>
      <c r="AR340" s="107"/>
      <c r="AS340" s="106"/>
      <c r="AT340" s="98"/>
      <c r="AU340" s="107"/>
      <c r="AV340" s="108"/>
      <c r="AW340" s="98"/>
      <c r="AX340" s="98"/>
      <c r="AY340" s="45"/>
      <c r="AZ340" s="45"/>
      <c r="BA340" s="45"/>
      <c r="BB340" s="45"/>
      <c r="BC340" s="45"/>
      <c r="BD340" s="45"/>
      <c r="BE340" s="45"/>
      <c r="BF340" s="45"/>
      <c r="BG340" s="45"/>
      <c r="BH340" s="45"/>
      <c r="BI340" s="45"/>
      <c r="BJ340" s="45"/>
      <c r="BK340" s="45"/>
      <c r="BL340" s="45"/>
      <c r="BM340" s="45"/>
      <c r="BN340" s="45"/>
      <c r="BO340" s="45"/>
      <c r="BP340" s="45"/>
      <c r="BQ340" s="45"/>
      <c r="BR340" s="45"/>
      <c r="BS340" s="45"/>
      <c r="BT340" s="45"/>
      <c r="BU340" s="45"/>
      <c r="BV340" s="45"/>
      <c r="BW340" s="45"/>
      <c r="BX340" s="45"/>
      <c r="BY340" s="45"/>
      <c r="BZ340" s="45"/>
      <c r="CA340" s="45"/>
      <c r="CB340" s="45"/>
      <c r="CC340" s="45"/>
      <c r="CD340" s="45"/>
      <c r="CE340" s="45"/>
      <c r="CF340" s="45"/>
      <c r="CG340" s="45"/>
      <c r="CH340" s="45"/>
      <c r="CI340" s="45"/>
      <c r="CJ340" s="45"/>
      <c r="CK340" s="45"/>
      <c r="CL340" s="45"/>
      <c r="CM340" s="45"/>
      <c r="CN340" s="45"/>
      <c r="CO340" s="45"/>
      <c r="CP340" s="45"/>
      <c r="CQ340" s="45"/>
      <c r="CR340" s="45"/>
      <c r="CS340" s="45"/>
      <c r="CT340" s="45"/>
      <c r="CU340" s="45"/>
      <c r="CV340" s="45"/>
      <c r="CW340" s="45"/>
      <c r="CX340" s="45"/>
      <c r="CY340" s="45"/>
      <c r="CZ340" s="45"/>
      <c r="DA340" s="45"/>
      <c r="DB340" s="45"/>
      <c r="DC340" s="45"/>
      <c r="DD340" s="45"/>
      <c r="DE340" s="45"/>
      <c r="DF340" s="45"/>
      <c r="DG340" s="45"/>
      <c r="DH340" s="45"/>
      <c r="DI340" s="45"/>
      <c r="DJ340" s="45"/>
      <c r="DK340" s="45"/>
      <c r="DL340" s="45"/>
      <c r="DM340" s="45"/>
      <c r="DN340" s="45"/>
      <c r="DO340" s="45"/>
      <c r="DP340" s="45"/>
      <c r="DQ340" s="45"/>
      <c r="DR340" s="45"/>
      <c r="DS340" s="45"/>
      <c r="DT340" s="45"/>
      <c r="DU340" s="45"/>
      <c r="DV340" s="45"/>
      <c r="DW340" s="45"/>
      <c r="DX340" s="45"/>
      <c r="DY340" s="45"/>
      <c r="DZ340" s="45"/>
      <c r="EA340" s="45"/>
      <c r="EB340" s="45"/>
      <c r="EC340" s="45"/>
      <c r="ED340" s="45"/>
      <c r="EE340" s="45"/>
      <c r="EF340" s="45"/>
      <c r="EG340" s="45"/>
      <c r="EH340" s="45"/>
      <c r="EI340" s="45"/>
      <c r="EJ340" s="45"/>
      <c r="EK340" s="45"/>
      <c r="EL340" s="45"/>
      <c r="EM340" s="45"/>
      <c r="EN340" s="45"/>
      <c r="EO340" s="45"/>
      <c r="EP340" s="45"/>
      <c r="EQ340" s="45"/>
      <c r="ER340" s="45"/>
    </row>
    <row r="341" spans="1:256" ht="165.6" x14ac:dyDescent="0.25">
      <c r="A341" s="97">
        <v>404</v>
      </c>
      <c r="B341" s="100" t="s">
        <v>7063</v>
      </c>
      <c r="C341" s="98">
        <v>3</v>
      </c>
      <c r="D341" s="99" t="s">
        <v>7064</v>
      </c>
      <c r="E341" s="100" t="s">
        <v>7151</v>
      </c>
      <c r="F341" s="98" t="s">
        <v>7152</v>
      </c>
      <c r="G341" s="100" t="s">
        <v>7793</v>
      </c>
      <c r="H341" s="98">
        <v>2013</v>
      </c>
      <c r="I341" s="100" t="s">
        <v>7793</v>
      </c>
      <c r="J341" s="101">
        <v>29069</v>
      </c>
      <c r="K341" s="100" t="s">
        <v>686</v>
      </c>
      <c r="L341" s="100" t="s">
        <v>7069</v>
      </c>
      <c r="M341" s="100" t="s">
        <v>7070</v>
      </c>
      <c r="N341" s="100" t="s">
        <v>7794</v>
      </c>
      <c r="O341" s="100" t="s">
        <v>7795</v>
      </c>
      <c r="P341" s="100">
        <v>6557</v>
      </c>
      <c r="Q341" s="102"/>
      <c r="R341" s="98"/>
      <c r="S341" s="98"/>
      <c r="T341" s="98"/>
      <c r="U341" s="102"/>
      <c r="V341" s="98"/>
      <c r="W341" s="98"/>
      <c r="X341" s="103" t="s">
        <v>7071</v>
      </c>
      <c r="Y341" s="102"/>
      <c r="Z341" s="102"/>
      <c r="AA341" s="102"/>
      <c r="AB341" s="102">
        <v>3</v>
      </c>
      <c r="AC341" s="98"/>
      <c r="AD341" s="102"/>
      <c r="AE341" s="104"/>
      <c r="AF341" s="105">
        <v>0</v>
      </c>
      <c r="AG341" s="106"/>
      <c r="AH341" s="100"/>
      <c r="AI341" s="107"/>
      <c r="AJ341" s="106"/>
      <c r="AK341" s="98"/>
      <c r="AL341" s="107"/>
      <c r="AM341" s="106"/>
      <c r="AN341" s="98"/>
      <c r="AO341" s="107"/>
      <c r="AP341" s="106"/>
      <c r="AQ341" s="98"/>
      <c r="AR341" s="107"/>
      <c r="AS341" s="106"/>
      <c r="AT341" s="98"/>
      <c r="AU341" s="107"/>
      <c r="AV341" s="108"/>
      <c r="AW341" s="98"/>
      <c r="AX341" s="98"/>
      <c r="AY341" s="45"/>
      <c r="AZ341" s="45"/>
      <c r="BA341" s="45"/>
      <c r="BB341" s="45"/>
      <c r="BC341" s="45"/>
      <c r="BD341" s="45"/>
      <c r="BE341" s="45"/>
      <c r="BF341" s="45"/>
      <c r="BG341" s="45"/>
      <c r="BH341" s="45"/>
      <c r="BI341" s="45"/>
      <c r="BJ341" s="45"/>
      <c r="BK341" s="45"/>
      <c r="BL341" s="45"/>
      <c r="BM341" s="45"/>
      <c r="BN341" s="45"/>
      <c r="BO341" s="45"/>
      <c r="BP341" s="45"/>
      <c r="BQ341" s="45"/>
      <c r="BR341" s="45"/>
      <c r="BS341" s="45"/>
      <c r="BT341" s="45"/>
      <c r="BU341" s="45"/>
      <c r="BV341" s="45"/>
      <c r="BW341" s="45"/>
      <c r="BX341" s="45"/>
      <c r="BY341" s="45"/>
      <c r="BZ341" s="45"/>
      <c r="CA341" s="45"/>
      <c r="CB341" s="45"/>
      <c r="CC341" s="45"/>
      <c r="CD341" s="45"/>
      <c r="CE341" s="45"/>
      <c r="CF341" s="45"/>
      <c r="CG341" s="45"/>
      <c r="CH341" s="45"/>
      <c r="CI341" s="45"/>
      <c r="CJ341" s="45"/>
      <c r="CK341" s="45"/>
      <c r="CL341" s="45"/>
      <c r="CM341" s="45"/>
      <c r="CN341" s="45"/>
      <c r="CO341" s="45"/>
      <c r="CP341" s="45"/>
      <c r="CQ341" s="45"/>
      <c r="CR341" s="45"/>
      <c r="CS341" s="45"/>
      <c r="CT341" s="45"/>
      <c r="CU341" s="45"/>
      <c r="CV341" s="45"/>
      <c r="CW341" s="45"/>
      <c r="CX341" s="45"/>
      <c r="CY341" s="45"/>
      <c r="CZ341" s="45"/>
      <c r="DA341" s="45"/>
      <c r="DB341" s="45"/>
      <c r="DC341" s="45"/>
      <c r="DD341" s="45"/>
      <c r="DE341" s="45"/>
      <c r="DF341" s="45"/>
      <c r="DG341" s="45"/>
      <c r="DH341" s="45"/>
      <c r="DI341" s="45"/>
      <c r="DJ341" s="45"/>
      <c r="DK341" s="45"/>
      <c r="DL341" s="45"/>
      <c r="DM341" s="45"/>
      <c r="DN341" s="45"/>
      <c r="DO341" s="45"/>
      <c r="DP341" s="45"/>
      <c r="DQ341" s="45"/>
      <c r="DR341" s="45"/>
      <c r="DS341" s="45"/>
      <c r="DT341" s="45"/>
      <c r="DU341" s="45"/>
      <c r="DV341" s="45"/>
      <c r="DW341" s="45"/>
      <c r="DX341" s="45"/>
      <c r="DY341" s="45"/>
      <c r="DZ341" s="45"/>
      <c r="EA341" s="45"/>
      <c r="EB341" s="45"/>
      <c r="EC341" s="45"/>
      <c r="ED341" s="45"/>
      <c r="EE341" s="45"/>
      <c r="EF341" s="45"/>
      <c r="EG341" s="45"/>
      <c r="EH341" s="45"/>
      <c r="EI341" s="45"/>
      <c r="EJ341" s="45"/>
      <c r="EK341" s="45"/>
      <c r="EL341" s="45"/>
      <c r="EM341" s="45"/>
      <c r="EN341" s="45"/>
      <c r="EO341" s="45"/>
      <c r="EP341" s="45"/>
      <c r="EQ341" s="45"/>
      <c r="ER341" s="45"/>
    </row>
    <row r="342" spans="1:256" ht="165.6" x14ac:dyDescent="0.25">
      <c r="A342" s="97">
        <v>404</v>
      </c>
      <c r="B342" s="100" t="s">
        <v>7063</v>
      </c>
      <c r="C342" s="98">
        <v>3</v>
      </c>
      <c r="D342" s="99" t="s">
        <v>7064</v>
      </c>
      <c r="E342" s="100" t="s">
        <v>7852</v>
      </c>
      <c r="F342" s="98">
        <v>21137</v>
      </c>
      <c r="G342" s="100" t="s">
        <v>7853</v>
      </c>
      <c r="H342" s="98">
        <v>2005</v>
      </c>
      <c r="I342" s="100" t="s">
        <v>7793</v>
      </c>
      <c r="J342" s="101">
        <v>108496</v>
      </c>
      <c r="K342" s="100" t="s">
        <v>726</v>
      </c>
      <c r="L342" s="100" t="s">
        <v>7069</v>
      </c>
      <c r="M342" s="100" t="s">
        <v>7070</v>
      </c>
      <c r="N342" s="100" t="s">
        <v>7854</v>
      </c>
      <c r="O342" s="100" t="s">
        <v>7855</v>
      </c>
      <c r="P342" s="100" t="s">
        <v>7856</v>
      </c>
      <c r="Q342" s="102">
        <v>45</v>
      </c>
      <c r="R342" s="98">
        <v>28</v>
      </c>
      <c r="S342" s="98">
        <v>58</v>
      </c>
      <c r="T342" s="98">
        <v>14</v>
      </c>
      <c r="U342" s="102">
        <v>100</v>
      </c>
      <c r="V342" s="98">
        <v>100</v>
      </c>
      <c r="W342" s="98">
        <v>100</v>
      </c>
      <c r="X342" s="103" t="s">
        <v>7071</v>
      </c>
      <c r="Y342" s="102">
        <v>3</v>
      </c>
      <c r="Z342" s="102">
        <v>2</v>
      </c>
      <c r="AA342" s="102">
        <v>1</v>
      </c>
      <c r="AB342" s="102"/>
      <c r="AC342" s="98">
        <v>1</v>
      </c>
      <c r="AD342" s="102">
        <v>45</v>
      </c>
      <c r="AE342" s="104">
        <v>5</v>
      </c>
      <c r="AF342" s="105">
        <v>0</v>
      </c>
      <c r="AG342" s="106"/>
      <c r="AH342" s="100"/>
      <c r="AI342" s="107"/>
      <c r="AJ342" s="106"/>
      <c r="AK342" s="98"/>
      <c r="AL342" s="107"/>
      <c r="AM342" s="106"/>
      <c r="AN342" s="98"/>
      <c r="AO342" s="107"/>
      <c r="AP342" s="106"/>
      <c r="AQ342" s="98"/>
      <c r="AR342" s="107"/>
      <c r="AS342" s="106"/>
      <c r="AT342" s="98"/>
      <c r="AU342" s="107"/>
      <c r="AV342" s="108"/>
      <c r="AW342" s="98"/>
      <c r="AX342" s="98"/>
      <c r="AY342" s="45"/>
      <c r="AZ342" s="45"/>
      <c r="BA342" s="45"/>
      <c r="BB342" s="45"/>
      <c r="BC342" s="45"/>
      <c r="BD342" s="45"/>
      <c r="BE342" s="45"/>
      <c r="BF342" s="45"/>
      <c r="BG342" s="45"/>
      <c r="BH342" s="45"/>
      <c r="BI342" s="45"/>
      <c r="BJ342" s="45"/>
      <c r="BK342" s="45"/>
      <c r="BL342" s="45"/>
      <c r="BM342" s="45"/>
      <c r="BN342" s="45"/>
      <c r="BO342" s="45"/>
      <c r="BP342" s="45"/>
      <c r="BQ342" s="45"/>
      <c r="BR342" s="45"/>
      <c r="BS342" s="45"/>
      <c r="BT342" s="45"/>
      <c r="BU342" s="45"/>
      <c r="BV342" s="45"/>
      <c r="BW342" s="45"/>
      <c r="BX342" s="45"/>
      <c r="BY342" s="45"/>
      <c r="BZ342" s="45"/>
      <c r="CA342" s="45"/>
      <c r="CB342" s="45"/>
      <c r="CC342" s="45"/>
      <c r="CD342" s="45"/>
      <c r="CE342" s="45"/>
      <c r="CF342" s="45"/>
      <c r="CG342" s="45"/>
      <c r="CH342" s="45"/>
      <c r="CI342" s="45"/>
      <c r="CJ342" s="45"/>
      <c r="CK342" s="45"/>
      <c r="CL342" s="45"/>
      <c r="CM342" s="45"/>
      <c r="CN342" s="45"/>
      <c r="CO342" s="45"/>
      <c r="CP342" s="45"/>
      <c r="CQ342" s="45"/>
      <c r="CR342" s="45"/>
      <c r="CS342" s="45"/>
      <c r="CT342" s="45"/>
      <c r="CU342" s="45"/>
      <c r="CV342" s="45"/>
      <c r="CW342" s="45"/>
      <c r="CX342" s="45"/>
      <c r="CY342" s="45"/>
      <c r="CZ342" s="45"/>
      <c r="DA342" s="45"/>
      <c r="DB342" s="45"/>
      <c r="DC342" s="45"/>
      <c r="DD342" s="45"/>
      <c r="DE342" s="45"/>
      <c r="DF342" s="45"/>
      <c r="DG342" s="45"/>
      <c r="DH342" s="45"/>
      <c r="DI342" s="45"/>
      <c r="DJ342" s="45"/>
      <c r="DK342" s="45"/>
      <c r="DL342" s="45"/>
      <c r="DM342" s="45"/>
      <c r="DN342" s="45"/>
      <c r="DO342" s="45"/>
      <c r="DP342" s="45"/>
      <c r="DQ342" s="45"/>
      <c r="DR342" s="45"/>
      <c r="DS342" s="45"/>
      <c r="DT342" s="45"/>
      <c r="DU342" s="45"/>
      <c r="DV342" s="45"/>
      <c r="DW342" s="45"/>
      <c r="DX342" s="45"/>
      <c r="DY342" s="45"/>
      <c r="DZ342" s="45"/>
      <c r="EA342" s="45"/>
      <c r="EB342" s="45"/>
      <c r="EC342" s="45"/>
      <c r="ED342" s="45"/>
      <c r="EE342" s="45"/>
      <c r="EF342" s="45"/>
      <c r="EG342" s="45"/>
      <c r="EH342" s="45"/>
      <c r="EI342" s="45"/>
      <c r="EJ342" s="45"/>
      <c r="EK342" s="45"/>
      <c r="EL342" s="45"/>
      <c r="EM342" s="45"/>
      <c r="EN342" s="45"/>
      <c r="EO342" s="45"/>
      <c r="EP342" s="45"/>
      <c r="EQ342" s="45"/>
      <c r="ER342" s="45"/>
    </row>
    <row r="343" spans="1:256" ht="165.6" x14ac:dyDescent="0.25">
      <c r="A343" s="97">
        <v>404</v>
      </c>
      <c r="B343" s="100" t="s">
        <v>7063</v>
      </c>
      <c r="C343" s="98">
        <v>3</v>
      </c>
      <c r="D343" s="99" t="s">
        <v>7064</v>
      </c>
      <c r="E343" s="100" t="s">
        <v>7665</v>
      </c>
      <c r="F343" s="98">
        <v>7127</v>
      </c>
      <c r="G343" s="100" t="s">
        <v>7857</v>
      </c>
      <c r="H343" s="98">
        <v>2005</v>
      </c>
      <c r="I343" s="100" t="s">
        <v>7858</v>
      </c>
      <c r="J343" s="101">
        <v>100150.23</v>
      </c>
      <c r="K343" s="100" t="s">
        <v>726</v>
      </c>
      <c r="L343" s="100" t="s">
        <v>7069</v>
      </c>
      <c r="M343" s="100" t="s">
        <v>7070</v>
      </c>
      <c r="N343" s="100" t="s">
        <v>7859</v>
      </c>
      <c r="O343" s="100" t="s">
        <v>7860</v>
      </c>
      <c r="P343" s="100" t="s">
        <v>7861</v>
      </c>
      <c r="Q343" s="102">
        <v>100</v>
      </c>
      <c r="R343" s="98">
        <v>5</v>
      </c>
      <c r="S343" s="98">
        <v>7</v>
      </c>
      <c r="T343" s="98">
        <v>88</v>
      </c>
      <c r="U343" s="102">
        <v>100</v>
      </c>
      <c r="V343" s="98">
        <v>100</v>
      </c>
      <c r="W343" s="98">
        <v>100</v>
      </c>
      <c r="X343" s="103" t="s">
        <v>7071</v>
      </c>
      <c r="Y343" s="102">
        <v>4</v>
      </c>
      <c r="Z343" s="102">
        <v>6</v>
      </c>
      <c r="AA343" s="102">
        <v>5</v>
      </c>
      <c r="AB343" s="102"/>
      <c r="AC343" s="98">
        <v>1</v>
      </c>
      <c r="AD343" s="102">
        <v>100</v>
      </c>
      <c r="AE343" s="104">
        <v>5</v>
      </c>
      <c r="AF343" s="105">
        <v>100</v>
      </c>
      <c r="AG343" s="106" t="s">
        <v>7660</v>
      </c>
      <c r="AH343" s="100" t="s">
        <v>7536</v>
      </c>
      <c r="AI343" s="107">
        <v>30</v>
      </c>
      <c r="AJ343" s="106" t="s">
        <v>7862</v>
      </c>
      <c r="AK343" s="98" t="s">
        <v>7536</v>
      </c>
      <c r="AL343" s="107">
        <v>20</v>
      </c>
      <c r="AM343" s="106" t="s">
        <v>7672</v>
      </c>
      <c r="AN343" s="98" t="s">
        <v>7536</v>
      </c>
      <c r="AO343" s="107">
        <v>6</v>
      </c>
      <c r="AP343" s="106" t="s">
        <v>7863</v>
      </c>
      <c r="AQ343" s="98" t="s">
        <v>7536</v>
      </c>
      <c r="AR343" s="107">
        <v>10</v>
      </c>
      <c r="AS343" s="106" t="s">
        <v>7663</v>
      </c>
      <c r="AT343" s="98" t="s">
        <v>7864</v>
      </c>
      <c r="AU343" s="107">
        <v>20</v>
      </c>
      <c r="AV343" s="108" t="s">
        <v>7865</v>
      </c>
      <c r="AW343" s="98" t="s">
        <v>7536</v>
      </c>
      <c r="AX343" s="98">
        <v>10</v>
      </c>
      <c r="AY343" s="45"/>
      <c r="AZ343" s="45"/>
      <c r="BA343" s="45"/>
      <c r="BB343" s="45"/>
      <c r="BC343" s="45"/>
      <c r="BD343" s="45"/>
      <c r="BE343" s="45"/>
      <c r="BF343" s="45"/>
      <c r="BG343" s="45"/>
      <c r="BH343" s="45"/>
      <c r="BI343" s="45"/>
      <c r="BJ343" s="45"/>
      <c r="BK343" s="45"/>
      <c r="BL343" s="45"/>
      <c r="BM343" s="45"/>
      <c r="BN343" s="45"/>
      <c r="BO343" s="45"/>
      <c r="BP343" s="45"/>
      <c r="BQ343" s="45"/>
      <c r="BR343" s="45"/>
      <c r="BS343" s="45"/>
      <c r="BT343" s="45"/>
      <c r="BU343" s="45"/>
      <c r="BV343" s="45"/>
      <c r="BW343" s="45"/>
      <c r="BX343" s="45"/>
      <c r="BY343" s="45"/>
      <c r="BZ343" s="45"/>
      <c r="CA343" s="45"/>
      <c r="CB343" s="45"/>
      <c r="CC343" s="45"/>
      <c r="CD343" s="45"/>
      <c r="CE343" s="45"/>
      <c r="CF343" s="45"/>
      <c r="CG343" s="45"/>
      <c r="CH343" s="45"/>
      <c r="CI343" s="45"/>
      <c r="CJ343" s="45"/>
      <c r="CK343" s="45"/>
      <c r="CL343" s="45"/>
      <c r="CM343" s="45"/>
      <c r="CN343" s="45"/>
      <c r="CO343" s="45"/>
      <c r="CP343" s="45"/>
      <c r="CQ343" s="45"/>
      <c r="CR343" s="45"/>
      <c r="CS343" s="45"/>
      <c r="CT343" s="45"/>
      <c r="CU343" s="45"/>
      <c r="CV343" s="45"/>
      <c r="CW343" s="45"/>
      <c r="CX343" s="45"/>
      <c r="CY343" s="45"/>
      <c r="CZ343" s="45"/>
      <c r="DA343" s="45"/>
      <c r="DB343" s="45"/>
      <c r="DC343" s="45"/>
      <c r="DD343" s="45"/>
      <c r="DE343" s="45"/>
      <c r="DF343" s="45"/>
      <c r="DG343" s="45"/>
      <c r="DH343" s="45"/>
      <c r="DI343" s="45"/>
      <c r="DJ343" s="45"/>
      <c r="DK343" s="45"/>
      <c r="DL343" s="45"/>
      <c r="DM343" s="45"/>
      <c r="DN343" s="45"/>
      <c r="DO343" s="45"/>
      <c r="DP343" s="45"/>
      <c r="DQ343" s="45"/>
      <c r="DR343" s="45"/>
      <c r="DS343" s="45"/>
      <c r="DT343" s="45"/>
      <c r="DU343" s="45"/>
      <c r="DV343" s="45"/>
      <c r="DW343" s="45"/>
      <c r="DX343" s="45"/>
      <c r="DY343" s="45"/>
      <c r="DZ343" s="45"/>
      <c r="EA343" s="45"/>
      <c r="EB343" s="45"/>
      <c r="EC343" s="45"/>
      <c r="ED343" s="45"/>
      <c r="EE343" s="45"/>
      <c r="EF343" s="45"/>
      <c r="EG343" s="45"/>
      <c r="EH343" s="45"/>
      <c r="EI343" s="45"/>
      <c r="EJ343" s="45"/>
      <c r="EK343" s="45"/>
      <c r="EL343" s="45"/>
      <c r="EM343" s="45"/>
      <c r="EN343" s="45"/>
      <c r="EO343" s="45"/>
      <c r="EP343" s="45"/>
      <c r="EQ343" s="45"/>
      <c r="ER343" s="45"/>
    </row>
    <row r="344" spans="1:256" ht="165.6" x14ac:dyDescent="0.25">
      <c r="A344" s="97">
        <v>404</v>
      </c>
      <c r="B344" s="100" t="s">
        <v>7063</v>
      </c>
      <c r="C344" s="98">
        <v>3</v>
      </c>
      <c r="D344" s="99" t="s">
        <v>7064</v>
      </c>
      <c r="E344" s="100" t="s">
        <v>7866</v>
      </c>
      <c r="F344" s="98">
        <v>21137</v>
      </c>
      <c r="G344" s="100" t="s">
        <v>7867</v>
      </c>
      <c r="H344" s="98">
        <v>2003</v>
      </c>
      <c r="I344" s="100" t="s">
        <v>7868</v>
      </c>
      <c r="J344" s="101">
        <v>87079.72</v>
      </c>
      <c r="K344" s="100" t="s">
        <v>733</v>
      </c>
      <c r="L344" s="100" t="s">
        <v>7069</v>
      </c>
      <c r="M344" s="100" t="s">
        <v>7070</v>
      </c>
      <c r="N344" s="100" t="s">
        <v>7869</v>
      </c>
      <c r="O344" s="100" t="s">
        <v>7870</v>
      </c>
      <c r="P344" s="100">
        <v>4071</v>
      </c>
      <c r="Q344" s="102">
        <v>45</v>
      </c>
      <c r="R344" s="98">
        <v>22</v>
      </c>
      <c r="S344" s="98">
        <v>68</v>
      </c>
      <c r="T344" s="98">
        <v>10</v>
      </c>
      <c r="U344" s="102">
        <v>100</v>
      </c>
      <c r="V344" s="98">
        <v>100</v>
      </c>
      <c r="W344" s="98">
        <v>100</v>
      </c>
      <c r="X344" s="103" t="s">
        <v>7071</v>
      </c>
      <c r="Y344" s="102">
        <v>3</v>
      </c>
      <c r="Z344" s="102">
        <v>11</v>
      </c>
      <c r="AA344" s="102">
        <v>5</v>
      </c>
      <c r="AB344" s="102"/>
      <c r="AC344" s="98">
        <v>1</v>
      </c>
      <c r="AD344" s="102">
        <v>45</v>
      </c>
      <c r="AE344" s="104">
        <v>5</v>
      </c>
      <c r="AF344" s="105">
        <v>100</v>
      </c>
      <c r="AG344" s="106" t="s">
        <v>7753</v>
      </c>
      <c r="AH344" s="100" t="s">
        <v>7536</v>
      </c>
      <c r="AI344" s="107">
        <v>64</v>
      </c>
      <c r="AJ344" s="106" t="s">
        <v>7871</v>
      </c>
      <c r="AK344" s="98" t="s">
        <v>7536</v>
      </c>
      <c r="AL344" s="107">
        <v>36</v>
      </c>
      <c r="AM344" s="106"/>
      <c r="AN344" s="98"/>
      <c r="AO344" s="107"/>
      <c r="AP344" s="106"/>
      <c r="AQ344" s="98"/>
      <c r="AR344" s="107"/>
      <c r="AS344" s="106"/>
      <c r="AT344" s="98"/>
      <c r="AU344" s="107"/>
      <c r="AV344" s="108"/>
      <c r="AW344" s="98"/>
      <c r="AX344" s="98"/>
      <c r="AY344" s="45"/>
      <c r="AZ344" s="45"/>
      <c r="BA344" s="45"/>
      <c r="BB344" s="45"/>
      <c r="BC344" s="45"/>
      <c r="BD344" s="45"/>
      <c r="BE344" s="45"/>
      <c r="BF344" s="45"/>
      <c r="BG344" s="45"/>
      <c r="BH344" s="45"/>
      <c r="BI344" s="45"/>
      <c r="BJ344" s="45"/>
      <c r="BK344" s="45"/>
      <c r="BL344" s="45"/>
      <c r="BM344" s="45"/>
      <c r="BN344" s="45"/>
      <c r="BO344" s="45"/>
      <c r="BP344" s="45"/>
      <c r="BQ344" s="45"/>
      <c r="BR344" s="45"/>
      <c r="BS344" s="45"/>
      <c r="BT344" s="45"/>
      <c r="BU344" s="45"/>
      <c r="BV344" s="45"/>
      <c r="BW344" s="45"/>
      <c r="BX344" s="45"/>
      <c r="BY344" s="45"/>
      <c r="BZ344" s="45"/>
      <c r="CA344" s="45"/>
      <c r="CB344" s="45"/>
      <c r="CC344" s="45"/>
      <c r="CD344" s="45"/>
      <c r="CE344" s="45"/>
      <c r="CF344" s="45"/>
      <c r="CG344" s="45"/>
      <c r="CH344" s="45"/>
      <c r="CI344" s="45"/>
      <c r="CJ344" s="45"/>
      <c r="CK344" s="45"/>
      <c r="CL344" s="45"/>
      <c r="CM344" s="45"/>
      <c r="CN344" s="45"/>
      <c r="CO344" s="45"/>
      <c r="CP344" s="45"/>
      <c r="CQ344" s="45"/>
      <c r="CR344" s="45"/>
      <c r="CS344" s="45"/>
      <c r="CT344" s="45"/>
      <c r="CU344" s="45"/>
      <c r="CV344" s="45"/>
      <c r="CW344" s="45"/>
      <c r="CX344" s="45"/>
      <c r="CY344" s="45"/>
      <c r="CZ344" s="45"/>
      <c r="DA344" s="45"/>
      <c r="DB344" s="45"/>
      <c r="DC344" s="45"/>
      <c r="DD344" s="45"/>
      <c r="DE344" s="45"/>
      <c r="DF344" s="45"/>
      <c r="DG344" s="45"/>
      <c r="DH344" s="45"/>
      <c r="DI344" s="45"/>
      <c r="DJ344" s="45"/>
      <c r="DK344" s="45"/>
      <c r="DL344" s="45"/>
      <c r="DM344" s="45"/>
      <c r="DN344" s="45"/>
      <c r="DO344" s="45"/>
      <c r="DP344" s="45"/>
      <c r="DQ344" s="45"/>
      <c r="DR344" s="45"/>
      <c r="DS344" s="45"/>
      <c r="DT344" s="45"/>
      <c r="DU344" s="45"/>
      <c r="DV344" s="45"/>
      <c r="DW344" s="45"/>
      <c r="DX344" s="45"/>
      <c r="DY344" s="45"/>
      <c r="DZ344" s="45"/>
      <c r="EA344" s="45"/>
      <c r="EB344" s="45"/>
      <c r="EC344" s="45"/>
      <c r="ED344" s="45"/>
      <c r="EE344" s="45"/>
      <c r="EF344" s="45"/>
      <c r="EG344" s="45"/>
      <c r="EH344" s="45"/>
      <c r="EI344" s="45"/>
      <c r="EJ344" s="45"/>
      <c r="EK344" s="45"/>
      <c r="EL344" s="45"/>
      <c r="EM344" s="45"/>
      <c r="EN344" s="45"/>
      <c r="EO344" s="45"/>
      <c r="EP344" s="45"/>
      <c r="EQ344" s="45"/>
      <c r="ER344" s="45"/>
    </row>
    <row r="345" spans="1:256" ht="165.6" x14ac:dyDescent="0.25">
      <c r="A345" s="97">
        <v>404</v>
      </c>
      <c r="B345" s="100" t="s">
        <v>7063</v>
      </c>
      <c r="C345" s="98">
        <v>3</v>
      </c>
      <c r="D345" s="99" t="s">
        <v>7064</v>
      </c>
      <c r="E345" s="100" t="s">
        <v>7866</v>
      </c>
      <c r="F345" s="98">
        <v>21137</v>
      </c>
      <c r="G345" s="100" t="s">
        <v>7867</v>
      </c>
      <c r="H345" s="98">
        <v>2000</v>
      </c>
      <c r="I345" s="100" t="s">
        <v>7872</v>
      </c>
      <c r="J345" s="101">
        <v>104600</v>
      </c>
      <c r="K345" s="100" t="s">
        <v>636</v>
      </c>
      <c r="L345" s="100" t="s">
        <v>7069</v>
      </c>
      <c r="M345" s="100" t="s">
        <v>7070</v>
      </c>
      <c r="N345" s="100" t="s">
        <v>7873</v>
      </c>
      <c r="O345" s="100" t="s">
        <v>7874</v>
      </c>
      <c r="P345" s="100">
        <v>3878</v>
      </c>
      <c r="Q345" s="102">
        <v>28</v>
      </c>
      <c r="R345" s="98">
        <v>43</v>
      </c>
      <c r="S345" s="98">
        <v>19</v>
      </c>
      <c r="T345" s="98">
        <v>38</v>
      </c>
      <c r="U345" s="102">
        <v>100</v>
      </c>
      <c r="V345" s="98">
        <v>100</v>
      </c>
      <c r="W345" s="98">
        <v>100</v>
      </c>
      <c r="X345" s="103" t="s">
        <v>7071</v>
      </c>
      <c r="Y345" s="102">
        <v>6</v>
      </c>
      <c r="Z345" s="102">
        <v>1</v>
      </c>
      <c r="AA345" s="102">
        <v>1</v>
      </c>
      <c r="AB345" s="102"/>
      <c r="AC345" s="98">
        <v>1</v>
      </c>
      <c r="AD345" s="102">
        <v>45</v>
      </c>
      <c r="AE345" s="104">
        <v>5</v>
      </c>
      <c r="AF345" s="105">
        <v>40</v>
      </c>
      <c r="AG345" s="106" t="s">
        <v>7875</v>
      </c>
      <c r="AH345" s="100" t="s">
        <v>7536</v>
      </c>
      <c r="AI345" s="107">
        <v>40</v>
      </c>
      <c r="AJ345" s="106"/>
      <c r="AK345" s="98"/>
      <c r="AL345" s="107"/>
      <c r="AM345" s="106"/>
      <c r="AN345" s="98"/>
      <c r="AO345" s="107"/>
      <c r="AP345" s="106"/>
      <c r="AQ345" s="98"/>
      <c r="AR345" s="107"/>
      <c r="AS345" s="106"/>
      <c r="AT345" s="98"/>
      <c r="AU345" s="107"/>
      <c r="AV345" s="108"/>
      <c r="AW345" s="98"/>
      <c r="AX345" s="98"/>
      <c r="AY345" s="45"/>
      <c r="AZ345" s="45"/>
      <c r="BA345" s="45"/>
      <c r="BB345" s="45"/>
      <c r="BC345" s="45"/>
      <c r="BD345" s="45"/>
      <c r="BE345" s="45"/>
      <c r="BF345" s="45"/>
      <c r="BG345" s="45"/>
      <c r="BH345" s="45"/>
      <c r="BI345" s="45"/>
      <c r="BJ345" s="45"/>
      <c r="BK345" s="45"/>
      <c r="BL345" s="45"/>
      <c r="BM345" s="45"/>
      <c r="BN345" s="45"/>
      <c r="BO345" s="45"/>
      <c r="BP345" s="45"/>
      <c r="BQ345" s="45"/>
      <c r="BR345" s="45"/>
      <c r="BS345" s="45"/>
      <c r="BT345" s="45"/>
      <c r="BU345" s="45"/>
      <c r="BV345" s="45"/>
      <c r="BW345" s="45"/>
      <c r="BX345" s="45"/>
      <c r="BY345" s="45"/>
      <c r="BZ345" s="45"/>
      <c r="CA345" s="45"/>
      <c r="CB345" s="45"/>
      <c r="CC345" s="45"/>
      <c r="CD345" s="45"/>
      <c r="CE345" s="45"/>
      <c r="CF345" s="45"/>
      <c r="CG345" s="45"/>
      <c r="CH345" s="45"/>
      <c r="CI345" s="45"/>
      <c r="CJ345" s="45"/>
      <c r="CK345" s="45"/>
      <c r="CL345" s="45"/>
      <c r="CM345" s="45"/>
      <c r="CN345" s="45"/>
      <c r="CO345" s="45"/>
      <c r="CP345" s="45"/>
      <c r="CQ345" s="45"/>
      <c r="CR345" s="45"/>
      <c r="CS345" s="45"/>
      <c r="CT345" s="45"/>
      <c r="CU345" s="45"/>
      <c r="CV345" s="45"/>
      <c r="CW345" s="45"/>
      <c r="CX345" s="45"/>
      <c r="CY345" s="45"/>
      <c r="CZ345" s="45"/>
      <c r="DA345" s="45"/>
      <c r="DB345" s="45"/>
      <c r="DC345" s="45"/>
      <c r="DD345" s="45"/>
      <c r="DE345" s="45"/>
      <c r="DF345" s="45"/>
      <c r="DG345" s="45"/>
      <c r="DH345" s="45"/>
      <c r="DI345" s="45"/>
      <c r="DJ345" s="45"/>
      <c r="DK345" s="45"/>
      <c r="DL345" s="45"/>
      <c r="DM345" s="45"/>
      <c r="DN345" s="45"/>
      <c r="DO345" s="45"/>
      <c r="DP345" s="45"/>
      <c r="DQ345" s="45"/>
      <c r="DR345" s="45"/>
      <c r="DS345" s="45"/>
      <c r="DT345" s="45"/>
      <c r="DU345" s="45"/>
      <c r="DV345" s="45"/>
      <c r="DW345" s="45"/>
      <c r="DX345" s="45"/>
      <c r="DY345" s="45"/>
      <c r="DZ345" s="45"/>
      <c r="EA345" s="45"/>
      <c r="EB345" s="45"/>
      <c r="EC345" s="45"/>
      <c r="ED345" s="45"/>
      <c r="EE345" s="45"/>
      <c r="EF345" s="45"/>
      <c r="EG345" s="45"/>
      <c r="EH345" s="45"/>
      <c r="EI345" s="45"/>
      <c r="EJ345" s="45"/>
      <c r="EK345" s="45"/>
      <c r="EL345" s="45"/>
      <c r="EM345" s="45"/>
      <c r="EN345" s="45"/>
      <c r="EO345" s="45"/>
      <c r="EP345" s="45"/>
      <c r="EQ345" s="45"/>
      <c r="ER345" s="45"/>
    </row>
    <row r="346" spans="1:256" ht="89.2" x14ac:dyDescent="0.25">
      <c r="A346" s="97">
        <v>406</v>
      </c>
      <c r="B346" s="100" t="s">
        <v>6891</v>
      </c>
      <c r="C346" s="98">
        <v>3</v>
      </c>
      <c r="D346" s="99" t="s">
        <v>3217</v>
      </c>
      <c r="E346" s="100" t="s">
        <v>3299</v>
      </c>
      <c r="F346" s="98" t="s">
        <v>3300</v>
      </c>
      <c r="G346" s="100" t="s">
        <v>3301</v>
      </c>
      <c r="H346" s="98">
        <v>2004</v>
      </c>
      <c r="I346" s="100" t="s">
        <v>3302</v>
      </c>
      <c r="J346" s="101">
        <v>287931.90000000002</v>
      </c>
      <c r="K346" s="100" t="s">
        <v>726</v>
      </c>
      <c r="L346" s="100" t="s">
        <v>3303</v>
      </c>
      <c r="M346" s="100" t="s">
        <v>3304</v>
      </c>
      <c r="N346" s="100" t="s">
        <v>3305</v>
      </c>
      <c r="O346" s="100"/>
      <c r="P346" s="100" t="s">
        <v>3306</v>
      </c>
      <c r="Q346" s="102"/>
      <c r="R346" s="98"/>
      <c r="S346" s="98"/>
      <c r="T346" s="98"/>
      <c r="U346" s="102">
        <v>0</v>
      </c>
      <c r="V346" s="98"/>
      <c r="W346" s="98"/>
      <c r="X346" s="103" t="s">
        <v>3216</v>
      </c>
      <c r="Y346" s="102"/>
      <c r="Z346" s="102"/>
      <c r="AA346" s="102"/>
      <c r="AB346" s="102">
        <v>60</v>
      </c>
      <c r="AC346" s="98"/>
      <c r="AD346" s="102"/>
      <c r="AE346" s="104"/>
      <c r="AF346" s="105"/>
      <c r="AG346" s="106"/>
      <c r="AH346" s="100"/>
      <c r="AI346" s="107"/>
      <c r="AJ346" s="106"/>
      <c r="AK346" s="98"/>
      <c r="AL346" s="107"/>
      <c r="AM346" s="106"/>
      <c r="AN346" s="98"/>
      <c r="AO346" s="107"/>
      <c r="AP346" s="106"/>
      <c r="AQ346" s="98"/>
      <c r="AR346" s="107"/>
      <c r="AS346" s="106"/>
      <c r="AT346" s="98"/>
      <c r="AU346" s="107"/>
      <c r="AV346" s="108"/>
      <c r="AW346" s="98"/>
      <c r="AX346" s="98"/>
      <c r="AY346" s="52"/>
      <c r="AZ346" s="50"/>
      <c r="BA346" s="49"/>
      <c r="BB346" s="43"/>
      <c r="BC346" s="48"/>
      <c r="BD346" s="49"/>
      <c r="BE346" s="43"/>
      <c r="BF346" s="50"/>
      <c r="BG346" s="52"/>
      <c r="BH346" s="43"/>
      <c r="BI346" s="45"/>
      <c r="BJ346" s="45"/>
      <c r="BK346" s="45"/>
      <c r="BL346" s="45"/>
      <c r="BM346" s="45"/>
      <c r="BN346" s="45"/>
      <c r="BO346" s="45"/>
      <c r="BP346" s="45"/>
      <c r="BQ346" s="45"/>
      <c r="BR346" s="45"/>
      <c r="BS346" s="45"/>
      <c r="BT346" s="45"/>
      <c r="BU346" s="45"/>
      <c r="BV346" s="45"/>
      <c r="BW346" s="45"/>
      <c r="BX346" s="45"/>
      <c r="BY346" s="45"/>
      <c r="BZ346" s="45"/>
      <c r="CA346" s="45"/>
      <c r="CB346" s="45"/>
      <c r="CC346" s="45"/>
      <c r="CD346" s="45"/>
      <c r="CE346" s="45"/>
      <c r="CF346" s="45"/>
      <c r="CG346" s="45"/>
      <c r="CH346" s="45"/>
      <c r="CI346" s="45"/>
      <c r="CJ346" s="45"/>
      <c r="CK346" s="45"/>
      <c r="CL346" s="45"/>
      <c r="CM346" s="45"/>
      <c r="CN346" s="45"/>
      <c r="CO346" s="45"/>
      <c r="CP346" s="45"/>
      <c r="CQ346" s="45"/>
      <c r="CR346" s="45"/>
      <c r="CS346" s="45"/>
      <c r="CT346" s="45"/>
      <c r="CU346" s="45"/>
      <c r="CV346" s="45"/>
      <c r="CW346" s="45"/>
      <c r="CX346" s="45"/>
      <c r="CY346" s="45"/>
      <c r="CZ346" s="45"/>
      <c r="DA346" s="45"/>
      <c r="DB346" s="45"/>
      <c r="DC346" s="45"/>
      <c r="DD346" s="45"/>
      <c r="DE346" s="45"/>
      <c r="DF346" s="45"/>
      <c r="DG346" s="45"/>
      <c r="DH346" s="45"/>
      <c r="DI346" s="45"/>
      <c r="DJ346" s="45"/>
      <c r="DK346" s="45"/>
      <c r="DL346" s="45"/>
      <c r="DM346" s="45"/>
      <c r="DN346" s="45"/>
      <c r="DO346" s="45"/>
      <c r="DP346" s="45"/>
      <c r="DQ346" s="45"/>
      <c r="DR346" s="45"/>
      <c r="DS346" s="45"/>
      <c r="DT346" s="45"/>
      <c r="DU346" s="45"/>
      <c r="DV346" s="45"/>
      <c r="DW346" s="45"/>
      <c r="DX346" s="45"/>
      <c r="DY346" s="45"/>
      <c r="DZ346" s="45"/>
      <c r="EA346" s="45"/>
      <c r="EB346" s="45"/>
      <c r="EC346" s="45"/>
      <c r="ED346" s="45"/>
      <c r="EE346" s="45"/>
      <c r="EF346" s="45"/>
      <c r="EG346" s="45"/>
      <c r="EH346" s="45"/>
      <c r="EI346" s="45"/>
      <c r="EJ346" s="45"/>
      <c r="EK346" s="45"/>
      <c r="EL346" s="45"/>
      <c r="EM346" s="45"/>
      <c r="EN346" s="45"/>
      <c r="EO346" s="45"/>
      <c r="EP346" s="45"/>
      <c r="EQ346" s="45"/>
      <c r="ER346" s="45"/>
    </row>
    <row r="347" spans="1:256" ht="165.6" x14ac:dyDescent="0.25">
      <c r="A347" s="97">
        <v>406</v>
      </c>
      <c r="B347" s="100" t="s">
        <v>6891</v>
      </c>
      <c r="C347" s="98">
        <v>15</v>
      </c>
      <c r="D347" s="99" t="s">
        <v>3217</v>
      </c>
      <c r="E347" s="100" t="s">
        <v>3273</v>
      </c>
      <c r="F347" s="98" t="s">
        <v>3274</v>
      </c>
      <c r="G347" s="100" t="s">
        <v>3275</v>
      </c>
      <c r="H347" s="98">
        <v>2004</v>
      </c>
      <c r="I347" s="100" t="s">
        <v>3276</v>
      </c>
      <c r="J347" s="101">
        <v>57084.28</v>
      </c>
      <c r="K347" s="100" t="s">
        <v>726</v>
      </c>
      <c r="L347" s="100" t="s">
        <v>3277</v>
      </c>
      <c r="M347" s="100" t="s">
        <v>3278</v>
      </c>
      <c r="N347" s="100" t="s">
        <v>3279</v>
      </c>
      <c r="O347" s="100"/>
      <c r="P347" s="100">
        <v>111138</v>
      </c>
      <c r="Q347" s="102"/>
      <c r="R347" s="98"/>
      <c r="S347" s="98"/>
      <c r="T347" s="98"/>
      <c r="U347" s="102">
        <v>0</v>
      </c>
      <c r="V347" s="98"/>
      <c r="W347" s="98"/>
      <c r="X347" s="103" t="s">
        <v>3216</v>
      </c>
      <c r="Y347" s="102"/>
      <c r="Z347" s="102"/>
      <c r="AA347" s="102"/>
      <c r="AB347" s="102">
        <v>60</v>
      </c>
      <c r="AC347" s="98"/>
      <c r="AD347" s="102"/>
      <c r="AE347" s="104"/>
      <c r="AF347" s="105"/>
      <c r="AG347" s="106"/>
      <c r="AH347" s="100"/>
      <c r="AI347" s="107"/>
      <c r="AJ347" s="106"/>
      <c r="AK347" s="98"/>
      <c r="AL347" s="107"/>
      <c r="AM347" s="106"/>
      <c r="AN347" s="98"/>
      <c r="AO347" s="107"/>
      <c r="AP347" s="106"/>
      <c r="AQ347" s="98"/>
      <c r="AR347" s="107"/>
      <c r="AS347" s="106"/>
      <c r="AT347" s="98"/>
      <c r="AU347" s="107"/>
      <c r="AV347" s="108"/>
      <c r="AW347" s="98"/>
      <c r="AX347" s="98"/>
      <c r="AY347" s="52"/>
      <c r="AZ347" s="50"/>
      <c r="BA347" s="49"/>
      <c r="BB347" s="43"/>
      <c r="BC347" s="48"/>
      <c r="BD347" s="49"/>
      <c r="BE347" s="43"/>
      <c r="BF347" s="50"/>
      <c r="BG347" s="52"/>
      <c r="BH347" s="43"/>
      <c r="BI347" s="45"/>
      <c r="BJ347" s="45"/>
      <c r="BK347" s="45"/>
      <c r="BL347" s="45"/>
      <c r="BM347" s="45"/>
      <c r="BN347" s="45"/>
      <c r="BO347" s="45"/>
      <c r="BP347" s="45"/>
      <c r="BQ347" s="45"/>
      <c r="BR347" s="45"/>
      <c r="BS347" s="45"/>
      <c r="BT347" s="45"/>
      <c r="BU347" s="45"/>
      <c r="BV347" s="45"/>
      <c r="BW347" s="45"/>
      <c r="BX347" s="45"/>
      <c r="BY347" s="45"/>
      <c r="BZ347" s="45"/>
      <c r="CA347" s="45"/>
      <c r="CB347" s="45"/>
      <c r="CC347" s="45"/>
      <c r="CD347" s="45"/>
      <c r="CE347" s="45"/>
      <c r="CF347" s="45"/>
      <c r="CG347" s="45"/>
      <c r="CH347" s="45"/>
      <c r="CI347" s="45"/>
      <c r="CJ347" s="45"/>
      <c r="CK347" s="45"/>
      <c r="CL347" s="45"/>
      <c r="CM347" s="45"/>
      <c r="CN347" s="45"/>
      <c r="CO347" s="45"/>
      <c r="CP347" s="45"/>
      <c r="CQ347" s="45"/>
      <c r="CR347" s="45"/>
      <c r="CS347" s="45"/>
      <c r="CT347" s="45"/>
      <c r="CU347" s="45"/>
      <c r="CV347" s="45"/>
      <c r="CW347" s="45"/>
      <c r="CX347" s="45"/>
      <c r="CY347" s="45"/>
      <c r="CZ347" s="45"/>
      <c r="DA347" s="45"/>
      <c r="DB347" s="45"/>
      <c r="DC347" s="45"/>
      <c r="DD347" s="45"/>
      <c r="DE347" s="45"/>
      <c r="DF347" s="45"/>
      <c r="DG347" s="45"/>
      <c r="DH347" s="45"/>
      <c r="DI347" s="45"/>
      <c r="DJ347" s="45"/>
      <c r="DK347" s="45"/>
      <c r="DL347" s="45"/>
      <c r="DM347" s="45"/>
      <c r="DN347" s="45"/>
      <c r="DO347" s="45"/>
      <c r="DP347" s="45"/>
      <c r="DQ347" s="45"/>
      <c r="DR347" s="45"/>
      <c r="DS347" s="45"/>
      <c r="DT347" s="45"/>
      <c r="DU347" s="45"/>
      <c r="DV347" s="45"/>
      <c r="DW347" s="45"/>
      <c r="DX347" s="45"/>
      <c r="DY347" s="45"/>
      <c r="DZ347" s="45"/>
      <c r="EA347" s="45"/>
      <c r="EB347" s="45"/>
      <c r="EC347" s="45"/>
      <c r="ED347" s="45"/>
      <c r="EE347" s="45"/>
      <c r="EF347" s="45"/>
      <c r="EG347" s="45"/>
      <c r="EH347" s="45"/>
      <c r="EI347" s="45"/>
      <c r="EJ347" s="45"/>
      <c r="EK347" s="45"/>
      <c r="EL347" s="45"/>
      <c r="EM347" s="45"/>
      <c r="EN347" s="45"/>
      <c r="EO347" s="45"/>
      <c r="EP347" s="45"/>
      <c r="EQ347" s="45"/>
      <c r="ER347" s="45"/>
    </row>
    <row r="348" spans="1:256" ht="114.65" x14ac:dyDescent="0.25">
      <c r="A348" s="97">
        <v>406</v>
      </c>
      <c r="B348" s="100" t="s">
        <v>6891</v>
      </c>
      <c r="C348" s="98">
        <v>7</v>
      </c>
      <c r="D348" s="99" t="s">
        <v>3208</v>
      </c>
      <c r="E348" s="100" t="s">
        <v>3260</v>
      </c>
      <c r="F348" s="98">
        <v>13334</v>
      </c>
      <c r="G348" s="100" t="s">
        <v>3261</v>
      </c>
      <c r="H348" s="98">
        <v>2012</v>
      </c>
      <c r="I348" s="100" t="s">
        <v>3262</v>
      </c>
      <c r="J348" s="101">
        <v>23709</v>
      </c>
      <c r="K348" s="100" t="s">
        <v>7903</v>
      </c>
      <c r="L348" s="100" t="s">
        <v>3263</v>
      </c>
      <c r="M348" s="100" t="s">
        <v>3264</v>
      </c>
      <c r="N348" s="100" t="s">
        <v>3265</v>
      </c>
      <c r="O348" s="100" t="s">
        <v>3266</v>
      </c>
      <c r="P348" s="100">
        <v>114468</v>
      </c>
      <c r="Q348" s="102"/>
      <c r="R348" s="98"/>
      <c r="S348" s="98"/>
      <c r="T348" s="98"/>
      <c r="U348" s="102">
        <v>0</v>
      </c>
      <c r="V348" s="98">
        <v>50</v>
      </c>
      <c r="W348" s="98">
        <v>40</v>
      </c>
      <c r="X348" s="103" t="s">
        <v>3216</v>
      </c>
      <c r="Y348" s="102">
        <v>3</v>
      </c>
      <c r="Z348" s="102">
        <v>1</v>
      </c>
      <c r="AA348" s="102">
        <v>7</v>
      </c>
      <c r="AB348" s="102">
        <v>60</v>
      </c>
      <c r="AC348" s="98"/>
      <c r="AD348" s="102"/>
      <c r="AE348" s="104">
        <v>5</v>
      </c>
      <c r="AF348" s="105">
        <v>50</v>
      </c>
      <c r="AG348" s="106" t="s">
        <v>3267</v>
      </c>
      <c r="AH348" s="100" t="s">
        <v>3268</v>
      </c>
      <c r="AI348" s="107">
        <v>20</v>
      </c>
      <c r="AJ348" s="106" t="s">
        <v>3269</v>
      </c>
      <c r="AK348" s="98" t="s">
        <v>3270</v>
      </c>
      <c r="AL348" s="107">
        <v>20</v>
      </c>
      <c r="AM348" s="106" t="s">
        <v>3271</v>
      </c>
      <c r="AN348" s="98" t="s">
        <v>3272</v>
      </c>
      <c r="AO348" s="107">
        <v>10</v>
      </c>
      <c r="AP348" s="106"/>
      <c r="AQ348" s="98"/>
      <c r="AR348" s="107"/>
      <c r="AS348" s="106"/>
      <c r="AT348" s="98"/>
      <c r="AU348" s="107"/>
      <c r="AV348" s="108"/>
      <c r="AW348" s="98"/>
      <c r="AX348" s="98"/>
      <c r="AY348" s="45"/>
      <c r="AZ348" s="45"/>
      <c r="BA348" s="45"/>
      <c r="BB348" s="45"/>
      <c r="BC348" s="45"/>
      <c r="BD348" s="45"/>
      <c r="BE348" s="45"/>
      <c r="BF348" s="45"/>
      <c r="BG348" s="45"/>
      <c r="BH348" s="45"/>
      <c r="BI348" s="45"/>
      <c r="BJ348" s="45"/>
      <c r="BK348" s="45"/>
      <c r="BL348" s="45"/>
      <c r="BM348" s="45"/>
      <c r="BN348" s="45"/>
      <c r="BO348" s="45"/>
      <c r="BP348" s="45"/>
      <c r="BQ348" s="45"/>
      <c r="BR348" s="45"/>
      <c r="BS348" s="45"/>
      <c r="BT348" s="45"/>
      <c r="BU348" s="45"/>
      <c r="BV348" s="45"/>
      <c r="BW348" s="45"/>
      <c r="BX348" s="45"/>
      <c r="BY348" s="45"/>
      <c r="BZ348" s="45"/>
      <c r="CA348" s="45"/>
      <c r="CB348" s="45"/>
      <c r="CC348" s="45"/>
      <c r="CD348" s="45"/>
      <c r="CE348" s="45"/>
      <c r="CF348" s="45"/>
      <c r="CG348" s="45"/>
      <c r="CH348" s="45"/>
      <c r="CI348" s="45"/>
      <c r="CJ348" s="45"/>
      <c r="CK348" s="45"/>
      <c r="CL348" s="45"/>
      <c r="CM348" s="45"/>
      <c r="CN348" s="45"/>
      <c r="CO348" s="45"/>
      <c r="CP348" s="45"/>
      <c r="CQ348" s="45"/>
      <c r="CR348" s="45"/>
      <c r="CS348" s="45"/>
      <c r="CT348" s="45"/>
      <c r="CU348" s="45"/>
      <c r="CV348" s="45"/>
      <c r="CW348" s="45"/>
      <c r="CX348" s="45"/>
      <c r="CY348" s="45"/>
      <c r="CZ348" s="45"/>
      <c r="DA348" s="45"/>
      <c r="DB348" s="45"/>
      <c r="DC348" s="45"/>
      <c r="DD348" s="45"/>
      <c r="DE348" s="45"/>
      <c r="DF348" s="45"/>
      <c r="DG348" s="45"/>
      <c r="DH348" s="45"/>
      <c r="DI348" s="45"/>
      <c r="DJ348" s="45"/>
      <c r="DK348" s="45"/>
      <c r="DL348" s="45"/>
      <c r="DM348" s="45"/>
      <c r="DN348" s="45"/>
      <c r="DO348" s="45"/>
      <c r="DP348" s="45"/>
      <c r="DQ348" s="45"/>
      <c r="DR348" s="45"/>
      <c r="DS348" s="45"/>
      <c r="DT348" s="45"/>
      <c r="DU348" s="45"/>
      <c r="DV348" s="45"/>
      <c r="DW348" s="45"/>
      <c r="DX348" s="45"/>
      <c r="DY348" s="45"/>
      <c r="DZ348" s="45"/>
      <c r="EA348" s="45"/>
      <c r="EB348" s="45"/>
      <c r="EC348" s="45"/>
      <c r="ED348" s="45"/>
      <c r="EE348" s="45"/>
      <c r="EF348" s="45"/>
      <c r="EG348" s="45"/>
      <c r="EH348" s="45"/>
      <c r="EI348" s="45"/>
      <c r="EJ348" s="45"/>
      <c r="EK348" s="45"/>
      <c r="EL348" s="45"/>
      <c r="EM348" s="45"/>
      <c r="EN348" s="45"/>
      <c r="EO348" s="45"/>
      <c r="EP348" s="45"/>
      <c r="EQ348" s="45"/>
      <c r="ER348" s="45"/>
    </row>
    <row r="349" spans="1:256" ht="216.55" x14ac:dyDescent="0.25">
      <c r="A349" s="97">
        <v>406</v>
      </c>
      <c r="B349" s="100" t="s">
        <v>6891</v>
      </c>
      <c r="C349" s="98">
        <v>12</v>
      </c>
      <c r="D349" s="99" t="s">
        <v>3208</v>
      </c>
      <c r="E349" s="100" t="s">
        <v>3253</v>
      </c>
      <c r="F349" s="98" t="s">
        <v>3254</v>
      </c>
      <c r="G349" s="100" t="s">
        <v>3255</v>
      </c>
      <c r="H349" s="98">
        <v>2003</v>
      </c>
      <c r="I349" s="100" t="s">
        <v>3256</v>
      </c>
      <c r="J349" s="101">
        <v>74980.52</v>
      </c>
      <c r="K349" s="100" t="s">
        <v>733</v>
      </c>
      <c r="L349" s="100" t="s">
        <v>3257</v>
      </c>
      <c r="M349" s="100" t="s">
        <v>3258</v>
      </c>
      <c r="N349" s="100" t="s">
        <v>3259</v>
      </c>
      <c r="O349" s="100"/>
      <c r="P349" s="100">
        <v>108716</v>
      </c>
      <c r="Q349" s="102"/>
      <c r="R349" s="98"/>
      <c r="S349" s="98"/>
      <c r="T349" s="98"/>
      <c r="U349" s="102">
        <v>0</v>
      </c>
      <c r="V349" s="98"/>
      <c r="W349" s="98" t="s">
        <v>3234</v>
      </c>
      <c r="X349" s="103" t="s">
        <v>3216</v>
      </c>
      <c r="Y349" s="102"/>
      <c r="Z349" s="102"/>
      <c r="AA349" s="102"/>
      <c r="AB349" s="102">
        <v>60</v>
      </c>
      <c r="AC349" s="98"/>
      <c r="AD349" s="102"/>
      <c r="AE349" s="104"/>
      <c r="AF349" s="105"/>
      <c r="AG349" s="106"/>
      <c r="AH349" s="100"/>
      <c r="AI349" s="107"/>
      <c r="AJ349" s="106"/>
      <c r="AK349" s="98"/>
      <c r="AL349" s="107"/>
      <c r="AM349" s="106"/>
      <c r="AN349" s="98"/>
      <c r="AO349" s="107"/>
      <c r="AP349" s="106"/>
      <c r="AQ349" s="98"/>
      <c r="AR349" s="107"/>
      <c r="AS349" s="106"/>
      <c r="AT349" s="98"/>
      <c r="AU349" s="107"/>
      <c r="AV349" s="108"/>
      <c r="AW349" s="98"/>
      <c r="AX349" s="98"/>
      <c r="AY349" s="45"/>
      <c r="AZ349" s="45"/>
      <c r="BA349" s="45"/>
      <c r="BB349" s="45"/>
      <c r="BC349" s="45"/>
      <c r="BD349" s="45"/>
      <c r="BE349" s="45"/>
      <c r="BF349" s="45"/>
      <c r="BG349" s="45"/>
      <c r="BH349" s="45"/>
      <c r="BI349" s="45"/>
      <c r="BJ349" s="45"/>
      <c r="BK349" s="45"/>
      <c r="BL349" s="45"/>
      <c r="BM349" s="45"/>
      <c r="BN349" s="45"/>
      <c r="BO349" s="45"/>
      <c r="BP349" s="45"/>
      <c r="BQ349" s="45"/>
      <c r="BR349" s="45"/>
      <c r="BS349" s="45"/>
      <c r="BT349" s="45"/>
      <c r="BU349" s="45"/>
      <c r="BV349" s="45"/>
      <c r="BW349" s="45"/>
      <c r="BX349" s="45"/>
      <c r="BY349" s="45"/>
      <c r="BZ349" s="45"/>
      <c r="CA349" s="45"/>
      <c r="CB349" s="45"/>
      <c r="CC349" s="45"/>
      <c r="CD349" s="45"/>
      <c r="CE349" s="45"/>
      <c r="CF349" s="45"/>
      <c r="CG349" s="45"/>
      <c r="CH349" s="45"/>
      <c r="CI349" s="45"/>
      <c r="CJ349" s="45"/>
      <c r="CK349" s="45"/>
      <c r="CL349" s="45"/>
      <c r="CM349" s="45"/>
      <c r="CN349" s="45"/>
      <c r="CO349" s="45"/>
      <c r="CP349" s="45"/>
      <c r="CQ349" s="45"/>
      <c r="CR349" s="45"/>
      <c r="CS349" s="45"/>
      <c r="CT349" s="45"/>
      <c r="CU349" s="45"/>
      <c r="CV349" s="45"/>
      <c r="CW349" s="45"/>
      <c r="CX349" s="45"/>
      <c r="CY349" s="45"/>
      <c r="CZ349" s="45"/>
      <c r="DA349" s="45"/>
      <c r="DB349" s="45"/>
      <c r="DC349" s="45"/>
      <c r="DD349" s="45"/>
      <c r="DE349" s="45"/>
      <c r="DF349" s="45"/>
      <c r="DG349" s="45"/>
      <c r="DH349" s="45"/>
      <c r="DI349" s="45"/>
      <c r="DJ349" s="45"/>
      <c r="DK349" s="45"/>
      <c r="DL349" s="45"/>
      <c r="DM349" s="45"/>
      <c r="DN349" s="45"/>
      <c r="DO349" s="45"/>
      <c r="DP349" s="45"/>
      <c r="DQ349" s="45"/>
      <c r="DR349" s="45"/>
      <c r="DS349" s="45"/>
      <c r="DT349" s="45"/>
      <c r="DU349" s="45"/>
      <c r="DV349" s="45"/>
      <c r="DW349" s="45"/>
      <c r="DX349" s="45"/>
      <c r="DY349" s="45"/>
      <c r="DZ349" s="45"/>
      <c r="EA349" s="45"/>
      <c r="EB349" s="45"/>
      <c r="EC349" s="45"/>
      <c r="ED349" s="45"/>
      <c r="EE349" s="45"/>
      <c r="EF349" s="45"/>
      <c r="EG349" s="45"/>
      <c r="EH349" s="45"/>
      <c r="EI349" s="45"/>
      <c r="EJ349" s="45"/>
      <c r="EK349" s="45"/>
      <c r="EL349" s="45"/>
      <c r="EM349" s="45"/>
      <c r="EN349" s="45"/>
      <c r="EO349" s="45"/>
      <c r="EP349" s="45"/>
      <c r="EQ349" s="45"/>
      <c r="ER349" s="45"/>
    </row>
    <row r="350" spans="1:256" s="57" customFormat="1" ht="63.7" x14ac:dyDescent="0.25">
      <c r="A350" s="97">
        <v>406</v>
      </c>
      <c r="B350" s="100" t="s">
        <v>6891</v>
      </c>
      <c r="C350" s="98">
        <v>2</v>
      </c>
      <c r="D350" s="99" t="s">
        <v>3217</v>
      </c>
      <c r="E350" s="100" t="s">
        <v>3218</v>
      </c>
      <c r="F350" s="98" t="s">
        <v>3219</v>
      </c>
      <c r="G350" s="100" t="s">
        <v>3251</v>
      </c>
      <c r="H350" s="98">
        <v>2003</v>
      </c>
      <c r="I350" s="100" t="s">
        <v>3252</v>
      </c>
      <c r="J350" s="101"/>
      <c r="K350" s="100" t="s">
        <v>733</v>
      </c>
      <c r="L350" s="100" t="s">
        <v>3212</v>
      </c>
      <c r="M350" s="100"/>
      <c r="N350" s="100"/>
      <c r="O350" s="100"/>
      <c r="P350" s="100">
        <v>108004</v>
      </c>
      <c r="Q350" s="102"/>
      <c r="R350" s="98"/>
      <c r="S350" s="98"/>
      <c r="T350" s="98"/>
      <c r="U350" s="102">
        <v>0</v>
      </c>
      <c r="V350" s="98"/>
      <c r="W350" s="98" t="s">
        <v>3215</v>
      </c>
      <c r="X350" s="103" t="s">
        <v>3216</v>
      </c>
      <c r="Y350" s="102"/>
      <c r="Z350" s="102"/>
      <c r="AA350" s="102"/>
      <c r="AB350" s="102">
        <v>60</v>
      </c>
      <c r="AC350" s="98"/>
      <c r="AD350" s="102"/>
      <c r="AE350" s="104"/>
      <c r="AF350" s="105"/>
      <c r="AG350" s="106"/>
      <c r="AH350" s="100"/>
      <c r="AI350" s="107"/>
      <c r="AJ350" s="106"/>
      <c r="AK350" s="98"/>
      <c r="AL350" s="107"/>
      <c r="AM350" s="106"/>
      <c r="AN350" s="98"/>
      <c r="AO350" s="107"/>
      <c r="AP350" s="106"/>
      <c r="AQ350" s="98"/>
      <c r="AR350" s="107"/>
      <c r="AS350" s="106"/>
      <c r="AT350" s="98"/>
      <c r="AU350" s="107"/>
      <c r="AV350" s="108"/>
      <c r="AW350" s="98"/>
      <c r="AX350" s="98"/>
      <c r="AY350" s="45"/>
      <c r="AZ350" s="45"/>
      <c r="BA350" s="45"/>
      <c r="BB350" s="45"/>
      <c r="BC350" s="45"/>
      <c r="BD350" s="45"/>
      <c r="BE350" s="45"/>
      <c r="BF350" s="45"/>
      <c r="BG350" s="45"/>
      <c r="BH350" s="45"/>
      <c r="BI350" s="45"/>
      <c r="BJ350" s="45"/>
      <c r="BK350" s="45"/>
      <c r="BL350" s="45"/>
      <c r="BM350" s="45"/>
      <c r="BN350" s="45"/>
      <c r="BO350" s="45"/>
      <c r="BP350" s="45"/>
      <c r="BQ350" s="45"/>
      <c r="BR350" s="45"/>
      <c r="BS350" s="45"/>
      <c r="BT350" s="45"/>
      <c r="BU350" s="45"/>
      <c r="BV350" s="45"/>
      <c r="BW350" s="45"/>
      <c r="BX350" s="45"/>
      <c r="BY350" s="45"/>
      <c r="BZ350" s="45"/>
      <c r="CA350" s="45"/>
      <c r="CB350" s="45"/>
      <c r="CC350" s="45"/>
      <c r="CD350" s="45"/>
      <c r="CE350" s="45"/>
      <c r="CF350" s="45"/>
      <c r="CG350" s="45"/>
      <c r="CH350" s="45"/>
      <c r="CI350" s="45"/>
      <c r="CJ350" s="45"/>
      <c r="CK350" s="45"/>
      <c r="CL350" s="45"/>
      <c r="CM350" s="45"/>
      <c r="CN350" s="45"/>
      <c r="CO350" s="45"/>
      <c r="CP350" s="45"/>
      <c r="CQ350" s="45"/>
      <c r="CR350" s="45"/>
      <c r="CS350" s="45"/>
      <c r="CT350" s="45"/>
      <c r="CU350" s="45"/>
      <c r="CV350" s="45"/>
      <c r="CW350" s="45"/>
      <c r="CX350" s="45"/>
      <c r="CY350" s="45"/>
      <c r="CZ350" s="45"/>
      <c r="DA350" s="45"/>
      <c r="DB350" s="45"/>
      <c r="DC350" s="45"/>
      <c r="DD350" s="45"/>
      <c r="DE350" s="45"/>
      <c r="DF350" s="45"/>
      <c r="DG350" s="45"/>
      <c r="DH350" s="45"/>
      <c r="DI350" s="45"/>
      <c r="DJ350" s="45"/>
      <c r="DK350" s="45"/>
      <c r="DL350" s="45"/>
      <c r="DM350" s="45"/>
      <c r="DN350" s="45"/>
      <c r="DO350" s="45"/>
      <c r="DP350" s="45"/>
      <c r="DQ350" s="45"/>
      <c r="DR350" s="45"/>
      <c r="DS350" s="45"/>
      <c r="DT350" s="45"/>
      <c r="DU350" s="45"/>
      <c r="DV350" s="45"/>
      <c r="DW350" s="45"/>
      <c r="DX350" s="45"/>
      <c r="DY350" s="45"/>
      <c r="DZ350" s="45"/>
      <c r="EA350" s="45"/>
      <c r="EB350" s="45"/>
      <c r="EC350" s="45"/>
      <c r="ED350" s="45"/>
      <c r="EE350" s="45"/>
      <c r="EF350" s="45"/>
      <c r="EG350" s="45"/>
      <c r="EH350" s="45"/>
      <c r="EI350" s="45"/>
      <c r="EJ350" s="45"/>
      <c r="EK350" s="45"/>
      <c r="EL350" s="45"/>
      <c r="EM350" s="45"/>
      <c r="EN350" s="45"/>
      <c r="EO350" s="45"/>
      <c r="EP350" s="45"/>
      <c r="EQ350" s="45"/>
      <c r="ER350" s="45"/>
      <c r="ES350" s="45"/>
      <c r="ET350" s="45"/>
      <c r="EU350" s="45"/>
      <c r="EV350" s="45"/>
      <c r="EW350" s="45"/>
      <c r="EX350" s="45"/>
      <c r="EY350" s="45"/>
      <c r="EZ350" s="45"/>
      <c r="FA350" s="45"/>
      <c r="FB350" s="45"/>
      <c r="FC350" s="45"/>
      <c r="FD350" s="45"/>
      <c r="FE350" s="45"/>
      <c r="FF350" s="45"/>
      <c r="FG350" s="45"/>
      <c r="FH350" s="45"/>
      <c r="FI350" s="45"/>
      <c r="FJ350" s="45"/>
      <c r="FK350" s="45"/>
      <c r="FL350" s="45"/>
      <c r="FM350" s="45"/>
      <c r="FN350" s="45"/>
      <c r="FO350" s="45"/>
      <c r="FP350" s="45"/>
      <c r="FQ350" s="45"/>
      <c r="FR350" s="45"/>
      <c r="FS350" s="45"/>
      <c r="FT350" s="45"/>
      <c r="FU350" s="45"/>
      <c r="FV350" s="45"/>
      <c r="FW350" s="45"/>
      <c r="FX350" s="45"/>
      <c r="FY350" s="45"/>
      <c r="FZ350" s="45"/>
      <c r="GA350" s="45"/>
      <c r="GB350" s="45"/>
      <c r="GC350" s="45"/>
      <c r="GD350" s="45"/>
      <c r="GE350" s="45"/>
      <c r="GF350" s="45"/>
      <c r="GG350" s="45"/>
      <c r="GH350" s="45"/>
      <c r="GI350" s="45"/>
      <c r="GJ350" s="45"/>
      <c r="GK350" s="45"/>
      <c r="GL350" s="45"/>
      <c r="GM350" s="45"/>
      <c r="GN350" s="45"/>
      <c r="GO350" s="45"/>
      <c r="GP350" s="45"/>
      <c r="GQ350" s="45"/>
      <c r="GR350" s="45"/>
      <c r="GS350" s="45"/>
      <c r="GT350" s="45"/>
      <c r="GU350" s="45"/>
      <c r="GV350" s="45"/>
      <c r="GW350" s="45"/>
      <c r="GX350" s="45"/>
      <c r="GY350" s="45"/>
      <c r="GZ350" s="45"/>
      <c r="HA350" s="45"/>
      <c r="HB350" s="45"/>
      <c r="HC350" s="45"/>
      <c r="HD350" s="45"/>
      <c r="HE350" s="45"/>
      <c r="HF350" s="45"/>
      <c r="HG350" s="45"/>
      <c r="HH350" s="45"/>
      <c r="HI350" s="45"/>
      <c r="HJ350" s="45"/>
      <c r="HK350" s="45"/>
      <c r="HL350" s="45"/>
      <c r="HM350" s="45"/>
      <c r="HN350" s="45"/>
      <c r="HO350" s="45"/>
      <c r="HP350" s="45"/>
      <c r="HQ350" s="45"/>
      <c r="HR350" s="45"/>
      <c r="HS350" s="45"/>
      <c r="HT350" s="45"/>
      <c r="HU350" s="45"/>
      <c r="HV350" s="45"/>
      <c r="HW350" s="45"/>
      <c r="HX350" s="45"/>
      <c r="HY350" s="45"/>
      <c r="HZ350" s="45"/>
      <c r="IA350" s="45"/>
      <c r="IB350" s="45"/>
      <c r="IC350" s="45"/>
      <c r="ID350" s="45"/>
      <c r="IE350" s="45"/>
      <c r="IF350" s="45"/>
      <c r="IG350" s="45"/>
      <c r="IH350" s="45"/>
      <c r="II350" s="45"/>
      <c r="IJ350" s="45"/>
      <c r="IK350" s="45"/>
      <c r="IL350" s="45"/>
      <c r="IM350" s="45"/>
      <c r="IN350" s="45"/>
      <c r="IO350" s="45"/>
      <c r="IP350" s="45"/>
      <c r="IQ350" s="45"/>
      <c r="IR350" s="45"/>
      <c r="IS350" s="45"/>
      <c r="IT350" s="45"/>
      <c r="IU350" s="45"/>
      <c r="IV350" s="45"/>
    </row>
    <row r="351" spans="1:256" s="57" customFormat="1" ht="63.7" x14ac:dyDescent="0.25">
      <c r="A351" s="97">
        <v>406</v>
      </c>
      <c r="B351" s="100" t="s">
        <v>6891</v>
      </c>
      <c r="C351" s="98">
        <v>11</v>
      </c>
      <c r="D351" s="99" t="s">
        <v>3217</v>
      </c>
      <c r="E351" s="100" t="s">
        <v>3245</v>
      </c>
      <c r="F351" s="98" t="s">
        <v>3246</v>
      </c>
      <c r="G351" s="100" t="s">
        <v>3247</v>
      </c>
      <c r="H351" s="98">
        <v>2003</v>
      </c>
      <c r="I351" s="100" t="s">
        <v>3248</v>
      </c>
      <c r="J351" s="101"/>
      <c r="K351" s="100" t="s">
        <v>733</v>
      </c>
      <c r="L351" s="100" t="s">
        <v>3212</v>
      </c>
      <c r="M351" s="100"/>
      <c r="N351" s="100" t="s">
        <v>3249</v>
      </c>
      <c r="O351" s="100" t="s">
        <v>3250</v>
      </c>
      <c r="P351" s="100">
        <v>104206</v>
      </c>
      <c r="Q351" s="102"/>
      <c r="R351" s="98"/>
      <c r="S351" s="98"/>
      <c r="T351" s="98"/>
      <c r="U351" s="102">
        <v>0</v>
      </c>
      <c r="V351" s="98"/>
      <c r="W351" s="98" t="s">
        <v>3234</v>
      </c>
      <c r="X351" s="103" t="s">
        <v>3216</v>
      </c>
      <c r="Y351" s="102"/>
      <c r="Z351" s="102"/>
      <c r="AA351" s="102"/>
      <c r="AB351" s="102">
        <v>60</v>
      </c>
      <c r="AC351" s="98"/>
      <c r="AD351" s="102"/>
      <c r="AE351" s="104"/>
      <c r="AF351" s="105"/>
      <c r="AG351" s="106"/>
      <c r="AH351" s="100"/>
      <c r="AI351" s="107"/>
      <c r="AJ351" s="106"/>
      <c r="AK351" s="98"/>
      <c r="AL351" s="107"/>
      <c r="AM351" s="106"/>
      <c r="AN351" s="98"/>
      <c r="AO351" s="107"/>
      <c r="AP351" s="106"/>
      <c r="AQ351" s="98"/>
      <c r="AR351" s="107"/>
      <c r="AS351" s="106"/>
      <c r="AT351" s="98"/>
      <c r="AU351" s="107"/>
      <c r="AV351" s="108"/>
      <c r="AW351" s="98"/>
      <c r="AX351" s="98"/>
      <c r="AY351" s="45"/>
      <c r="AZ351" s="45"/>
      <c r="BA351" s="45"/>
      <c r="BB351" s="45"/>
      <c r="BC351" s="45"/>
      <c r="BD351" s="45"/>
      <c r="BE351" s="45"/>
      <c r="BF351" s="45"/>
      <c r="BG351" s="45"/>
      <c r="BH351" s="45"/>
      <c r="BI351" s="45"/>
      <c r="BJ351" s="45"/>
      <c r="BK351" s="45"/>
      <c r="BL351" s="45"/>
      <c r="BM351" s="45"/>
      <c r="BN351" s="45"/>
      <c r="BO351" s="45"/>
      <c r="BP351" s="45"/>
      <c r="BQ351" s="45"/>
      <c r="BR351" s="45"/>
      <c r="BS351" s="45"/>
      <c r="BT351" s="45"/>
      <c r="BU351" s="45"/>
      <c r="BV351" s="45"/>
      <c r="BW351" s="45"/>
      <c r="BX351" s="45"/>
      <c r="BY351" s="45"/>
      <c r="BZ351" s="45"/>
      <c r="CA351" s="45"/>
      <c r="CB351" s="45"/>
      <c r="CC351" s="45"/>
      <c r="CD351" s="45"/>
      <c r="CE351" s="45"/>
      <c r="CF351" s="45"/>
      <c r="CG351" s="45"/>
      <c r="CH351" s="45"/>
      <c r="CI351" s="45"/>
      <c r="CJ351" s="45"/>
      <c r="CK351" s="45"/>
      <c r="CL351" s="45"/>
      <c r="CM351" s="45"/>
      <c r="CN351" s="45"/>
      <c r="CO351" s="45"/>
      <c r="CP351" s="45"/>
      <c r="CQ351" s="45"/>
      <c r="CR351" s="45"/>
      <c r="CS351" s="45"/>
      <c r="CT351" s="45"/>
      <c r="CU351" s="45"/>
      <c r="CV351" s="45"/>
      <c r="CW351" s="45"/>
      <c r="CX351" s="45"/>
      <c r="CY351" s="45"/>
      <c r="CZ351" s="45"/>
      <c r="DA351" s="45"/>
      <c r="DB351" s="45"/>
      <c r="DC351" s="45"/>
      <c r="DD351" s="45"/>
      <c r="DE351" s="45"/>
      <c r="DF351" s="45"/>
      <c r="DG351" s="45"/>
      <c r="DH351" s="45"/>
      <c r="DI351" s="45"/>
      <c r="DJ351" s="45"/>
      <c r="DK351" s="45"/>
      <c r="DL351" s="45"/>
      <c r="DM351" s="45"/>
      <c r="DN351" s="45"/>
      <c r="DO351" s="45"/>
      <c r="DP351" s="45"/>
      <c r="DQ351" s="45"/>
      <c r="DR351" s="45"/>
      <c r="DS351" s="45"/>
      <c r="DT351" s="45"/>
      <c r="DU351" s="45"/>
      <c r="DV351" s="45"/>
      <c r="DW351" s="45"/>
      <c r="DX351" s="45"/>
      <c r="DY351" s="45"/>
      <c r="DZ351" s="45"/>
      <c r="EA351" s="45"/>
      <c r="EB351" s="45"/>
      <c r="EC351" s="45"/>
      <c r="ED351" s="45"/>
      <c r="EE351" s="45"/>
      <c r="EF351" s="45"/>
      <c r="EG351" s="45"/>
      <c r="EH351" s="45"/>
      <c r="EI351" s="45"/>
      <c r="EJ351" s="45"/>
      <c r="EK351" s="45"/>
      <c r="EL351" s="45"/>
      <c r="EM351" s="45"/>
      <c r="EN351" s="45"/>
      <c r="EO351" s="45"/>
      <c r="EP351" s="45"/>
      <c r="EQ351" s="45"/>
      <c r="ER351" s="45"/>
      <c r="ES351" s="45"/>
      <c r="ET351" s="45"/>
      <c r="EU351" s="45"/>
      <c r="EV351" s="45"/>
      <c r="EW351" s="45"/>
      <c r="EX351" s="45"/>
      <c r="EY351" s="45"/>
      <c r="EZ351" s="45"/>
      <c r="FA351" s="45"/>
      <c r="FB351" s="45"/>
      <c r="FC351" s="45"/>
      <c r="FD351" s="45"/>
      <c r="FE351" s="45"/>
      <c r="FF351" s="45"/>
      <c r="FG351" s="45"/>
      <c r="FH351" s="45"/>
      <c r="FI351" s="45"/>
      <c r="FJ351" s="45"/>
      <c r="FK351" s="45"/>
      <c r="FL351" s="45"/>
      <c r="FM351" s="45"/>
      <c r="FN351" s="45"/>
      <c r="FO351" s="45"/>
      <c r="FP351" s="45"/>
      <c r="FQ351" s="45"/>
      <c r="FR351" s="45"/>
      <c r="FS351" s="45"/>
      <c r="FT351" s="45"/>
      <c r="FU351" s="45"/>
      <c r="FV351" s="45"/>
      <c r="FW351" s="45"/>
      <c r="FX351" s="45"/>
      <c r="FY351" s="45"/>
      <c r="FZ351" s="45"/>
      <c r="GA351" s="45"/>
      <c r="GB351" s="45"/>
      <c r="GC351" s="45"/>
      <c r="GD351" s="45"/>
      <c r="GE351" s="45"/>
      <c r="GF351" s="45"/>
      <c r="GG351" s="45"/>
      <c r="GH351" s="45"/>
      <c r="GI351" s="45"/>
      <c r="GJ351" s="45"/>
      <c r="GK351" s="45"/>
      <c r="GL351" s="45"/>
      <c r="GM351" s="45"/>
      <c r="GN351" s="45"/>
      <c r="GO351" s="45"/>
      <c r="GP351" s="45"/>
      <c r="GQ351" s="45"/>
      <c r="GR351" s="45"/>
      <c r="GS351" s="45"/>
      <c r="GT351" s="45"/>
      <c r="GU351" s="45"/>
      <c r="GV351" s="45"/>
      <c r="GW351" s="45"/>
      <c r="GX351" s="45"/>
      <c r="GY351" s="45"/>
      <c r="GZ351" s="45"/>
      <c r="HA351" s="45"/>
      <c r="HB351" s="45"/>
      <c r="HC351" s="45"/>
      <c r="HD351" s="45"/>
      <c r="HE351" s="45"/>
      <c r="HF351" s="45"/>
      <c r="HG351" s="45"/>
      <c r="HH351" s="45"/>
      <c r="HI351" s="45"/>
      <c r="HJ351" s="45"/>
      <c r="HK351" s="45"/>
      <c r="HL351" s="45"/>
      <c r="HM351" s="45"/>
      <c r="HN351" s="45"/>
      <c r="HO351" s="45"/>
      <c r="HP351" s="45"/>
      <c r="HQ351" s="45"/>
      <c r="HR351" s="45"/>
      <c r="HS351" s="45"/>
      <c r="HT351" s="45"/>
      <c r="HU351" s="45"/>
      <c r="HV351" s="45"/>
      <c r="HW351" s="45"/>
      <c r="HX351" s="45"/>
      <c r="HY351" s="45"/>
      <c r="HZ351" s="45"/>
      <c r="IA351" s="45"/>
      <c r="IB351" s="45"/>
      <c r="IC351" s="45"/>
      <c r="ID351" s="45"/>
      <c r="IE351" s="45"/>
      <c r="IF351" s="45"/>
      <c r="IG351" s="45"/>
      <c r="IH351" s="45"/>
      <c r="II351" s="45"/>
      <c r="IJ351" s="45"/>
      <c r="IK351" s="45"/>
      <c r="IL351" s="45"/>
      <c r="IM351" s="45"/>
      <c r="IN351" s="45"/>
      <c r="IO351" s="45"/>
      <c r="IP351" s="45"/>
      <c r="IQ351" s="45"/>
      <c r="IR351" s="45"/>
      <c r="IS351" s="45"/>
      <c r="IT351" s="45"/>
      <c r="IU351" s="45"/>
      <c r="IV351" s="45"/>
    </row>
    <row r="352" spans="1:256" s="57" customFormat="1" ht="63.7" x14ac:dyDescent="0.25">
      <c r="A352" s="97">
        <v>406</v>
      </c>
      <c r="B352" s="100" t="s">
        <v>6891</v>
      </c>
      <c r="C352" s="98">
        <v>9</v>
      </c>
      <c r="D352" s="99" t="s">
        <v>3217</v>
      </c>
      <c r="E352" s="100" t="s">
        <v>3226</v>
      </c>
      <c r="F352" s="98" t="s">
        <v>3227</v>
      </c>
      <c r="G352" s="100" t="s">
        <v>3228</v>
      </c>
      <c r="H352" s="98">
        <v>2005</v>
      </c>
      <c r="I352" s="100" t="s">
        <v>3229</v>
      </c>
      <c r="J352" s="101">
        <v>40060</v>
      </c>
      <c r="K352" s="100" t="s">
        <v>726</v>
      </c>
      <c r="L352" s="100" t="s">
        <v>3230</v>
      </c>
      <c r="M352" s="100" t="s">
        <v>3231</v>
      </c>
      <c r="N352" s="100" t="s">
        <v>3232</v>
      </c>
      <c r="O352" s="100"/>
      <c r="P352" s="100" t="s">
        <v>3233</v>
      </c>
      <c r="Q352" s="102"/>
      <c r="R352" s="98"/>
      <c r="S352" s="98"/>
      <c r="T352" s="98"/>
      <c r="U352" s="102">
        <v>0</v>
      </c>
      <c r="V352" s="98"/>
      <c r="W352" s="98" t="s">
        <v>3234</v>
      </c>
      <c r="X352" s="103" t="s">
        <v>3216</v>
      </c>
      <c r="Y352" s="102"/>
      <c r="Z352" s="102"/>
      <c r="AA352" s="102"/>
      <c r="AB352" s="102">
        <v>60</v>
      </c>
      <c r="AC352" s="98"/>
      <c r="AD352" s="102"/>
      <c r="AE352" s="104"/>
      <c r="AF352" s="105"/>
      <c r="AG352" s="106"/>
      <c r="AH352" s="100"/>
      <c r="AI352" s="107"/>
      <c r="AJ352" s="106"/>
      <c r="AK352" s="98"/>
      <c r="AL352" s="107"/>
      <c r="AM352" s="106"/>
      <c r="AN352" s="98"/>
      <c r="AO352" s="107"/>
      <c r="AP352" s="106"/>
      <c r="AQ352" s="98"/>
      <c r="AR352" s="107"/>
      <c r="AS352" s="106"/>
      <c r="AT352" s="98"/>
      <c r="AU352" s="107"/>
      <c r="AV352" s="108"/>
      <c r="AW352" s="98"/>
      <c r="AX352" s="98"/>
      <c r="AY352" s="45"/>
      <c r="AZ352" s="45"/>
      <c r="BA352" s="45"/>
      <c r="BB352" s="45"/>
      <c r="BC352" s="45"/>
      <c r="BD352" s="45"/>
      <c r="BE352" s="45"/>
      <c r="BF352" s="45"/>
      <c r="BG352" s="45"/>
      <c r="BH352" s="45"/>
      <c r="BI352" s="45"/>
      <c r="BJ352" s="45"/>
      <c r="BK352" s="45"/>
      <c r="BL352" s="45"/>
      <c r="BM352" s="45"/>
      <c r="BN352" s="45"/>
      <c r="BO352" s="45"/>
      <c r="BP352" s="45"/>
      <c r="BQ352" s="45"/>
      <c r="BR352" s="45"/>
      <c r="BS352" s="45"/>
      <c r="BT352" s="45"/>
      <c r="BU352" s="45"/>
      <c r="BV352" s="45"/>
      <c r="BW352" s="45"/>
      <c r="BX352" s="45"/>
      <c r="BY352" s="45"/>
      <c r="BZ352" s="45"/>
      <c r="CA352" s="45"/>
      <c r="CB352" s="45"/>
      <c r="CC352" s="45"/>
      <c r="CD352" s="45"/>
      <c r="CE352" s="45"/>
      <c r="CF352" s="45"/>
      <c r="CG352" s="45"/>
      <c r="CH352" s="45"/>
      <c r="CI352" s="45"/>
      <c r="CJ352" s="45"/>
      <c r="CK352" s="45"/>
      <c r="CL352" s="45"/>
      <c r="CM352" s="45"/>
      <c r="CN352" s="45"/>
      <c r="CO352" s="45"/>
      <c r="CP352" s="45"/>
      <c r="CQ352" s="45"/>
      <c r="CR352" s="45"/>
      <c r="CS352" s="45"/>
      <c r="CT352" s="45"/>
      <c r="CU352" s="45"/>
      <c r="CV352" s="45"/>
      <c r="CW352" s="45"/>
      <c r="CX352" s="45"/>
      <c r="CY352" s="45"/>
      <c r="CZ352" s="45"/>
      <c r="DA352" s="45"/>
      <c r="DB352" s="45"/>
      <c r="DC352" s="45"/>
      <c r="DD352" s="45"/>
      <c r="DE352" s="45"/>
      <c r="DF352" s="45"/>
      <c r="DG352" s="45"/>
      <c r="DH352" s="45"/>
      <c r="DI352" s="45"/>
      <c r="DJ352" s="45"/>
      <c r="DK352" s="45"/>
      <c r="DL352" s="45"/>
      <c r="DM352" s="45"/>
      <c r="DN352" s="45"/>
      <c r="DO352" s="45"/>
      <c r="DP352" s="45"/>
      <c r="DQ352" s="45"/>
      <c r="DR352" s="45"/>
      <c r="DS352" s="45"/>
      <c r="DT352" s="45"/>
      <c r="DU352" s="45"/>
      <c r="DV352" s="45"/>
      <c r="DW352" s="45"/>
      <c r="DX352" s="45"/>
      <c r="DY352" s="45"/>
      <c r="DZ352" s="45"/>
      <c r="EA352" s="45"/>
      <c r="EB352" s="45"/>
      <c r="EC352" s="45"/>
      <c r="ED352" s="45"/>
      <c r="EE352" s="45"/>
      <c r="EF352" s="45"/>
      <c r="EG352" s="45"/>
      <c r="EH352" s="45"/>
      <c r="EI352" s="45"/>
      <c r="EJ352" s="45"/>
      <c r="EK352" s="45"/>
      <c r="EL352" s="45"/>
      <c r="EM352" s="45"/>
      <c r="EN352" s="45"/>
      <c r="EO352" s="45"/>
      <c r="EP352" s="45"/>
      <c r="EQ352" s="45"/>
      <c r="ER352" s="45"/>
      <c r="ES352" s="45"/>
      <c r="ET352" s="45"/>
      <c r="EU352" s="45"/>
      <c r="EV352" s="45"/>
      <c r="EW352" s="45"/>
      <c r="EX352" s="45"/>
      <c r="EY352" s="45"/>
      <c r="EZ352" s="45"/>
      <c r="FA352" s="45"/>
      <c r="FB352" s="45"/>
      <c r="FC352" s="45"/>
      <c r="FD352" s="45"/>
      <c r="FE352" s="45"/>
      <c r="FF352" s="45"/>
      <c r="FG352" s="45"/>
      <c r="FH352" s="45"/>
      <c r="FI352" s="45"/>
      <c r="FJ352" s="45"/>
      <c r="FK352" s="45"/>
      <c r="FL352" s="45"/>
      <c r="FM352" s="45"/>
      <c r="FN352" s="45"/>
      <c r="FO352" s="45"/>
      <c r="FP352" s="45"/>
      <c r="FQ352" s="45"/>
      <c r="FR352" s="45"/>
      <c r="FS352" s="45"/>
      <c r="FT352" s="45"/>
      <c r="FU352" s="45"/>
      <c r="FV352" s="45"/>
      <c r="FW352" s="45"/>
      <c r="FX352" s="45"/>
      <c r="FY352" s="45"/>
      <c r="FZ352" s="45"/>
      <c r="GA352" s="45"/>
      <c r="GB352" s="45"/>
      <c r="GC352" s="45"/>
      <c r="GD352" s="45"/>
      <c r="GE352" s="45"/>
      <c r="GF352" s="45"/>
      <c r="GG352" s="45"/>
      <c r="GH352" s="45"/>
      <c r="GI352" s="45"/>
      <c r="GJ352" s="45"/>
      <c r="GK352" s="45"/>
      <c r="GL352" s="45"/>
      <c r="GM352" s="45"/>
      <c r="GN352" s="45"/>
      <c r="GO352" s="45"/>
      <c r="GP352" s="45"/>
      <c r="GQ352" s="45"/>
      <c r="GR352" s="45"/>
      <c r="GS352" s="45"/>
      <c r="GT352" s="45"/>
      <c r="GU352" s="45"/>
      <c r="GV352" s="45"/>
      <c r="GW352" s="45"/>
      <c r="GX352" s="45"/>
      <c r="GY352" s="45"/>
      <c r="GZ352" s="45"/>
      <c r="HA352" s="45"/>
      <c r="HB352" s="45"/>
      <c r="HC352" s="45"/>
      <c r="HD352" s="45"/>
      <c r="HE352" s="45"/>
      <c r="HF352" s="45"/>
      <c r="HG352" s="45"/>
      <c r="HH352" s="45"/>
      <c r="HI352" s="45"/>
      <c r="HJ352" s="45"/>
      <c r="HK352" s="45"/>
      <c r="HL352" s="45"/>
      <c r="HM352" s="45"/>
      <c r="HN352" s="45"/>
      <c r="HO352" s="45"/>
      <c r="HP352" s="45"/>
      <c r="HQ352" s="45"/>
      <c r="HR352" s="45"/>
      <c r="HS352" s="45"/>
      <c r="HT352" s="45"/>
      <c r="HU352" s="45"/>
      <c r="HV352" s="45"/>
      <c r="HW352" s="45"/>
      <c r="HX352" s="45"/>
      <c r="HY352" s="45"/>
      <c r="HZ352" s="45"/>
      <c r="IA352" s="45"/>
      <c r="IB352" s="45"/>
      <c r="IC352" s="45"/>
      <c r="ID352" s="45"/>
      <c r="IE352" s="45"/>
      <c r="IF352" s="45"/>
      <c r="IG352" s="45"/>
      <c r="IH352" s="45"/>
      <c r="II352" s="45"/>
      <c r="IJ352" s="45"/>
      <c r="IK352" s="45"/>
      <c r="IL352" s="45"/>
      <c r="IM352" s="45"/>
      <c r="IN352" s="45"/>
      <c r="IO352" s="45"/>
      <c r="IP352" s="45"/>
      <c r="IQ352" s="45"/>
      <c r="IR352" s="45"/>
      <c r="IS352" s="45"/>
      <c r="IT352" s="45"/>
      <c r="IU352" s="45"/>
      <c r="IV352" s="45"/>
    </row>
    <row r="353" spans="1:256" s="57" customFormat="1" ht="63.7" x14ac:dyDescent="0.25">
      <c r="A353" s="97">
        <v>406</v>
      </c>
      <c r="B353" s="100" t="s">
        <v>6891</v>
      </c>
      <c r="C353" s="98">
        <v>7</v>
      </c>
      <c r="D353" s="99" t="s">
        <v>3208</v>
      </c>
      <c r="E353" s="100" t="s">
        <v>3209</v>
      </c>
      <c r="F353" s="98" t="s">
        <v>3210</v>
      </c>
      <c r="G353" s="100" t="s">
        <v>3211</v>
      </c>
      <c r="H353" s="98">
        <v>2003</v>
      </c>
      <c r="I353" s="100" t="s">
        <v>3211</v>
      </c>
      <c r="J353" s="101"/>
      <c r="K353" s="100" t="s">
        <v>733</v>
      </c>
      <c r="L353" s="100" t="s">
        <v>3212</v>
      </c>
      <c r="M353" s="100"/>
      <c r="N353" s="100" t="s">
        <v>3213</v>
      </c>
      <c r="O353" s="100" t="s">
        <v>3214</v>
      </c>
      <c r="P353" s="100">
        <v>108168</v>
      </c>
      <c r="Q353" s="102"/>
      <c r="R353" s="98"/>
      <c r="S353" s="98"/>
      <c r="T353" s="98"/>
      <c r="U353" s="102">
        <v>0</v>
      </c>
      <c r="V353" s="98"/>
      <c r="W353" s="98" t="s">
        <v>3215</v>
      </c>
      <c r="X353" s="103" t="s">
        <v>3216</v>
      </c>
      <c r="Y353" s="102"/>
      <c r="Z353" s="102"/>
      <c r="AA353" s="102"/>
      <c r="AB353" s="102">
        <v>60</v>
      </c>
      <c r="AC353" s="98"/>
      <c r="AD353" s="102"/>
      <c r="AE353" s="104"/>
      <c r="AF353" s="105"/>
      <c r="AG353" s="106"/>
      <c r="AH353" s="100"/>
      <c r="AI353" s="107"/>
      <c r="AJ353" s="106"/>
      <c r="AK353" s="98"/>
      <c r="AL353" s="107"/>
      <c r="AM353" s="106"/>
      <c r="AN353" s="98"/>
      <c r="AO353" s="107"/>
      <c r="AP353" s="106"/>
      <c r="AQ353" s="98"/>
      <c r="AR353" s="107"/>
      <c r="AS353" s="106"/>
      <c r="AT353" s="98"/>
      <c r="AU353" s="107"/>
      <c r="AV353" s="108"/>
      <c r="AW353" s="98"/>
      <c r="AX353" s="98"/>
      <c r="AY353" s="45"/>
      <c r="AZ353" s="45"/>
      <c r="BA353" s="45"/>
      <c r="BB353" s="45"/>
      <c r="BC353" s="45"/>
      <c r="BD353" s="45"/>
      <c r="BE353" s="45"/>
      <c r="BF353" s="45"/>
      <c r="BG353" s="45"/>
      <c r="BH353" s="45"/>
      <c r="BI353" s="45"/>
      <c r="BJ353" s="45"/>
      <c r="BK353" s="45"/>
      <c r="BL353" s="45"/>
      <c r="BM353" s="45"/>
      <c r="BN353" s="45"/>
      <c r="BO353" s="45"/>
      <c r="BP353" s="45"/>
      <c r="BQ353" s="45"/>
      <c r="BR353" s="45"/>
      <c r="BS353" s="45"/>
      <c r="BT353" s="45"/>
      <c r="BU353" s="45"/>
      <c r="BV353" s="45"/>
      <c r="BW353" s="45"/>
      <c r="BX353" s="45"/>
      <c r="BY353" s="45"/>
      <c r="BZ353" s="45"/>
      <c r="CA353" s="45"/>
      <c r="CB353" s="45"/>
      <c r="CC353" s="45"/>
      <c r="CD353" s="45"/>
      <c r="CE353" s="45"/>
      <c r="CF353" s="45"/>
      <c r="CG353" s="45"/>
      <c r="CH353" s="45"/>
      <c r="CI353" s="45"/>
      <c r="CJ353" s="45"/>
      <c r="CK353" s="45"/>
      <c r="CL353" s="45"/>
      <c r="CM353" s="45"/>
      <c r="CN353" s="45"/>
      <c r="CO353" s="45"/>
      <c r="CP353" s="45"/>
      <c r="CQ353" s="45"/>
      <c r="CR353" s="45"/>
      <c r="CS353" s="45"/>
      <c r="CT353" s="45"/>
      <c r="CU353" s="45"/>
      <c r="CV353" s="45"/>
      <c r="CW353" s="45"/>
      <c r="CX353" s="45"/>
      <c r="CY353" s="45"/>
      <c r="CZ353" s="45"/>
      <c r="DA353" s="45"/>
      <c r="DB353" s="45"/>
      <c r="DC353" s="45"/>
      <c r="DD353" s="45"/>
      <c r="DE353" s="45"/>
      <c r="DF353" s="45"/>
      <c r="DG353" s="45"/>
      <c r="DH353" s="45"/>
      <c r="DI353" s="45"/>
      <c r="DJ353" s="45"/>
      <c r="DK353" s="45"/>
      <c r="DL353" s="45"/>
      <c r="DM353" s="45"/>
      <c r="DN353" s="45"/>
      <c r="DO353" s="45"/>
      <c r="DP353" s="45"/>
      <c r="DQ353" s="45"/>
      <c r="DR353" s="45"/>
      <c r="DS353" s="45"/>
      <c r="DT353" s="45"/>
      <c r="DU353" s="45"/>
      <c r="DV353" s="45"/>
      <c r="DW353" s="45"/>
      <c r="DX353" s="45"/>
      <c r="DY353" s="45"/>
      <c r="DZ353" s="45"/>
      <c r="EA353" s="45"/>
      <c r="EB353" s="45"/>
      <c r="EC353" s="45"/>
      <c r="ED353" s="45"/>
      <c r="EE353" s="45"/>
      <c r="EF353" s="45"/>
      <c r="EG353" s="45"/>
      <c r="EH353" s="45"/>
      <c r="EI353" s="45"/>
      <c r="EJ353" s="45"/>
      <c r="EK353" s="45"/>
      <c r="EL353" s="45"/>
      <c r="EM353" s="45"/>
      <c r="EN353" s="45"/>
      <c r="EO353" s="45"/>
      <c r="EP353" s="45"/>
      <c r="EQ353" s="45"/>
      <c r="ER353" s="45"/>
      <c r="ES353" s="45"/>
      <c r="ET353" s="45"/>
      <c r="EU353" s="45"/>
      <c r="EV353" s="45"/>
      <c r="EW353" s="45"/>
      <c r="EX353" s="45"/>
      <c r="EY353" s="45"/>
      <c r="EZ353" s="45"/>
      <c r="FA353" s="45"/>
      <c r="FB353" s="45"/>
      <c r="FC353" s="45"/>
      <c r="FD353" s="45"/>
      <c r="FE353" s="45"/>
      <c r="FF353" s="45"/>
      <c r="FG353" s="45"/>
      <c r="FH353" s="45"/>
      <c r="FI353" s="45"/>
      <c r="FJ353" s="45"/>
      <c r="FK353" s="45"/>
      <c r="FL353" s="45"/>
      <c r="FM353" s="45"/>
      <c r="FN353" s="45"/>
      <c r="FO353" s="45"/>
      <c r="FP353" s="45"/>
      <c r="FQ353" s="45"/>
      <c r="FR353" s="45"/>
      <c r="FS353" s="45"/>
      <c r="FT353" s="45"/>
      <c r="FU353" s="45"/>
      <c r="FV353" s="45"/>
      <c r="FW353" s="45"/>
      <c r="FX353" s="45"/>
      <c r="FY353" s="45"/>
      <c r="FZ353" s="45"/>
      <c r="GA353" s="45"/>
      <c r="GB353" s="45"/>
      <c r="GC353" s="45"/>
      <c r="GD353" s="45"/>
      <c r="GE353" s="45"/>
      <c r="GF353" s="45"/>
      <c r="GG353" s="45"/>
      <c r="GH353" s="45"/>
      <c r="GI353" s="45"/>
      <c r="GJ353" s="45"/>
      <c r="GK353" s="45"/>
      <c r="GL353" s="45"/>
      <c r="GM353" s="45"/>
      <c r="GN353" s="45"/>
      <c r="GO353" s="45"/>
      <c r="GP353" s="45"/>
      <c r="GQ353" s="45"/>
      <c r="GR353" s="45"/>
      <c r="GS353" s="45"/>
      <c r="GT353" s="45"/>
      <c r="GU353" s="45"/>
      <c r="GV353" s="45"/>
      <c r="GW353" s="45"/>
      <c r="GX353" s="45"/>
      <c r="GY353" s="45"/>
      <c r="GZ353" s="45"/>
      <c r="HA353" s="45"/>
      <c r="HB353" s="45"/>
      <c r="HC353" s="45"/>
      <c r="HD353" s="45"/>
      <c r="HE353" s="45"/>
      <c r="HF353" s="45"/>
      <c r="HG353" s="45"/>
      <c r="HH353" s="45"/>
      <c r="HI353" s="45"/>
      <c r="HJ353" s="45"/>
      <c r="HK353" s="45"/>
      <c r="HL353" s="45"/>
      <c r="HM353" s="45"/>
      <c r="HN353" s="45"/>
      <c r="HO353" s="45"/>
      <c r="HP353" s="45"/>
      <c r="HQ353" s="45"/>
      <c r="HR353" s="45"/>
      <c r="HS353" s="45"/>
      <c r="HT353" s="45"/>
      <c r="HU353" s="45"/>
      <c r="HV353" s="45"/>
      <c r="HW353" s="45"/>
      <c r="HX353" s="45"/>
      <c r="HY353" s="45"/>
      <c r="HZ353" s="45"/>
      <c r="IA353" s="45"/>
      <c r="IB353" s="45"/>
      <c r="IC353" s="45"/>
      <c r="ID353" s="45"/>
      <c r="IE353" s="45"/>
      <c r="IF353" s="45"/>
      <c r="IG353" s="45"/>
      <c r="IH353" s="45"/>
      <c r="II353" s="45"/>
      <c r="IJ353" s="45"/>
      <c r="IK353" s="45"/>
      <c r="IL353" s="45"/>
      <c r="IM353" s="45"/>
      <c r="IN353" s="45"/>
      <c r="IO353" s="45"/>
      <c r="IP353" s="45"/>
      <c r="IQ353" s="45"/>
      <c r="IR353" s="45"/>
      <c r="IS353" s="45"/>
      <c r="IT353" s="45"/>
      <c r="IU353" s="45"/>
      <c r="IV353" s="45"/>
    </row>
    <row r="354" spans="1:256" s="57" customFormat="1" ht="165.6" x14ac:dyDescent="0.25">
      <c r="A354" s="97">
        <v>406</v>
      </c>
      <c r="B354" s="100" t="s">
        <v>6891</v>
      </c>
      <c r="C354" s="98"/>
      <c r="D354" s="99" t="s">
        <v>3217</v>
      </c>
      <c r="E354" s="100" t="s">
        <v>3218</v>
      </c>
      <c r="F354" s="98" t="s">
        <v>3219</v>
      </c>
      <c r="G354" s="100" t="s">
        <v>3220</v>
      </c>
      <c r="H354" s="98">
        <v>2014</v>
      </c>
      <c r="I354" s="100" t="s">
        <v>3221</v>
      </c>
      <c r="J354" s="101">
        <v>57836</v>
      </c>
      <c r="K354" s="100" t="s">
        <v>1284</v>
      </c>
      <c r="L354" s="100" t="s">
        <v>3222</v>
      </c>
      <c r="M354" s="100" t="s">
        <v>3223</v>
      </c>
      <c r="N354" s="100" t="s">
        <v>3224</v>
      </c>
      <c r="O354" s="100" t="s">
        <v>3221</v>
      </c>
      <c r="P354" s="100" t="s">
        <v>3225</v>
      </c>
      <c r="Q354" s="102"/>
      <c r="R354" s="98"/>
      <c r="S354" s="98"/>
      <c r="T354" s="98"/>
      <c r="U354" s="102">
        <v>0</v>
      </c>
      <c r="V354" s="98"/>
      <c r="W354" s="98"/>
      <c r="X354" s="103" t="s">
        <v>3216</v>
      </c>
      <c r="Y354" s="102">
        <v>4</v>
      </c>
      <c r="Z354" s="102">
        <v>6</v>
      </c>
      <c r="AA354" s="102">
        <v>3</v>
      </c>
      <c r="AB354" s="102">
        <v>35</v>
      </c>
      <c r="AC354" s="98"/>
      <c r="AD354" s="102"/>
      <c r="AE354" s="104">
        <v>5</v>
      </c>
      <c r="AF354" s="105">
        <v>10</v>
      </c>
      <c r="AG354" s="106" t="s">
        <v>3217</v>
      </c>
      <c r="AH354" s="100" t="s">
        <v>3218</v>
      </c>
      <c r="AI354" s="107">
        <v>10</v>
      </c>
      <c r="AJ354" s="106"/>
      <c r="AK354" s="98"/>
      <c r="AL354" s="107"/>
      <c r="AM354" s="106"/>
      <c r="AN354" s="98"/>
      <c r="AO354" s="107"/>
      <c r="AP354" s="106"/>
      <c r="AQ354" s="98"/>
      <c r="AR354" s="107"/>
      <c r="AS354" s="106"/>
      <c r="AT354" s="98"/>
      <c r="AU354" s="107"/>
      <c r="AV354" s="108"/>
      <c r="AW354" s="98"/>
      <c r="AX354" s="98"/>
      <c r="AY354" s="47"/>
      <c r="AZ354" s="47"/>
      <c r="BA354" s="47"/>
      <c r="BB354" s="47"/>
      <c r="BC354" s="47"/>
      <c r="BD354" s="47"/>
      <c r="BE354" s="47"/>
      <c r="BF354" s="47"/>
      <c r="BG354" s="47"/>
      <c r="BH354" s="47"/>
      <c r="BI354" s="47"/>
      <c r="BJ354" s="47"/>
      <c r="BK354" s="47"/>
      <c r="BL354" s="47"/>
      <c r="BM354" s="47"/>
      <c r="BN354" s="47"/>
      <c r="BO354" s="47"/>
      <c r="BP354" s="47"/>
      <c r="BQ354" s="47"/>
      <c r="BR354" s="47"/>
      <c r="BS354" s="47"/>
      <c r="BT354" s="47"/>
      <c r="BU354" s="47"/>
      <c r="BV354" s="47"/>
      <c r="BW354" s="47"/>
      <c r="BX354" s="47"/>
      <c r="BY354" s="47"/>
      <c r="BZ354" s="47"/>
      <c r="CA354" s="47"/>
      <c r="CB354" s="47"/>
      <c r="CC354" s="47"/>
      <c r="CD354" s="47"/>
      <c r="CE354" s="47"/>
      <c r="CF354" s="47"/>
      <c r="CG354" s="47"/>
      <c r="CH354" s="47"/>
      <c r="CI354" s="47"/>
      <c r="CJ354" s="47"/>
      <c r="CK354" s="47"/>
      <c r="CL354" s="47"/>
      <c r="CM354" s="47"/>
      <c r="CN354" s="47"/>
      <c r="CO354" s="47"/>
      <c r="CP354" s="47"/>
      <c r="CQ354" s="47"/>
      <c r="CR354" s="47"/>
      <c r="CS354" s="47"/>
      <c r="CT354" s="47"/>
      <c r="CU354" s="47"/>
      <c r="CV354" s="47"/>
      <c r="CW354" s="47"/>
      <c r="CX354" s="47"/>
      <c r="CY354" s="47"/>
      <c r="CZ354" s="47"/>
      <c r="DA354" s="47"/>
      <c r="DB354" s="47"/>
      <c r="DC354" s="47"/>
      <c r="DD354" s="47"/>
      <c r="DE354" s="47"/>
      <c r="DF354" s="47"/>
      <c r="DG354" s="47"/>
      <c r="DH354" s="47"/>
      <c r="DI354" s="47"/>
      <c r="DJ354" s="47"/>
      <c r="DK354" s="47"/>
      <c r="DL354" s="47"/>
      <c r="DM354" s="47"/>
      <c r="DN354" s="47"/>
      <c r="DO354" s="47"/>
      <c r="DP354" s="47"/>
      <c r="DQ354" s="47"/>
      <c r="DR354" s="47"/>
      <c r="DS354" s="47"/>
      <c r="DT354" s="47"/>
      <c r="DU354" s="47"/>
      <c r="DV354" s="47"/>
      <c r="DW354" s="47"/>
      <c r="DX354" s="47"/>
      <c r="DY354" s="47"/>
      <c r="DZ354" s="47"/>
      <c r="EA354" s="47"/>
      <c r="EB354" s="47"/>
      <c r="EC354" s="47"/>
      <c r="ED354" s="47"/>
      <c r="EE354" s="47"/>
      <c r="EF354" s="47"/>
      <c r="EG354" s="47"/>
      <c r="EH354" s="47"/>
      <c r="EI354" s="47"/>
      <c r="EJ354" s="47"/>
      <c r="EK354" s="47"/>
      <c r="EL354" s="47"/>
      <c r="EM354" s="47"/>
      <c r="EN354" s="47"/>
      <c r="EO354" s="47"/>
      <c r="EP354" s="47"/>
      <c r="EQ354" s="47"/>
      <c r="ER354" s="47"/>
    </row>
    <row r="355" spans="1:256" s="57" customFormat="1" ht="50.95" x14ac:dyDescent="0.25">
      <c r="A355" s="97">
        <v>406</v>
      </c>
      <c r="B355" s="100" t="s">
        <v>6891</v>
      </c>
      <c r="C355" s="98">
        <v>16</v>
      </c>
      <c r="D355" s="99" t="s">
        <v>3208</v>
      </c>
      <c r="E355" s="100" t="s">
        <v>3235</v>
      </c>
      <c r="F355" s="98" t="s">
        <v>3236</v>
      </c>
      <c r="G355" s="100" t="s">
        <v>3237</v>
      </c>
      <c r="H355" s="98">
        <v>2010</v>
      </c>
      <c r="I355" s="100" t="s">
        <v>3238</v>
      </c>
      <c r="J355" s="101">
        <v>23988</v>
      </c>
      <c r="K355" s="100" t="s">
        <v>1284</v>
      </c>
      <c r="L355" s="100" t="s">
        <v>3239</v>
      </c>
      <c r="M355" s="100" t="s">
        <v>3240</v>
      </c>
      <c r="N355" s="100" t="s">
        <v>3241</v>
      </c>
      <c r="O355" s="100" t="s">
        <v>3242</v>
      </c>
      <c r="P355" s="100" t="s">
        <v>3243</v>
      </c>
      <c r="Q355" s="102"/>
      <c r="R355" s="98"/>
      <c r="S355" s="98"/>
      <c r="T355" s="98"/>
      <c r="U355" s="102">
        <v>0</v>
      </c>
      <c r="V355" s="98">
        <v>20</v>
      </c>
      <c r="W355" s="98">
        <v>50</v>
      </c>
      <c r="X355" s="103" t="s">
        <v>3216</v>
      </c>
      <c r="Y355" s="102">
        <v>3</v>
      </c>
      <c r="Z355" s="102">
        <v>3</v>
      </c>
      <c r="AA355" s="102">
        <v>4</v>
      </c>
      <c r="AB355" s="102"/>
      <c r="AC355" s="98"/>
      <c r="AD355" s="102"/>
      <c r="AE355" s="104">
        <v>10</v>
      </c>
      <c r="AF355" s="105">
        <v>20</v>
      </c>
      <c r="AG355" s="106" t="s">
        <v>3208</v>
      </c>
      <c r="AH355" s="100" t="s">
        <v>3244</v>
      </c>
      <c r="AI355" s="107">
        <v>20</v>
      </c>
      <c r="AJ355" s="106"/>
      <c r="AK355" s="98"/>
      <c r="AL355" s="107"/>
      <c r="AM355" s="106"/>
      <c r="AN355" s="98"/>
      <c r="AO355" s="107"/>
      <c r="AP355" s="106"/>
      <c r="AQ355" s="98"/>
      <c r="AR355" s="107"/>
      <c r="AS355" s="106"/>
      <c r="AT355" s="98"/>
      <c r="AU355" s="107"/>
      <c r="AV355" s="108"/>
      <c r="AW355" s="98"/>
      <c r="AX355" s="98"/>
      <c r="AY355" s="47"/>
      <c r="AZ355" s="47"/>
      <c r="BA355" s="47"/>
      <c r="BB355" s="47"/>
      <c r="BC355" s="47"/>
      <c r="BD355" s="47"/>
      <c r="BE355" s="47"/>
      <c r="BF355" s="47"/>
      <c r="BG355" s="47"/>
      <c r="BH355" s="47"/>
      <c r="BI355" s="47"/>
      <c r="BJ355" s="47"/>
      <c r="BK355" s="47"/>
      <c r="BL355" s="47"/>
      <c r="BM355" s="47"/>
      <c r="BN355" s="47"/>
      <c r="BO355" s="47"/>
      <c r="BP355" s="47"/>
      <c r="BQ355" s="47"/>
      <c r="BR355" s="47"/>
      <c r="BS355" s="47"/>
      <c r="BT355" s="47"/>
      <c r="BU355" s="47"/>
      <c r="BV355" s="47"/>
      <c r="BW355" s="47"/>
      <c r="BX355" s="47"/>
      <c r="BY355" s="47"/>
      <c r="BZ355" s="47"/>
      <c r="CA355" s="47"/>
      <c r="CB355" s="47"/>
      <c r="CC355" s="47"/>
      <c r="CD355" s="47"/>
      <c r="CE355" s="47"/>
      <c r="CF355" s="47"/>
      <c r="CG355" s="47"/>
      <c r="CH355" s="47"/>
      <c r="CI355" s="47"/>
      <c r="CJ355" s="47"/>
      <c r="CK355" s="47"/>
      <c r="CL355" s="47"/>
      <c r="CM355" s="47"/>
      <c r="CN355" s="47"/>
      <c r="CO355" s="47"/>
      <c r="CP355" s="47"/>
      <c r="CQ355" s="47"/>
      <c r="CR355" s="47"/>
      <c r="CS355" s="47"/>
      <c r="CT355" s="47"/>
      <c r="CU355" s="47"/>
      <c r="CV355" s="47"/>
      <c r="CW355" s="47"/>
      <c r="CX355" s="47"/>
      <c r="CY355" s="47"/>
      <c r="CZ355" s="47"/>
      <c r="DA355" s="47"/>
      <c r="DB355" s="47"/>
      <c r="DC355" s="47"/>
      <c r="DD355" s="47"/>
      <c r="DE355" s="47"/>
      <c r="DF355" s="47"/>
      <c r="DG355" s="47"/>
      <c r="DH355" s="47"/>
      <c r="DI355" s="47"/>
      <c r="DJ355" s="47"/>
      <c r="DK355" s="47"/>
      <c r="DL355" s="47"/>
      <c r="DM355" s="47"/>
      <c r="DN355" s="47"/>
      <c r="DO355" s="47"/>
      <c r="DP355" s="47"/>
      <c r="DQ355" s="47"/>
      <c r="DR355" s="47"/>
      <c r="DS355" s="47"/>
      <c r="DT355" s="47"/>
      <c r="DU355" s="47"/>
      <c r="DV355" s="47"/>
      <c r="DW355" s="47"/>
      <c r="DX355" s="47"/>
      <c r="DY355" s="47"/>
      <c r="DZ355" s="47"/>
      <c r="EA355" s="47"/>
      <c r="EB355" s="47"/>
      <c r="EC355" s="47"/>
      <c r="ED355" s="47"/>
      <c r="EE355" s="47"/>
      <c r="EF355" s="47"/>
      <c r="EG355" s="47"/>
      <c r="EH355" s="47"/>
      <c r="EI355" s="47"/>
      <c r="EJ355" s="47"/>
      <c r="EK355" s="47"/>
      <c r="EL355" s="47"/>
      <c r="EM355" s="47"/>
      <c r="EN355" s="47"/>
      <c r="EO355" s="47"/>
      <c r="EP355" s="47"/>
      <c r="EQ355" s="47"/>
      <c r="ER355" s="47"/>
    </row>
    <row r="356" spans="1:256" s="57" customFormat="1" ht="114.65" x14ac:dyDescent="0.25">
      <c r="A356" s="97">
        <v>406</v>
      </c>
      <c r="B356" s="100" t="s">
        <v>6891</v>
      </c>
      <c r="C356" s="98">
        <v>7</v>
      </c>
      <c r="D356" s="99" t="s">
        <v>3208</v>
      </c>
      <c r="E356" s="100" t="s">
        <v>3260</v>
      </c>
      <c r="F356" s="98">
        <v>13334</v>
      </c>
      <c r="G356" s="100" t="s">
        <v>3261</v>
      </c>
      <c r="H356" s="98">
        <v>2012</v>
      </c>
      <c r="I356" s="100" t="s">
        <v>3262</v>
      </c>
      <c r="J356" s="101">
        <v>23709</v>
      </c>
      <c r="K356" s="100" t="s">
        <v>1284</v>
      </c>
      <c r="L356" s="100" t="s">
        <v>3263</v>
      </c>
      <c r="M356" s="100" t="s">
        <v>3264</v>
      </c>
      <c r="N356" s="100" t="s">
        <v>3265</v>
      </c>
      <c r="O356" s="100" t="s">
        <v>3266</v>
      </c>
      <c r="P356" s="100">
        <v>114468</v>
      </c>
      <c r="Q356" s="102"/>
      <c r="R356" s="98"/>
      <c r="S356" s="98"/>
      <c r="T356" s="98"/>
      <c r="U356" s="102">
        <v>0</v>
      </c>
      <c r="V356" s="98">
        <v>50</v>
      </c>
      <c r="W356" s="98">
        <v>40</v>
      </c>
      <c r="X356" s="103" t="s">
        <v>3216</v>
      </c>
      <c r="Y356" s="102">
        <v>3</v>
      </c>
      <c r="Z356" s="102">
        <v>1</v>
      </c>
      <c r="AA356" s="102">
        <v>7</v>
      </c>
      <c r="AB356" s="102">
        <v>60</v>
      </c>
      <c r="AC356" s="98"/>
      <c r="AD356" s="102"/>
      <c r="AE356" s="104">
        <v>5</v>
      </c>
      <c r="AF356" s="105">
        <v>50</v>
      </c>
      <c r="AG356" s="106" t="s">
        <v>3267</v>
      </c>
      <c r="AH356" s="100" t="s">
        <v>3268</v>
      </c>
      <c r="AI356" s="107">
        <v>20</v>
      </c>
      <c r="AJ356" s="106" t="s">
        <v>3269</v>
      </c>
      <c r="AK356" s="98" t="s">
        <v>3270</v>
      </c>
      <c r="AL356" s="107">
        <v>20</v>
      </c>
      <c r="AM356" s="106" t="s">
        <v>3271</v>
      </c>
      <c r="AN356" s="98" t="s">
        <v>3272</v>
      </c>
      <c r="AO356" s="107">
        <v>10</v>
      </c>
      <c r="AP356" s="106"/>
      <c r="AQ356" s="98"/>
      <c r="AR356" s="107"/>
      <c r="AS356" s="106"/>
      <c r="AT356" s="98"/>
      <c r="AU356" s="107"/>
      <c r="AV356" s="108"/>
      <c r="AW356" s="98"/>
      <c r="AX356" s="98"/>
      <c r="AY356" s="47"/>
      <c r="AZ356" s="47"/>
      <c r="BA356" s="47"/>
      <c r="BB356" s="47"/>
      <c r="BC356" s="47"/>
      <c r="BD356" s="47"/>
      <c r="BE356" s="47"/>
      <c r="BF356" s="47"/>
      <c r="BG356" s="47"/>
      <c r="BH356" s="47"/>
      <c r="BI356" s="47"/>
      <c r="BJ356" s="47"/>
      <c r="BK356" s="47"/>
      <c r="BL356" s="47"/>
      <c r="BM356" s="47"/>
      <c r="BN356" s="47"/>
      <c r="BO356" s="47"/>
      <c r="BP356" s="47"/>
      <c r="BQ356" s="47"/>
      <c r="BR356" s="47"/>
      <c r="BS356" s="47"/>
      <c r="BT356" s="47"/>
      <c r="BU356" s="47"/>
      <c r="BV356" s="47"/>
      <c r="BW356" s="47"/>
      <c r="BX356" s="47"/>
      <c r="BY356" s="47"/>
      <c r="BZ356" s="47"/>
      <c r="CA356" s="47"/>
      <c r="CB356" s="47"/>
      <c r="CC356" s="47"/>
      <c r="CD356" s="47"/>
      <c r="CE356" s="47"/>
      <c r="CF356" s="47"/>
      <c r="CG356" s="47"/>
      <c r="CH356" s="47"/>
      <c r="CI356" s="47"/>
      <c r="CJ356" s="47"/>
      <c r="CK356" s="47"/>
      <c r="CL356" s="47"/>
      <c r="CM356" s="47"/>
      <c r="CN356" s="47"/>
      <c r="CO356" s="47"/>
      <c r="CP356" s="47"/>
      <c r="CQ356" s="47"/>
      <c r="CR356" s="47"/>
      <c r="CS356" s="47"/>
      <c r="CT356" s="47"/>
      <c r="CU356" s="47"/>
      <c r="CV356" s="47"/>
      <c r="CW356" s="47"/>
      <c r="CX356" s="47"/>
      <c r="CY356" s="47"/>
      <c r="CZ356" s="47"/>
      <c r="DA356" s="47"/>
      <c r="DB356" s="47"/>
      <c r="DC356" s="47"/>
      <c r="DD356" s="47"/>
      <c r="DE356" s="47"/>
      <c r="DF356" s="47"/>
      <c r="DG356" s="47"/>
      <c r="DH356" s="47"/>
      <c r="DI356" s="47"/>
      <c r="DJ356" s="47"/>
      <c r="DK356" s="47"/>
      <c r="DL356" s="47"/>
      <c r="DM356" s="47"/>
      <c r="DN356" s="47"/>
      <c r="DO356" s="47"/>
      <c r="DP356" s="47"/>
      <c r="DQ356" s="47"/>
      <c r="DR356" s="47"/>
      <c r="DS356" s="47"/>
      <c r="DT356" s="47"/>
      <c r="DU356" s="47"/>
      <c r="DV356" s="47"/>
      <c r="DW356" s="47"/>
      <c r="DX356" s="47"/>
      <c r="DY356" s="47"/>
      <c r="DZ356" s="47"/>
      <c r="EA356" s="47"/>
      <c r="EB356" s="47"/>
      <c r="EC356" s="47"/>
      <c r="ED356" s="47"/>
      <c r="EE356" s="47"/>
      <c r="EF356" s="47"/>
      <c r="EG356" s="47"/>
      <c r="EH356" s="47"/>
      <c r="EI356" s="47"/>
      <c r="EJ356" s="47"/>
      <c r="EK356" s="47"/>
      <c r="EL356" s="47"/>
      <c r="EM356" s="47"/>
      <c r="EN356" s="47"/>
      <c r="EO356" s="47"/>
      <c r="EP356" s="47"/>
      <c r="EQ356" s="47"/>
      <c r="ER356" s="47"/>
    </row>
    <row r="357" spans="1:256" s="57" customFormat="1" ht="101.95" x14ac:dyDescent="0.25">
      <c r="A357" s="97">
        <v>406</v>
      </c>
      <c r="B357" s="100" t="s">
        <v>6891</v>
      </c>
      <c r="C357" s="98">
        <v>2</v>
      </c>
      <c r="D357" s="99" t="s">
        <v>3217</v>
      </c>
      <c r="E357" s="100" t="s">
        <v>3280</v>
      </c>
      <c r="F357" s="98" t="s">
        <v>3281</v>
      </c>
      <c r="G357" s="100" t="s">
        <v>3282</v>
      </c>
      <c r="H357" s="98">
        <v>2003</v>
      </c>
      <c r="I357" s="100" t="s">
        <v>3283</v>
      </c>
      <c r="J357" s="101">
        <v>91804.37</v>
      </c>
      <c r="K357" s="100" t="s">
        <v>733</v>
      </c>
      <c r="L357" s="100" t="s">
        <v>3212</v>
      </c>
      <c r="M357" s="100" t="s">
        <v>7898</v>
      </c>
      <c r="N357" s="100" t="s">
        <v>3284</v>
      </c>
      <c r="O357" s="100" t="s">
        <v>3285</v>
      </c>
      <c r="P357" s="100">
        <v>108460</v>
      </c>
      <c r="Q357" s="102"/>
      <c r="R357" s="98"/>
      <c r="S357" s="98"/>
      <c r="T357" s="98"/>
      <c r="U357" s="102">
        <v>0</v>
      </c>
      <c r="V357" s="98"/>
      <c r="W357" s="98" t="s">
        <v>3234</v>
      </c>
      <c r="X357" s="103" t="s">
        <v>3216</v>
      </c>
      <c r="Y357" s="102"/>
      <c r="Z357" s="102"/>
      <c r="AA357" s="102"/>
      <c r="AB357" s="102">
        <v>60</v>
      </c>
      <c r="AC357" s="98"/>
      <c r="AD357" s="102"/>
      <c r="AE357" s="104"/>
      <c r="AF357" s="105"/>
      <c r="AG357" s="106"/>
      <c r="AH357" s="100"/>
      <c r="AI357" s="107"/>
      <c r="AJ357" s="106"/>
      <c r="AK357" s="98"/>
      <c r="AL357" s="107"/>
      <c r="AM357" s="106"/>
      <c r="AN357" s="98"/>
      <c r="AO357" s="107"/>
      <c r="AP357" s="106"/>
      <c r="AQ357" s="98"/>
      <c r="AR357" s="107"/>
      <c r="AS357" s="106"/>
      <c r="AT357" s="98"/>
      <c r="AU357" s="107"/>
      <c r="AV357" s="108"/>
      <c r="AW357" s="98"/>
      <c r="AX357" s="98"/>
      <c r="AY357" s="47"/>
      <c r="AZ357" s="47"/>
      <c r="BA357" s="47"/>
      <c r="BB357" s="47"/>
      <c r="BC357" s="47"/>
      <c r="BD357" s="47"/>
      <c r="BE357" s="47"/>
      <c r="BF357" s="47"/>
      <c r="BG357" s="47"/>
      <c r="BH357" s="47"/>
      <c r="BI357" s="47"/>
      <c r="BJ357" s="47"/>
      <c r="BK357" s="47"/>
      <c r="BL357" s="47"/>
      <c r="BM357" s="47"/>
      <c r="BN357" s="47"/>
      <c r="BO357" s="47"/>
      <c r="BP357" s="47"/>
      <c r="BQ357" s="47"/>
      <c r="BR357" s="47"/>
      <c r="BS357" s="47"/>
      <c r="BT357" s="47"/>
      <c r="BU357" s="47"/>
      <c r="BV357" s="47"/>
      <c r="BW357" s="47"/>
      <c r="BX357" s="47"/>
      <c r="BY357" s="47"/>
      <c r="BZ357" s="47"/>
      <c r="CA357" s="47"/>
      <c r="CB357" s="47"/>
      <c r="CC357" s="47"/>
      <c r="CD357" s="47"/>
      <c r="CE357" s="47"/>
      <c r="CF357" s="47"/>
      <c r="CG357" s="47"/>
      <c r="CH357" s="47"/>
      <c r="CI357" s="47"/>
      <c r="CJ357" s="47"/>
      <c r="CK357" s="47"/>
      <c r="CL357" s="47"/>
      <c r="CM357" s="47"/>
      <c r="CN357" s="47"/>
      <c r="CO357" s="47"/>
      <c r="CP357" s="47"/>
      <c r="CQ357" s="47"/>
      <c r="CR357" s="47"/>
      <c r="CS357" s="47"/>
      <c r="CT357" s="47"/>
      <c r="CU357" s="47"/>
      <c r="CV357" s="47"/>
      <c r="CW357" s="47"/>
      <c r="CX357" s="47"/>
      <c r="CY357" s="47"/>
      <c r="CZ357" s="47"/>
      <c r="DA357" s="47"/>
      <c r="DB357" s="47"/>
      <c r="DC357" s="47"/>
      <c r="DD357" s="47"/>
      <c r="DE357" s="47"/>
      <c r="DF357" s="47"/>
      <c r="DG357" s="47"/>
      <c r="DH357" s="47"/>
      <c r="DI357" s="47"/>
      <c r="DJ357" s="47"/>
      <c r="DK357" s="47"/>
      <c r="DL357" s="47"/>
      <c r="DM357" s="47"/>
      <c r="DN357" s="47"/>
      <c r="DO357" s="47"/>
      <c r="DP357" s="47"/>
      <c r="DQ357" s="47"/>
      <c r="DR357" s="47"/>
      <c r="DS357" s="47"/>
      <c r="DT357" s="47"/>
      <c r="DU357" s="47"/>
      <c r="DV357" s="47"/>
      <c r="DW357" s="47"/>
      <c r="DX357" s="47"/>
      <c r="DY357" s="47"/>
      <c r="DZ357" s="47"/>
      <c r="EA357" s="47"/>
      <c r="EB357" s="47"/>
      <c r="EC357" s="47"/>
      <c r="ED357" s="47"/>
      <c r="EE357" s="47"/>
      <c r="EF357" s="47"/>
      <c r="EG357" s="47"/>
      <c r="EH357" s="47"/>
      <c r="EI357" s="47"/>
      <c r="EJ357" s="47"/>
      <c r="EK357" s="47"/>
      <c r="EL357" s="47"/>
      <c r="EM357" s="47"/>
      <c r="EN357" s="47"/>
      <c r="EO357" s="47"/>
      <c r="EP357" s="47"/>
      <c r="EQ357" s="47"/>
      <c r="ER357" s="47"/>
    </row>
    <row r="358" spans="1:256" s="42" customFormat="1" ht="50.95" x14ac:dyDescent="0.25">
      <c r="A358" s="97">
        <v>406</v>
      </c>
      <c r="B358" s="100" t="s">
        <v>6891</v>
      </c>
      <c r="C358" s="98">
        <v>2</v>
      </c>
      <c r="D358" s="99" t="s">
        <v>3217</v>
      </c>
      <c r="E358" s="100" t="s">
        <v>3218</v>
      </c>
      <c r="F358" s="98" t="s">
        <v>3219</v>
      </c>
      <c r="G358" s="100" t="s">
        <v>3286</v>
      </c>
      <c r="H358" s="98">
        <v>2011</v>
      </c>
      <c r="I358" s="100" t="s">
        <v>3287</v>
      </c>
      <c r="J358" s="101">
        <v>32560</v>
      </c>
      <c r="K358" s="100" t="s">
        <v>1284</v>
      </c>
      <c r="L358" s="100" t="s">
        <v>3288</v>
      </c>
      <c r="M358" s="100" t="s">
        <v>3289</v>
      </c>
      <c r="N358" s="100" t="s">
        <v>3290</v>
      </c>
      <c r="O358" s="100" t="s">
        <v>3291</v>
      </c>
      <c r="P358" s="100">
        <v>114402</v>
      </c>
      <c r="Q358" s="102"/>
      <c r="R358" s="98"/>
      <c r="S358" s="98"/>
      <c r="T358" s="98"/>
      <c r="U358" s="102">
        <v>0</v>
      </c>
      <c r="V358" s="98">
        <v>50</v>
      </c>
      <c r="W358" s="98"/>
      <c r="X358" s="103" t="s">
        <v>3216</v>
      </c>
      <c r="Y358" s="102">
        <v>4</v>
      </c>
      <c r="Z358" s="102">
        <v>6</v>
      </c>
      <c r="AA358" s="102">
        <v>2</v>
      </c>
      <c r="AB358" s="102">
        <v>35</v>
      </c>
      <c r="AC358" s="98"/>
      <c r="AD358" s="102"/>
      <c r="AE358" s="104">
        <v>5</v>
      </c>
      <c r="AF358" s="105">
        <v>75</v>
      </c>
      <c r="AG358" s="106" t="s">
        <v>3217</v>
      </c>
      <c r="AH358" s="100" t="s">
        <v>3218</v>
      </c>
      <c r="AI358" s="107">
        <v>75</v>
      </c>
      <c r="AJ358" s="106"/>
      <c r="AK358" s="98"/>
      <c r="AL358" s="107"/>
      <c r="AM358" s="106"/>
      <c r="AN358" s="98"/>
      <c r="AO358" s="107"/>
      <c r="AP358" s="106"/>
      <c r="AQ358" s="98"/>
      <c r="AR358" s="107"/>
      <c r="AS358" s="106"/>
      <c r="AT358" s="98"/>
      <c r="AU358" s="107"/>
      <c r="AV358" s="108"/>
      <c r="AW358" s="98"/>
      <c r="AX358" s="98"/>
      <c r="AY358" s="47"/>
      <c r="AZ358" s="47"/>
      <c r="BA358" s="47"/>
      <c r="BB358" s="47"/>
      <c r="BC358" s="47"/>
      <c r="BD358" s="47"/>
      <c r="BE358" s="47"/>
      <c r="BF358" s="47"/>
      <c r="BG358" s="47"/>
      <c r="BH358" s="47"/>
      <c r="BI358" s="47"/>
      <c r="BJ358" s="47"/>
      <c r="BK358" s="47"/>
      <c r="BL358" s="47"/>
      <c r="BM358" s="47"/>
      <c r="BN358" s="47"/>
      <c r="BO358" s="47"/>
      <c r="BP358" s="47"/>
      <c r="BQ358" s="47"/>
      <c r="BR358" s="47"/>
      <c r="BS358" s="47"/>
      <c r="BT358" s="47"/>
      <c r="BU358" s="47"/>
      <c r="BV358" s="47"/>
      <c r="BW358" s="47"/>
      <c r="BX358" s="47"/>
      <c r="BY358" s="47"/>
      <c r="BZ358" s="47"/>
      <c r="CA358" s="47"/>
      <c r="CB358" s="47"/>
      <c r="CC358" s="47"/>
      <c r="CD358" s="47"/>
      <c r="CE358" s="47"/>
      <c r="CF358" s="47"/>
      <c r="CG358" s="47"/>
      <c r="CH358" s="47"/>
      <c r="CI358" s="47"/>
      <c r="CJ358" s="47"/>
      <c r="CK358" s="47"/>
      <c r="CL358" s="47"/>
      <c r="CM358" s="47"/>
      <c r="CN358" s="47"/>
      <c r="CO358" s="47"/>
      <c r="CP358" s="47"/>
      <c r="CQ358" s="47"/>
      <c r="CR358" s="47"/>
      <c r="CS358" s="47"/>
      <c r="CT358" s="47"/>
      <c r="CU358" s="47"/>
      <c r="CV358" s="47"/>
      <c r="CW358" s="47"/>
      <c r="CX358" s="47"/>
      <c r="CY358" s="47"/>
      <c r="CZ358" s="47"/>
      <c r="DA358" s="47"/>
      <c r="DB358" s="47"/>
      <c r="DC358" s="47"/>
      <c r="DD358" s="47"/>
      <c r="DE358" s="47"/>
      <c r="DF358" s="47"/>
      <c r="DG358" s="47"/>
      <c r="DH358" s="47"/>
      <c r="DI358" s="47"/>
      <c r="DJ358" s="47"/>
      <c r="DK358" s="47"/>
      <c r="DL358" s="47"/>
      <c r="DM358" s="47"/>
      <c r="DN358" s="47"/>
      <c r="DO358" s="47"/>
      <c r="DP358" s="47"/>
      <c r="DQ358" s="47"/>
      <c r="DR358" s="47"/>
      <c r="DS358" s="47"/>
      <c r="DT358" s="47"/>
      <c r="DU358" s="47"/>
      <c r="DV358" s="47"/>
      <c r="DW358" s="47"/>
      <c r="DX358" s="47"/>
      <c r="DY358" s="47"/>
      <c r="DZ358" s="47"/>
      <c r="EA358" s="47"/>
      <c r="EB358" s="47"/>
      <c r="EC358" s="47"/>
      <c r="ED358" s="47"/>
      <c r="EE358" s="47"/>
      <c r="EF358" s="47"/>
      <c r="EG358" s="47"/>
      <c r="EH358" s="47"/>
      <c r="EI358" s="47"/>
      <c r="EJ358" s="47"/>
      <c r="EK358" s="47"/>
      <c r="EL358" s="47"/>
      <c r="EM358" s="47"/>
      <c r="EN358" s="47"/>
      <c r="EO358" s="47"/>
      <c r="EP358" s="47"/>
      <c r="EQ358" s="47"/>
      <c r="ER358" s="47"/>
      <c r="ES358" s="57"/>
      <c r="ET358" s="57"/>
      <c r="EU358" s="57"/>
      <c r="EV358" s="57"/>
      <c r="EW358" s="57"/>
      <c r="EX358" s="57"/>
      <c r="EY358" s="57"/>
      <c r="EZ358" s="57"/>
      <c r="FA358" s="57"/>
      <c r="FB358" s="57"/>
      <c r="FC358" s="57"/>
      <c r="FD358" s="57"/>
      <c r="FE358" s="57"/>
      <c r="FF358" s="57"/>
      <c r="FG358" s="57"/>
      <c r="FH358" s="57"/>
      <c r="FI358" s="57"/>
      <c r="FJ358" s="57"/>
      <c r="FK358" s="57"/>
      <c r="FL358" s="57"/>
      <c r="FM358" s="57"/>
      <c r="FN358" s="57"/>
      <c r="FO358" s="57"/>
      <c r="FP358" s="57"/>
      <c r="FQ358" s="57"/>
      <c r="FR358" s="57"/>
      <c r="FS358" s="57"/>
      <c r="FT358" s="57"/>
      <c r="FU358" s="57"/>
      <c r="FV358" s="57"/>
      <c r="FW358" s="57"/>
      <c r="FX358" s="57"/>
      <c r="FY358" s="57"/>
      <c r="FZ358" s="57"/>
      <c r="GA358" s="57"/>
      <c r="GB358" s="57"/>
      <c r="GC358" s="57"/>
      <c r="GD358" s="57"/>
      <c r="GE358" s="57"/>
      <c r="GF358" s="57"/>
      <c r="GG358" s="57"/>
      <c r="GH358" s="57"/>
      <c r="GI358" s="57"/>
      <c r="GJ358" s="57"/>
      <c r="GK358" s="57"/>
      <c r="GL358" s="57"/>
      <c r="GM358" s="57"/>
      <c r="GN358" s="57"/>
      <c r="GO358" s="57"/>
      <c r="GP358" s="57"/>
      <c r="GQ358" s="57"/>
      <c r="GR358" s="57"/>
      <c r="GS358" s="57"/>
      <c r="GT358" s="57"/>
      <c r="GU358" s="57"/>
      <c r="GV358" s="57"/>
      <c r="GW358" s="57"/>
      <c r="GX358" s="57"/>
      <c r="GY358" s="57"/>
      <c r="GZ358" s="57"/>
      <c r="HA358" s="57"/>
      <c r="HB358" s="57"/>
      <c r="HC358" s="57"/>
      <c r="HD358" s="57"/>
      <c r="HE358" s="57"/>
      <c r="HF358" s="57"/>
      <c r="HG358" s="57"/>
      <c r="HH358" s="57"/>
      <c r="HI358" s="57"/>
      <c r="HJ358" s="57"/>
      <c r="HK358" s="57"/>
      <c r="HL358" s="57"/>
      <c r="HM358" s="57"/>
      <c r="HN358" s="57"/>
      <c r="HO358" s="57"/>
      <c r="HP358" s="57"/>
      <c r="HQ358" s="57"/>
      <c r="HR358" s="57"/>
      <c r="HS358" s="57"/>
      <c r="HT358" s="57"/>
      <c r="HU358" s="57"/>
      <c r="HV358" s="57"/>
      <c r="HW358" s="57"/>
      <c r="HX358" s="57"/>
      <c r="HY358" s="57"/>
      <c r="HZ358" s="57"/>
      <c r="IA358" s="57"/>
      <c r="IB358" s="57"/>
      <c r="IC358" s="57"/>
      <c r="ID358" s="57"/>
      <c r="IE358" s="57"/>
      <c r="IF358" s="57"/>
      <c r="IG358" s="57"/>
      <c r="IH358" s="57"/>
      <c r="II358" s="57"/>
      <c r="IJ358" s="57"/>
      <c r="IK358" s="57"/>
      <c r="IL358" s="57"/>
      <c r="IM358" s="57"/>
      <c r="IN358" s="57"/>
      <c r="IO358" s="57"/>
      <c r="IP358" s="57"/>
      <c r="IQ358" s="57"/>
      <c r="IR358" s="57"/>
      <c r="IS358" s="57"/>
      <c r="IT358" s="57"/>
      <c r="IU358" s="57"/>
      <c r="IV358" s="57"/>
    </row>
    <row r="359" spans="1:256" s="42" customFormat="1" ht="114.65" x14ac:dyDescent="0.25">
      <c r="A359" s="97">
        <v>406</v>
      </c>
      <c r="B359" s="100" t="s">
        <v>6891</v>
      </c>
      <c r="C359" s="98">
        <v>6</v>
      </c>
      <c r="D359" s="99" t="s">
        <v>3217</v>
      </c>
      <c r="E359" s="100" t="s">
        <v>3292</v>
      </c>
      <c r="F359" s="98" t="s">
        <v>3293</v>
      </c>
      <c r="G359" s="100" t="s">
        <v>3294</v>
      </c>
      <c r="H359" s="98">
        <v>2003</v>
      </c>
      <c r="I359" s="100" t="s">
        <v>3295</v>
      </c>
      <c r="J359" s="101">
        <v>80577.39</v>
      </c>
      <c r="K359" s="100" t="s">
        <v>733</v>
      </c>
      <c r="L359" s="100" t="s">
        <v>3296</v>
      </c>
      <c r="M359" s="100" t="s">
        <v>7900</v>
      </c>
      <c r="N359" s="100" t="s">
        <v>3297</v>
      </c>
      <c r="O359" s="100" t="s">
        <v>3298</v>
      </c>
      <c r="P359" s="100">
        <v>100966</v>
      </c>
      <c r="Q359" s="102"/>
      <c r="R359" s="98"/>
      <c r="S359" s="98"/>
      <c r="T359" s="98"/>
      <c r="U359" s="102">
        <v>0</v>
      </c>
      <c r="V359" s="98"/>
      <c r="W359" s="98" t="s">
        <v>3234</v>
      </c>
      <c r="X359" s="103" t="s">
        <v>3216</v>
      </c>
      <c r="Y359" s="102"/>
      <c r="Z359" s="102"/>
      <c r="AA359" s="102"/>
      <c r="AB359" s="102">
        <v>60</v>
      </c>
      <c r="AC359" s="98"/>
      <c r="AD359" s="102"/>
      <c r="AE359" s="104"/>
      <c r="AF359" s="105"/>
      <c r="AG359" s="106"/>
      <c r="AH359" s="100"/>
      <c r="AI359" s="107"/>
      <c r="AJ359" s="106"/>
      <c r="AK359" s="98"/>
      <c r="AL359" s="107"/>
      <c r="AM359" s="106"/>
      <c r="AN359" s="98"/>
      <c r="AO359" s="107"/>
      <c r="AP359" s="106"/>
      <c r="AQ359" s="98"/>
      <c r="AR359" s="107"/>
      <c r="AS359" s="106"/>
      <c r="AT359" s="98"/>
      <c r="AU359" s="107"/>
      <c r="AV359" s="108"/>
      <c r="AW359" s="98"/>
      <c r="AX359" s="98"/>
      <c r="AY359" s="47"/>
      <c r="AZ359" s="47"/>
      <c r="BA359" s="47"/>
      <c r="BB359" s="47"/>
      <c r="BC359" s="47"/>
      <c r="BD359" s="47"/>
      <c r="BE359" s="47"/>
      <c r="BF359" s="47"/>
      <c r="BG359" s="47"/>
      <c r="BH359" s="47"/>
      <c r="BI359" s="47"/>
      <c r="BJ359" s="47"/>
      <c r="BK359" s="47"/>
      <c r="BL359" s="47"/>
      <c r="BM359" s="47"/>
      <c r="BN359" s="47"/>
      <c r="BO359" s="47"/>
      <c r="BP359" s="47"/>
      <c r="BQ359" s="47"/>
      <c r="BR359" s="47"/>
      <c r="BS359" s="47"/>
      <c r="BT359" s="47"/>
      <c r="BU359" s="47"/>
      <c r="BV359" s="47"/>
      <c r="BW359" s="47"/>
      <c r="BX359" s="47"/>
      <c r="BY359" s="47"/>
      <c r="BZ359" s="47"/>
      <c r="CA359" s="47"/>
      <c r="CB359" s="47"/>
      <c r="CC359" s="47"/>
      <c r="CD359" s="47"/>
      <c r="CE359" s="47"/>
      <c r="CF359" s="47"/>
      <c r="CG359" s="47"/>
      <c r="CH359" s="47"/>
      <c r="CI359" s="47"/>
      <c r="CJ359" s="47"/>
      <c r="CK359" s="47"/>
      <c r="CL359" s="47"/>
      <c r="CM359" s="47"/>
      <c r="CN359" s="47"/>
      <c r="CO359" s="47"/>
      <c r="CP359" s="47"/>
      <c r="CQ359" s="47"/>
      <c r="CR359" s="47"/>
      <c r="CS359" s="47"/>
      <c r="CT359" s="47"/>
      <c r="CU359" s="47"/>
      <c r="CV359" s="47"/>
      <c r="CW359" s="47"/>
      <c r="CX359" s="47"/>
      <c r="CY359" s="47"/>
      <c r="CZ359" s="47"/>
      <c r="DA359" s="47"/>
      <c r="DB359" s="47"/>
      <c r="DC359" s="47"/>
      <c r="DD359" s="47"/>
      <c r="DE359" s="47"/>
      <c r="DF359" s="47"/>
      <c r="DG359" s="47"/>
      <c r="DH359" s="47"/>
      <c r="DI359" s="47"/>
      <c r="DJ359" s="47"/>
      <c r="DK359" s="47"/>
      <c r="DL359" s="47"/>
      <c r="DM359" s="47"/>
      <c r="DN359" s="47"/>
      <c r="DO359" s="47"/>
      <c r="DP359" s="47"/>
      <c r="DQ359" s="47"/>
      <c r="DR359" s="47"/>
      <c r="DS359" s="47"/>
      <c r="DT359" s="47"/>
      <c r="DU359" s="47"/>
      <c r="DV359" s="47"/>
      <c r="DW359" s="47"/>
      <c r="DX359" s="47"/>
      <c r="DY359" s="47"/>
      <c r="DZ359" s="47"/>
      <c r="EA359" s="47"/>
      <c r="EB359" s="47"/>
      <c r="EC359" s="47"/>
      <c r="ED359" s="47"/>
      <c r="EE359" s="47"/>
      <c r="EF359" s="47"/>
      <c r="EG359" s="47"/>
      <c r="EH359" s="47"/>
      <c r="EI359" s="47"/>
      <c r="EJ359" s="47"/>
      <c r="EK359" s="47"/>
      <c r="EL359" s="47"/>
      <c r="EM359" s="47"/>
      <c r="EN359" s="47"/>
      <c r="EO359" s="47"/>
      <c r="EP359" s="47"/>
      <c r="EQ359" s="47"/>
      <c r="ER359" s="47"/>
      <c r="ES359" s="57"/>
      <c r="ET359" s="57"/>
      <c r="EU359" s="57"/>
      <c r="EV359" s="57"/>
      <c r="EW359" s="57"/>
      <c r="EX359" s="57"/>
      <c r="EY359" s="57"/>
      <c r="EZ359" s="57"/>
      <c r="FA359" s="57"/>
      <c r="FB359" s="57"/>
      <c r="FC359" s="57"/>
      <c r="FD359" s="57"/>
      <c r="FE359" s="57"/>
      <c r="FF359" s="57"/>
      <c r="FG359" s="57"/>
      <c r="FH359" s="57"/>
      <c r="FI359" s="57"/>
      <c r="FJ359" s="57"/>
      <c r="FK359" s="57"/>
      <c r="FL359" s="57"/>
      <c r="FM359" s="57"/>
      <c r="FN359" s="57"/>
      <c r="FO359" s="57"/>
      <c r="FP359" s="57"/>
      <c r="FQ359" s="57"/>
      <c r="FR359" s="57"/>
      <c r="FS359" s="57"/>
      <c r="FT359" s="57"/>
      <c r="FU359" s="57"/>
      <c r="FV359" s="57"/>
      <c r="FW359" s="57"/>
      <c r="FX359" s="57"/>
      <c r="FY359" s="57"/>
      <c r="FZ359" s="57"/>
      <c r="GA359" s="57"/>
      <c r="GB359" s="57"/>
      <c r="GC359" s="57"/>
      <c r="GD359" s="57"/>
      <c r="GE359" s="57"/>
      <c r="GF359" s="57"/>
      <c r="GG359" s="57"/>
      <c r="GH359" s="57"/>
      <c r="GI359" s="57"/>
      <c r="GJ359" s="57"/>
      <c r="GK359" s="57"/>
      <c r="GL359" s="57"/>
      <c r="GM359" s="57"/>
      <c r="GN359" s="57"/>
      <c r="GO359" s="57"/>
      <c r="GP359" s="57"/>
      <c r="GQ359" s="57"/>
      <c r="GR359" s="57"/>
      <c r="GS359" s="57"/>
      <c r="GT359" s="57"/>
      <c r="GU359" s="57"/>
      <c r="GV359" s="57"/>
      <c r="GW359" s="57"/>
      <c r="GX359" s="57"/>
      <c r="GY359" s="57"/>
      <c r="GZ359" s="57"/>
      <c r="HA359" s="57"/>
      <c r="HB359" s="57"/>
      <c r="HC359" s="57"/>
      <c r="HD359" s="57"/>
      <c r="HE359" s="57"/>
      <c r="HF359" s="57"/>
      <c r="HG359" s="57"/>
      <c r="HH359" s="57"/>
      <c r="HI359" s="57"/>
      <c r="HJ359" s="57"/>
      <c r="HK359" s="57"/>
      <c r="HL359" s="57"/>
      <c r="HM359" s="57"/>
      <c r="HN359" s="57"/>
      <c r="HO359" s="57"/>
      <c r="HP359" s="57"/>
      <c r="HQ359" s="57"/>
      <c r="HR359" s="57"/>
      <c r="HS359" s="57"/>
      <c r="HT359" s="57"/>
      <c r="HU359" s="57"/>
      <c r="HV359" s="57"/>
      <c r="HW359" s="57"/>
      <c r="HX359" s="57"/>
      <c r="HY359" s="57"/>
      <c r="HZ359" s="57"/>
      <c r="IA359" s="57"/>
      <c r="IB359" s="57"/>
      <c r="IC359" s="57"/>
      <c r="ID359" s="57"/>
      <c r="IE359" s="57"/>
      <c r="IF359" s="57"/>
      <c r="IG359" s="57"/>
      <c r="IH359" s="57"/>
      <c r="II359" s="57"/>
      <c r="IJ359" s="57"/>
      <c r="IK359" s="57"/>
      <c r="IL359" s="57"/>
      <c r="IM359" s="57"/>
      <c r="IN359" s="57"/>
      <c r="IO359" s="57"/>
      <c r="IP359" s="57"/>
      <c r="IQ359" s="57"/>
      <c r="IR359" s="57"/>
      <c r="IS359" s="57"/>
      <c r="IT359" s="57"/>
      <c r="IU359" s="57"/>
      <c r="IV359" s="57"/>
    </row>
    <row r="360" spans="1:256" s="42" customFormat="1" ht="50.95" x14ac:dyDescent="0.25">
      <c r="A360" s="97">
        <v>406</v>
      </c>
      <c r="B360" s="100" t="s">
        <v>6891</v>
      </c>
      <c r="C360" s="98"/>
      <c r="D360" s="99" t="s">
        <v>3208</v>
      </c>
      <c r="E360" s="100" t="s">
        <v>3307</v>
      </c>
      <c r="F360" s="98" t="s">
        <v>3308</v>
      </c>
      <c r="G360" s="100" t="s">
        <v>3309</v>
      </c>
      <c r="H360" s="98">
        <v>2014</v>
      </c>
      <c r="I360" s="100" t="s">
        <v>3310</v>
      </c>
      <c r="J360" s="101">
        <v>140228</v>
      </c>
      <c r="K360" s="100" t="s">
        <v>1284</v>
      </c>
      <c r="L360" s="100" t="s">
        <v>3239</v>
      </c>
      <c r="M360" s="100" t="s">
        <v>3311</v>
      </c>
      <c r="N360" s="100" t="s">
        <v>3312</v>
      </c>
      <c r="O360" s="100" t="s">
        <v>3313</v>
      </c>
      <c r="P360" s="100">
        <v>115107</v>
      </c>
      <c r="Q360" s="102"/>
      <c r="R360" s="98"/>
      <c r="S360" s="98"/>
      <c r="T360" s="98"/>
      <c r="U360" s="102">
        <v>0</v>
      </c>
      <c r="V360" s="98">
        <v>20</v>
      </c>
      <c r="W360" s="98"/>
      <c r="X360" s="103" t="s">
        <v>3216</v>
      </c>
      <c r="Y360" s="102">
        <v>3</v>
      </c>
      <c r="Z360" s="102">
        <v>3</v>
      </c>
      <c r="AA360" s="102">
        <v>4</v>
      </c>
      <c r="AB360" s="102">
        <v>17</v>
      </c>
      <c r="AC360" s="98"/>
      <c r="AD360" s="102"/>
      <c r="AE360" s="104">
        <v>5</v>
      </c>
      <c r="AF360" s="105">
        <v>20</v>
      </c>
      <c r="AG360" s="106" t="s">
        <v>3208</v>
      </c>
      <c r="AH360" s="100" t="s">
        <v>3314</v>
      </c>
      <c r="AI360" s="107">
        <v>20</v>
      </c>
      <c r="AJ360" s="106"/>
      <c r="AK360" s="98"/>
      <c r="AL360" s="107"/>
      <c r="AM360" s="106"/>
      <c r="AN360" s="98"/>
      <c r="AO360" s="107"/>
      <c r="AP360" s="106"/>
      <c r="AQ360" s="98"/>
      <c r="AR360" s="107"/>
      <c r="AS360" s="106"/>
      <c r="AT360" s="98"/>
      <c r="AU360" s="107"/>
      <c r="AV360" s="108"/>
      <c r="AW360" s="98"/>
      <c r="AX360" s="98"/>
      <c r="AY360" s="47"/>
      <c r="AZ360" s="47"/>
      <c r="BA360" s="47"/>
      <c r="BB360" s="47"/>
      <c r="BC360" s="47"/>
      <c r="BD360" s="47"/>
      <c r="BE360" s="47"/>
      <c r="BF360" s="47"/>
      <c r="BG360" s="47"/>
      <c r="BH360" s="47"/>
      <c r="BI360" s="47"/>
      <c r="BJ360" s="47"/>
      <c r="BK360" s="47"/>
      <c r="BL360" s="47"/>
      <c r="BM360" s="47"/>
      <c r="BN360" s="47"/>
      <c r="BO360" s="47"/>
      <c r="BP360" s="47"/>
      <c r="BQ360" s="47"/>
      <c r="BR360" s="47"/>
      <c r="BS360" s="47"/>
      <c r="BT360" s="47"/>
      <c r="BU360" s="47"/>
      <c r="BV360" s="47"/>
      <c r="BW360" s="47"/>
      <c r="BX360" s="47"/>
      <c r="BY360" s="47"/>
      <c r="BZ360" s="47"/>
      <c r="CA360" s="47"/>
      <c r="CB360" s="47"/>
      <c r="CC360" s="47"/>
      <c r="CD360" s="47"/>
      <c r="CE360" s="47"/>
      <c r="CF360" s="47"/>
      <c r="CG360" s="47"/>
      <c r="CH360" s="47"/>
      <c r="CI360" s="47"/>
      <c r="CJ360" s="47"/>
      <c r="CK360" s="47"/>
      <c r="CL360" s="47"/>
      <c r="CM360" s="47"/>
      <c r="CN360" s="47"/>
      <c r="CO360" s="47"/>
      <c r="CP360" s="47"/>
      <c r="CQ360" s="47"/>
      <c r="CR360" s="47"/>
      <c r="CS360" s="47"/>
      <c r="CT360" s="47"/>
      <c r="CU360" s="47"/>
      <c r="CV360" s="47"/>
      <c r="CW360" s="47"/>
      <c r="CX360" s="47"/>
      <c r="CY360" s="47"/>
      <c r="CZ360" s="47"/>
      <c r="DA360" s="47"/>
      <c r="DB360" s="47"/>
      <c r="DC360" s="47"/>
      <c r="DD360" s="47"/>
      <c r="DE360" s="47"/>
      <c r="DF360" s="47"/>
      <c r="DG360" s="47"/>
      <c r="DH360" s="47"/>
      <c r="DI360" s="47"/>
      <c r="DJ360" s="47"/>
      <c r="DK360" s="47"/>
      <c r="DL360" s="47"/>
      <c r="DM360" s="47"/>
      <c r="DN360" s="47"/>
      <c r="DO360" s="47"/>
      <c r="DP360" s="47"/>
      <c r="DQ360" s="47"/>
      <c r="DR360" s="47"/>
      <c r="DS360" s="47"/>
      <c r="DT360" s="47"/>
      <c r="DU360" s="47"/>
      <c r="DV360" s="47"/>
      <c r="DW360" s="47"/>
      <c r="DX360" s="47"/>
      <c r="DY360" s="47"/>
      <c r="DZ360" s="47"/>
      <c r="EA360" s="47"/>
      <c r="EB360" s="47"/>
      <c r="EC360" s="47"/>
      <c r="ED360" s="47"/>
      <c r="EE360" s="47"/>
      <c r="EF360" s="47"/>
      <c r="EG360" s="47"/>
      <c r="EH360" s="47"/>
      <c r="EI360" s="47"/>
      <c r="EJ360" s="47"/>
      <c r="EK360" s="47"/>
      <c r="EL360" s="47"/>
      <c r="EM360" s="47"/>
      <c r="EN360" s="47"/>
      <c r="EO360" s="47"/>
      <c r="EP360" s="47"/>
      <c r="EQ360" s="47"/>
      <c r="ER360" s="47"/>
      <c r="ES360" s="57"/>
      <c r="ET360" s="57"/>
      <c r="EU360" s="57"/>
      <c r="EV360" s="57"/>
      <c r="EW360" s="57"/>
      <c r="EX360" s="57"/>
      <c r="EY360" s="57"/>
      <c r="EZ360" s="57"/>
      <c r="FA360" s="57"/>
      <c r="FB360" s="57"/>
      <c r="FC360" s="57"/>
      <c r="FD360" s="57"/>
      <c r="FE360" s="57"/>
      <c r="FF360" s="57"/>
      <c r="FG360" s="57"/>
      <c r="FH360" s="57"/>
      <c r="FI360" s="57"/>
      <c r="FJ360" s="57"/>
      <c r="FK360" s="57"/>
      <c r="FL360" s="57"/>
      <c r="FM360" s="57"/>
      <c r="FN360" s="57"/>
      <c r="FO360" s="57"/>
      <c r="FP360" s="57"/>
      <c r="FQ360" s="57"/>
      <c r="FR360" s="57"/>
      <c r="FS360" s="57"/>
      <c r="FT360" s="57"/>
      <c r="FU360" s="57"/>
      <c r="FV360" s="57"/>
      <c r="FW360" s="57"/>
      <c r="FX360" s="57"/>
      <c r="FY360" s="57"/>
      <c r="FZ360" s="57"/>
      <c r="GA360" s="57"/>
      <c r="GB360" s="57"/>
      <c r="GC360" s="57"/>
      <c r="GD360" s="57"/>
      <c r="GE360" s="57"/>
      <c r="GF360" s="57"/>
      <c r="GG360" s="57"/>
      <c r="GH360" s="57"/>
      <c r="GI360" s="57"/>
      <c r="GJ360" s="57"/>
      <c r="GK360" s="57"/>
      <c r="GL360" s="57"/>
      <c r="GM360" s="57"/>
      <c r="GN360" s="57"/>
      <c r="GO360" s="57"/>
      <c r="GP360" s="57"/>
      <c r="GQ360" s="57"/>
      <c r="GR360" s="57"/>
      <c r="GS360" s="57"/>
      <c r="GT360" s="57"/>
      <c r="GU360" s="57"/>
      <c r="GV360" s="57"/>
      <c r="GW360" s="57"/>
      <c r="GX360" s="57"/>
      <c r="GY360" s="57"/>
      <c r="GZ360" s="57"/>
      <c r="HA360" s="57"/>
      <c r="HB360" s="57"/>
      <c r="HC360" s="57"/>
      <c r="HD360" s="57"/>
      <c r="HE360" s="57"/>
      <c r="HF360" s="57"/>
      <c r="HG360" s="57"/>
      <c r="HH360" s="57"/>
      <c r="HI360" s="57"/>
      <c r="HJ360" s="57"/>
      <c r="HK360" s="57"/>
      <c r="HL360" s="57"/>
      <c r="HM360" s="57"/>
      <c r="HN360" s="57"/>
      <c r="HO360" s="57"/>
      <c r="HP360" s="57"/>
      <c r="HQ360" s="57"/>
      <c r="HR360" s="57"/>
      <c r="HS360" s="57"/>
      <c r="HT360" s="57"/>
      <c r="HU360" s="57"/>
      <c r="HV360" s="57"/>
      <c r="HW360" s="57"/>
      <c r="HX360" s="57"/>
      <c r="HY360" s="57"/>
      <c r="HZ360" s="57"/>
      <c r="IA360" s="57"/>
      <c r="IB360" s="57"/>
      <c r="IC360" s="57"/>
      <c r="ID360" s="57"/>
      <c r="IE360" s="57"/>
      <c r="IF360" s="57"/>
      <c r="IG360" s="57"/>
      <c r="IH360" s="57"/>
      <c r="II360" s="57"/>
      <c r="IJ360" s="57"/>
      <c r="IK360" s="57"/>
      <c r="IL360" s="57"/>
      <c r="IM360" s="57"/>
      <c r="IN360" s="57"/>
      <c r="IO360" s="57"/>
      <c r="IP360" s="57"/>
      <c r="IQ360" s="57"/>
      <c r="IR360" s="57"/>
      <c r="IS360" s="57"/>
      <c r="IT360" s="57"/>
      <c r="IU360" s="57"/>
      <c r="IV360" s="57"/>
    </row>
    <row r="361" spans="1:256" s="42" customFormat="1" ht="50.95" x14ac:dyDescent="0.25">
      <c r="A361" s="97">
        <v>406</v>
      </c>
      <c r="B361" s="100" t="s">
        <v>6891</v>
      </c>
      <c r="C361" s="98">
        <v>16</v>
      </c>
      <c r="D361" s="99" t="s">
        <v>3208</v>
      </c>
      <c r="E361" s="100" t="s">
        <v>3315</v>
      </c>
      <c r="F361" s="98" t="s">
        <v>3316</v>
      </c>
      <c r="G361" s="100" t="s">
        <v>3317</v>
      </c>
      <c r="H361" s="98">
        <v>2013</v>
      </c>
      <c r="I361" s="100" t="s">
        <v>3318</v>
      </c>
      <c r="J361" s="101">
        <v>23004</v>
      </c>
      <c r="K361" s="100" t="s">
        <v>1284</v>
      </c>
      <c r="L361" s="100" t="s">
        <v>3239</v>
      </c>
      <c r="M361" s="100" t="s">
        <v>3240</v>
      </c>
      <c r="N361" s="100" t="s">
        <v>3319</v>
      </c>
      <c r="O361" s="100" t="s">
        <v>3320</v>
      </c>
      <c r="P361" s="100">
        <v>114841</v>
      </c>
      <c r="Q361" s="102"/>
      <c r="R361" s="98"/>
      <c r="S361" s="98"/>
      <c r="T361" s="98"/>
      <c r="U361" s="102">
        <v>0</v>
      </c>
      <c r="V361" s="98">
        <v>20</v>
      </c>
      <c r="W361" s="98"/>
      <c r="X361" s="103" t="s">
        <v>3216</v>
      </c>
      <c r="Y361" s="102">
        <v>3</v>
      </c>
      <c r="Z361" s="102">
        <v>3</v>
      </c>
      <c r="AA361" s="102">
        <v>2</v>
      </c>
      <c r="AB361" s="102">
        <v>17</v>
      </c>
      <c r="AC361" s="98"/>
      <c r="AD361" s="102"/>
      <c r="AE361" s="104">
        <v>5</v>
      </c>
      <c r="AF361" s="105">
        <v>20</v>
      </c>
      <c r="AG361" s="106" t="s">
        <v>3208</v>
      </c>
      <c r="AH361" s="100" t="s">
        <v>3321</v>
      </c>
      <c r="AI361" s="107">
        <v>20</v>
      </c>
      <c r="AJ361" s="106"/>
      <c r="AK361" s="98"/>
      <c r="AL361" s="107"/>
      <c r="AM361" s="106"/>
      <c r="AN361" s="98"/>
      <c r="AO361" s="107"/>
      <c r="AP361" s="106"/>
      <c r="AQ361" s="98"/>
      <c r="AR361" s="107"/>
      <c r="AS361" s="106"/>
      <c r="AT361" s="98"/>
      <c r="AU361" s="107"/>
      <c r="AV361" s="108"/>
      <c r="AW361" s="98"/>
      <c r="AX361" s="98"/>
      <c r="AY361" s="47"/>
      <c r="AZ361" s="47"/>
      <c r="BA361" s="47"/>
      <c r="BB361" s="47"/>
      <c r="BC361" s="47"/>
      <c r="BD361" s="47"/>
      <c r="BE361" s="47"/>
      <c r="BF361" s="47"/>
      <c r="BG361" s="47"/>
      <c r="BH361" s="47"/>
      <c r="BI361" s="47"/>
      <c r="BJ361" s="47"/>
      <c r="BK361" s="47"/>
      <c r="BL361" s="47"/>
      <c r="BM361" s="47"/>
      <c r="BN361" s="47"/>
      <c r="BO361" s="47"/>
      <c r="BP361" s="47"/>
      <c r="BQ361" s="47"/>
      <c r="BR361" s="47"/>
      <c r="BS361" s="47"/>
      <c r="BT361" s="47"/>
      <c r="BU361" s="47"/>
      <c r="BV361" s="47"/>
      <c r="BW361" s="47"/>
      <c r="BX361" s="47"/>
      <c r="BY361" s="47"/>
      <c r="BZ361" s="47"/>
      <c r="CA361" s="47"/>
      <c r="CB361" s="47"/>
      <c r="CC361" s="47"/>
      <c r="CD361" s="47"/>
      <c r="CE361" s="47"/>
      <c r="CF361" s="47"/>
      <c r="CG361" s="47"/>
      <c r="CH361" s="47"/>
      <c r="CI361" s="47"/>
      <c r="CJ361" s="47"/>
      <c r="CK361" s="47"/>
      <c r="CL361" s="47"/>
      <c r="CM361" s="47"/>
      <c r="CN361" s="47"/>
      <c r="CO361" s="47"/>
      <c r="CP361" s="47"/>
      <c r="CQ361" s="47"/>
      <c r="CR361" s="47"/>
      <c r="CS361" s="47"/>
      <c r="CT361" s="47"/>
      <c r="CU361" s="47"/>
      <c r="CV361" s="47"/>
      <c r="CW361" s="47"/>
      <c r="CX361" s="47"/>
      <c r="CY361" s="47"/>
      <c r="CZ361" s="47"/>
      <c r="DA361" s="47"/>
      <c r="DB361" s="47"/>
      <c r="DC361" s="47"/>
      <c r="DD361" s="47"/>
      <c r="DE361" s="47"/>
      <c r="DF361" s="47"/>
      <c r="DG361" s="47"/>
      <c r="DH361" s="47"/>
      <c r="DI361" s="47"/>
      <c r="DJ361" s="47"/>
      <c r="DK361" s="47"/>
      <c r="DL361" s="47"/>
      <c r="DM361" s="47"/>
      <c r="DN361" s="47"/>
      <c r="DO361" s="47"/>
      <c r="DP361" s="47"/>
      <c r="DQ361" s="47"/>
      <c r="DR361" s="47"/>
      <c r="DS361" s="47"/>
      <c r="DT361" s="47"/>
      <c r="DU361" s="47"/>
      <c r="DV361" s="47"/>
      <c r="DW361" s="47"/>
      <c r="DX361" s="47"/>
      <c r="DY361" s="47"/>
      <c r="DZ361" s="47"/>
      <c r="EA361" s="47"/>
      <c r="EB361" s="47"/>
      <c r="EC361" s="47"/>
      <c r="ED361" s="47"/>
      <c r="EE361" s="47"/>
      <c r="EF361" s="47"/>
      <c r="EG361" s="47"/>
      <c r="EH361" s="47"/>
      <c r="EI361" s="47"/>
      <c r="EJ361" s="47"/>
      <c r="EK361" s="47"/>
      <c r="EL361" s="47"/>
      <c r="EM361" s="47"/>
      <c r="EN361" s="47"/>
      <c r="EO361" s="47"/>
      <c r="EP361" s="47"/>
      <c r="EQ361" s="47"/>
      <c r="ER361" s="47"/>
      <c r="ES361" s="57"/>
      <c r="ET361" s="57"/>
      <c r="EU361" s="57"/>
      <c r="EV361" s="57"/>
      <c r="EW361" s="57"/>
      <c r="EX361" s="57"/>
      <c r="EY361" s="57"/>
      <c r="EZ361" s="57"/>
      <c r="FA361" s="57"/>
      <c r="FB361" s="57"/>
      <c r="FC361" s="57"/>
      <c r="FD361" s="57"/>
      <c r="FE361" s="57"/>
      <c r="FF361" s="57"/>
      <c r="FG361" s="57"/>
      <c r="FH361" s="57"/>
      <c r="FI361" s="57"/>
      <c r="FJ361" s="57"/>
      <c r="FK361" s="57"/>
      <c r="FL361" s="57"/>
      <c r="FM361" s="57"/>
      <c r="FN361" s="57"/>
      <c r="FO361" s="57"/>
      <c r="FP361" s="57"/>
      <c r="FQ361" s="57"/>
      <c r="FR361" s="57"/>
      <c r="FS361" s="57"/>
      <c r="FT361" s="57"/>
      <c r="FU361" s="57"/>
      <c r="FV361" s="57"/>
      <c r="FW361" s="57"/>
      <c r="FX361" s="57"/>
      <c r="FY361" s="57"/>
      <c r="FZ361" s="57"/>
      <c r="GA361" s="57"/>
      <c r="GB361" s="57"/>
      <c r="GC361" s="57"/>
      <c r="GD361" s="57"/>
      <c r="GE361" s="57"/>
      <c r="GF361" s="57"/>
      <c r="GG361" s="57"/>
      <c r="GH361" s="57"/>
      <c r="GI361" s="57"/>
      <c r="GJ361" s="57"/>
      <c r="GK361" s="57"/>
      <c r="GL361" s="57"/>
      <c r="GM361" s="57"/>
      <c r="GN361" s="57"/>
      <c r="GO361" s="57"/>
      <c r="GP361" s="57"/>
      <c r="GQ361" s="57"/>
      <c r="GR361" s="57"/>
      <c r="GS361" s="57"/>
      <c r="GT361" s="57"/>
      <c r="GU361" s="57"/>
      <c r="GV361" s="57"/>
      <c r="GW361" s="57"/>
      <c r="GX361" s="57"/>
      <c r="GY361" s="57"/>
      <c r="GZ361" s="57"/>
      <c r="HA361" s="57"/>
      <c r="HB361" s="57"/>
      <c r="HC361" s="57"/>
      <c r="HD361" s="57"/>
      <c r="HE361" s="57"/>
      <c r="HF361" s="57"/>
      <c r="HG361" s="57"/>
      <c r="HH361" s="57"/>
      <c r="HI361" s="57"/>
      <c r="HJ361" s="57"/>
      <c r="HK361" s="57"/>
      <c r="HL361" s="57"/>
      <c r="HM361" s="57"/>
      <c r="HN361" s="57"/>
      <c r="HO361" s="57"/>
      <c r="HP361" s="57"/>
      <c r="HQ361" s="57"/>
      <c r="HR361" s="57"/>
      <c r="HS361" s="57"/>
      <c r="HT361" s="57"/>
      <c r="HU361" s="57"/>
      <c r="HV361" s="57"/>
      <c r="HW361" s="57"/>
      <c r="HX361" s="57"/>
      <c r="HY361" s="57"/>
      <c r="HZ361" s="57"/>
      <c r="IA361" s="57"/>
      <c r="IB361" s="57"/>
      <c r="IC361" s="57"/>
      <c r="ID361" s="57"/>
      <c r="IE361" s="57"/>
      <c r="IF361" s="57"/>
      <c r="IG361" s="57"/>
      <c r="IH361" s="57"/>
      <c r="II361" s="57"/>
      <c r="IJ361" s="57"/>
      <c r="IK361" s="57"/>
      <c r="IL361" s="57"/>
      <c r="IM361" s="57"/>
      <c r="IN361" s="57"/>
      <c r="IO361" s="57"/>
      <c r="IP361" s="57"/>
      <c r="IQ361" s="57"/>
      <c r="IR361" s="57"/>
      <c r="IS361" s="57"/>
      <c r="IT361" s="57"/>
      <c r="IU361" s="57"/>
      <c r="IV361" s="57"/>
    </row>
    <row r="362" spans="1:256" ht="101.95" x14ac:dyDescent="0.25">
      <c r="A362" s="97">
        <v>416</v>
      </c>
      <c r="B362" s="100" t="s">
        <v>7508</v>
      </c>
      <c r="C362" s="98">
        <v>4</v>
      </c>
      <c r="D362" s="99"/>
      <c r="E362" s="100" t="s">
        <v>7509</v>
      </c>
      <c r="F362" s="98" t="s">
        <v>3322</v>
      </c>
      <c r="G362" s="100" t="s">
        <v>7510</v>
      </c>
      <c r="H362" s="98">
        <v>2005</v>
      </c>
      <c r="I362" s="100" t="s">
        <v>3323</v>
      </c>
      <c r="J362" s="101">
        <v>50075</v>
      </c>
      <c r="K362" s="100" t="s">
        <v>726</v>
      </c>
      <c r="L362" s="100" t="s">
        <v>3324</v>
      </c>
      <c r="M362" s="100" t="s">
        <v>3325</v>
      </c>
      <c r="N362" s="100" t="s">
        <v>3326</v>
      </c>
      <c r="O362" s="100" t="s">
        <v>3327</v>
      </c>
      <c r="P362" s="100" t="s">
        <v>7511</v>
      </c>
      <c r="Q362" s="102">
        <v>37.799999999999997</v>
      </c>
      <c r="R362" s="98">
        <v>0</v>
      </c>
      <c r="S362" s="98">
        <v>17.45</v>
      </c>
      <c r="T362" s="98">
        <v>20.350000000000001</v>
      </c>
      <c r="U362" s="102">
        <v>37.799999999999997</v>
      </c>
      <c r="V362" s="98">
        <v>90</v>
      </c>
      <c r="W362" s="98">
        <v>60</v>
      </c>
      <c r="X362" s="103" t="s">
        <v>3328</v>
      </c>
      <c r="Y362" s="102">
        <v>2</v>
      </c>
      <c r="Z362" s="102">
        <v>5</v>
      </c>
      <c r="AA362" s="102">
        <v>2</v>
      </c>
      <c r="AB362" s="102">
        <v>35</v>
      </c>
      <c r="AC362" s="98"/>
      <c r="AD362" s="102"/>
      <c r="AE362" s="104"/>
      <c r="AF362" s="105">
        <v>90</v>
      </c>
      <c r="AG362" s="106" t="s">
        <v>3329</v>
      </c>
      <c r="AH362" s="100" t="s">
        <v>3330</v>
      </c>
      <c r="AI362" s="107">
        <v>45</v>
      </c>
      <c r="AJ362" s="106" t="s">
        <v>7512</v>
      </c>
      <c r="AK362" s="98" t="s">
        <v>3330</v>
      </c>
      <c r="AL362" s="107">
        <v>45</v>
      </c>
      <c r="AM362" s="106"/>
      <c r="AN362" s="98"/>
      <c r="AO362" s="107"/>
      <c r="AP362" s="106"/>
      <c r="AQ362" s="98"/>
      <c r="AR362" s="107"/>
      <c r="AS362" s="106"/>
      <c r="AT362" s="98"/>
      <c r="AU362" s="107"/>
      <c r="AV362" s="108"/>
      <c r="AW362" s="98"/>
      <c r="AX362" s="98"/>
      <c r="AY362" s="42"/>
      <c r="AZ362" s="42"/>
      <c r="BA362" s="42"/>
      <c r="BB362" s="42"/>
      <c r="BC362" s="42"/>
      <c r="BD362" s="42"/>
      <c r="BE362" s="42"/>
      <c r="BF362" s="42"/>
      <c r="BG362" s="42"/>
      <c r="BH362" s="42"/>
      <c r="BI362" s="42"/>
      <c r="BJ362" s="42"/>
      <c r="BK362" s="42"/>
      <c r="BL362" s="42"/>
      <c r="BM362" s="42"/>
      <c r="BN362" s="42"/>
      <c r="BO362" s="42"/>
      <c r="BP362" s="42"/>
      <c r="BQ362" s="42"/>
      <c r="BR362" s="42"/>
      <c r="BS362" s="42"/>
      <c r="BT362" s="42"/>
      <c r="BU362" s="42"/>
      <c r="BV362" s="42"/>
      <c r="BW362" s="42"/>
      <c r="BX362" s="42"/>
      <c r="BY362" s="42"/>
      <c r="BZ362" s="42"/>
      <c r="CA362" s="42"/>
      <c r="CB362" s="42"/>
      <c r="CC362" s="42"/>
      <c r="CD362" s="42"/>
      <c r="CE362" s="42"/>
      <c r="CF362" s="42"/>
      <c r="CG362" s="42"/>
      <c r="CH362" s="42"/>
      <c r="CI362" s="42"/>
      <c r="CJ362" s="42"/>
      <c r="CK362" s="42"/>
      <c r="CL362" s="42"/>
      <c r="CM362" s="42"/>
      <c r="CN362" s="42"/>
      <c r="CO362" s="42"/>
      <c r="CP362" s="42"/>
      <c r="CQ362" s="42"/>
      <c r="CR362" s="42"/>
      <c r="CS362" s="42"/>
      <c r="CT362" s="42"/>
      <c r="CU362" s="42"/>
      <c r="CV362" s="42"/>
      <c r="CW362" s="42"/>
      <c r="CX362" s="42"/>
      <c r="CY362" s="42"/>
      <c r="CZ362" s="42"/>
      <c r="DA362" s="42"/>
      <c r="DB362" s="42"/>
      <c r="DC362" s="42"/>
      <c r="DD362" s="42"/>
      <c r="DE362" s="42"/>
      <c r="DF362" s="42"/>
      <c r="DG362" s="42"/>
      <c r="DH362" s="42"/>
      <c r="DI362" s="42"/>
      <c r="DJ362" s="42"/>
      <c r="DK362" s="42"/>
      <c r="DL362" s="42"/>
      <c r="DM362" s="42"/>
      <c r="DN362" s="42"/>
      <c r="DO362" s="42"/>
      <c r="DP362" s="42"/>
      <c r="DQ362" s="42"/>
      <c r="DR362" s="42"/>
      <c r="DS362" s="42"/>
      <c r="DT362" s="42"/>
      <c r="DU362" s="42"/>
      <c r="DV362" s="42"/>
      <c r="DW362" s="42"/>
      <c r="DX362" s="42"/>
      <c r="DY362" s="42"/>
      <c r="DZ362" s="42"/>
      <c r="EA362" s="42"/>
      <c r="EB362" s="42"/>
      <c r="EC362" s="42"/>
      <c r="ED362" s="42"/>
      <c r="EE362" s="42"/>
      <c r="EF362" s="42"/>
      <c r="EG362" s="42"/>
      <c r="EH362" s="42"/>
      <c r="EI362" s="42"/>
      <c r="EJ362" s="42"/>
      <c r="EK362" s="42"/>
      <c r="EL362" s="42"/>
      <c r="EM362" s="42"/>
      <c r="EN362" s="42"/>
      <c r="EO362" s="42"/>
      <c r="EP362" s="42"/>
      <c r="EQ362" s="42"/>
      <c r="ER362" s="42"/>
      <c r="ES362" s="42"/>
      <c r="ET362" s="42"/>
      <c r="EU362" s="42"/>
      <c r="EV362" s="42"/>
      <c r="EW362" s="42"/>
      <c r="EX362" s="42"/>
      <c r="EY362" s="42"/>
      <c r="EZ362" s="42"/>
      <c r="FA362" s="42"/>
      <c r="FB362" s="42"/>
      <c r="FC362" s="42"/>
      <c r="FD362" s="42"/>
      <c r="FE362" s="42"/>
      <c r="FF362" s="42"/>
      <c r="FG362" s="42"/>
      <c r="FH362" s="42"/>
      <c r="FI362" s="42"/>
      <c r="FJ362" s="42"/>
      <c r="FK362" s="42"/>
      <c r="FL362" s="42"/>
      <c r="FM362" s="42"/>
      <c r="FN362" s="42"/>
      <c r="FO362" s="42"/>
      <c r="FP362" s="42"/>
      <c r="FQ362" s="42"/>
      <c r="FR362" s="42"/>
      <c r="FS362" s="42"/>
      <c r="FT362" s="42"/>
      <c r="FU362" s="42"/>
      <c r="FV362" s="42"/>
      <c r="FW362" s="42"/>
      <c r="FX362" s="42"/>
      <c r="FY362" s="42"/>
      <c r="FZ362" s="42"/>
      <c r="GA362" s="42"/>
      <c r="GB362" s="42"/>
      <c r="GC362" s="42"/>
      <c r="GD362" s="42"/>
      <c r="GE362" s="42"/>
      <c r="GF362" s="42"/>
      <c r="GG362" s="42"/>
      <c r="GH362" s="42"/>
      <c r="GI362" s="42"/>
      <c r="GJ362" s="42"/>
      <c r="GK362" s="42"/>
      <c r="GL362" s="42"/>
      <c r="GM362" s="42"/>
      <c r="GN362" s="42"/>
      <c r="GO362" s="42"/>
      <c r="GP362" s="42"/>
      <c r="GQ362" s="42"/>
      <c r="GR362" s="42"/>
      <c r="GS362" s="42"/>
      <c r="GT362" s="42"/>
      <c r="GU362" s="42"/>
      <c r="GV362" s="42"/>
      <c r="GW362" s="42"/>
      <c r="GX362" s="42"/>
      <c r="GY362" s="42"/>
      <c r="GZ362" s="42"/>
      <c r="HA362" s="42"/>
      <c r="HB362" s="42"/>
      <c r="HC362" s="42"/>
      <c r="HD362" s="42"/>
      <c r="HE362" s="42"/>
      <c r="HF362" s="42"/>
      <c r="HG362" s="42"/>
      <c r="HH362" s="42"/>
      <c r="HI362" s="42"/>
      <c r="HJ362" s="42"/>
      <c r="HK362" s="42"/>
      <c r="HL362" s="42"/>
      <c r="HM362" s="42"/>
      <c r="HN362" s="42"/>
      <c r="HO362" s="42"/>
      <c r="HP362" s="42"/>
      <c r="HQ362" s="42"/>
      <c r="HR362" s="42"/>
      <c r="HS362" s="42"/>
      <c r="HT362" s="42"/>
      <c r="HU362" s="42"/>
      <c r="HV362" s="42"/>
      <c r="HW362" s="42"/>
      <c r="HX362" s="42"/>
      <c r="HY362" s="42"/>
      <c r="HZ362" s="42"/>
      <c r="IA362" s="42"/>
      <c r="IB362" s="42"/>
      <c r="IC362" s="42"/>
      <c r="ID362" s="42"/>
      <c r="IE362" s="42"/>
      <c r="IF362" s="42"/>
      <c r="IG362" s="42"/>
      <c r="IH362" s="42"/>
      <c r="II362" s="42"/>
      <c r="IJ362" s="42"/>
      <c r="IK362" s="42"/>
      <c r="IL362" s="42"/>
      <c r="IM362" s="42"/>
      <c r="IN362" s="42"/>
      <c r="IO362" s="42"/>
      <c r="IP362" s="42"/>
      <c r="IQ362" s="42"/>
      <c r="IR362" s="42"/>
      <c r="IS362" s="42"/>
      <c r="IT362" s="42"/>
      <c r="IU362" s="42"/>
      <c r="IV362" s="42"/>
    </row>
    <row r="363" spans="1:256" ht="89.2" x14ac:dyDescent="0.25">
      <c r="A363" s="97">
        <v>416</v>
      </c>
      <c r="B363" s="100" t="s">
        <v>7508</v>
      </c>
      <c r="C363" s="98">
        <v>4</v>
      </c>
      <c r="D363" s="99"/>
      <c r="E363" s="100" t="s">
        <v>7509</v>
      </c>
      <c r="F363" s="98" t="s">
        <v>3322</v>
      </c>
      <c r="G363" s="100" t="s">
        <v>7513</v>
      </c>
      <c r="H363" s="98">
        <v>2005</v>
      </c>
      <c r="I363" s="100" t="s">
        <v>3323</v>
      </c>
      <c r="J363" s="101">
        <v>50075</v>
      </c>
      <c r="K363" s="100" t="s">
        <v>726</v>
      </c>
      <c r="L363" s="100" t="s">
        <v>3324</v>
      </c>
      <c r="M363" s="100" t="s">
        <v>3325</v>
      </c>
      <c r="N363" s="100" t="s">
        <v>3326</v>
      </c>
      <c r="O363" s="100" t="s">
        <v>3327</v>
      </c>
      <c r="P363" s="100" t="s">
        <v>7514</v>
      </c>
      <c r="Q363" s="102">
        <v>37.799999999999997</v>
      </c>
      <c r="R363" s="98">
        <v>0</v>
      </c>
      <c r="S363" s="98">
        <v>17.45</v>
      </c>
      <c r="T363" s="98">
        <v>20.350000000000001</v>
      </c>
      <c r="U363" s="102">
        <v>37.799999999999997</v>
      </c>
      <c r="V363" s="98">
        <v>90</v>
      </c>
      <c r="W363" s="98">
        <v>60</v>
      </c>
      <c r="X363" s="103" t="s">
        <v>3328</v>
      </c>
      <c r="Y363" s="102">
        <v>2</v>
      </c>
      <c r="Z363" s="102">
        <v>1</v>
      </c>
      <c r="AA363" s="102">
        <v>1</v>
      </c>
      <c r="AB363" s="102">
        <v>35</v>
      </c>
      <c r="AC363" s="98"/>
      <c r="AD363" s="102"/>
      <c r="AE363" s="104"/>
      <c r="AF363" s="105">
        <v>90</v>
      </c>
      <c r="AG363" s="106" t="s">
        <v>3329</v>
      </c>
      <c r="AH363" s="100" t="s">
        <v>3330</v>
      </c>
      <c r="AI363" s="107">
        <v>45</v>
      </c>
      <c r="AJ363" s="106" t="s">
        <v>7512</v>
      </c>
      <c r="AK363" s="98" t="s">
        <v>3330</v>
      </c>
      <c r="AL363" s="107">
        <v>45</v>
      </c>
      <c r="AM363" s="106"/>
      <c r="AN363" s="98"/>
      <c r="AO363" s="107"/>
      <c r="AP363" s="106"/>
      <c r="AQ363" s="98"/>
      <c r="AR363" s="107"/>
      <c r="AS363" s="106"/>
      <c r="AT363" s="98"/>
      <c r="AU363" s="107"/>
      <c r="AV363" s="108"/>
      <c r="AW363" s="98"/>
      <c r="AX363" s="98"/>
      <c r="AY363" s="42"/>
      <c r="AZ363" s="42"/>
      <c r="BA363" s="42"/>
      <c r="BB363" s="42"/>
      <c r="BC363" s="42"/>
      <c r="BD363" s="42"/>
      <c r="BE363" s="42"/>
      <c r="BF363" s="42"/>
      <c r="BG363" s="42"/>
      <c r="BH363" s="42"/>
      <c r="BI363" s="42"/>
      <c r="BJ363" s="42"/>
      <c r="BK363" s="42"/>
      <c r="BL363" s="42"/>
      <c r="BM363" s="42"/>
      <c r="BN363" s="42"/>
      <c r="BO363" s="42"/>
      <c r="BP363" s="42"/>
      <c r="BQ363" s="42"/>
      <c r="BR363" s="42"/>
      <c r="BS363" s="42"/>
      <c r="BT363" s="42"/>
      <c r="BU363" s="42"/>
      <c r="BV363" s="42"/>
      <c r="BW363" s="42"/>
      <c r="BX363" s="42"/>
      <c r="BY363" s="42"/>
      <c r="BZ363" s="42"/>
      <c r="CA363" s="42"/>
      <c r="CB363" s="42"/>
      <c r="CC363" s="42"/>
      <c r="CD363" s="42"/>
      <c r="CE363" s="42"/>
      <c r="CF363" s="42"/>
      <c r="CG363" s="42"/>
      <c r="CH363" s="42"/>
      <c r="CI363" s="42"/>
      <c r="CJ363" s="42"/>
      <c r="CK363" s="42"/>
      <c r="CL363" s="42"/>
      <c r="CM363" s="42"/>
      <c r="CN363" s="42"/>
      <c r="CO363" s="42"/>
      <c r="CP363" s="42"/>
      <c r="CQ363" s="42"/>
      <c r="CR363" s="42"/>
      <c r="CS363" s="42"/>
      <c r="CT363" s="42"/>
      <c r="CU363" s="42"/>
      <c r="CV363" s="42"/>
      <c r="CW363" s="42"/>
      <c r="CX363" s="42"/>
      <c r="CY363" s="42"/>
      <c r="CZ363" s="42"/>
      <c r="DA363" s="42"/>
      <c r="DB363" s="42"/>
      <c r="DC363" s="42"/>
      <c r="DD363" s="42"/>
      <c r="DE363" s="42"/>
      <c r="DF363" s="42"/>
      <c r="DG363" s="42"/>
      <c r="DH363" s="42"/>
      <c r="DI363" s="42"/>
      <c r="DJ363" s="42"/>
      <c r="DK363" s="42"/>
      <c r="DL363" s="42"/>
      <c r="DM363" s="42"/>
      <c r="DN363" s="42"/>
      <c r="DO363" s="42"/>
      <c r="DP363" s="42"/>
      <c r="DQ363" s="42"/>
      <c r="DR363" s="42"/>
      <c r="DS363" s="42"/>
      <c r="DT363" s="42"/>
      <c r="DU363" s="42"/>
      <c r="DV363" s="42"/>
      <c r="DW363" s="42"/>
      <c r="DX363" s="42"/>
      <c r="DY363" s="42"/>
      <c r="DZ363" s="42"/>
      <c r="EA363" s="42"/>
      <c r="EB363" s="42"/>
      <c r="EC363" s="42"/>
      <c r="ED363" s="42"/>
      <c r="EE363" s="42"/>
      <c r="EF363" s="42"/>
      <c r="EG363" s="42"/>
      <c r="EH363" s="42"/>
      <c r="EI363" s="42"/>
      <c r="EJ363" s="42"/>
      <c r="EK363" s="42"/>
      <c r="EL363" s="42"/>
      <c r="EM363" s="42"/>
      <c r="EN363" s="42"/>
      <c r="EO363" s="42"/>
      <c r="EP363" s="42"/>
      <c r="EQ363" s="42"/>
      <c r="ER363" s="42"/>
      <c r="ES363" s="42"/>
      <c r="ET363" s="42"/>
      <c r="EU363" s="42"/>
      <c r="EV363" s="42"/>
      <c r="EW363" s="42"/>
      <c r="EX363" s="42"/>
      <c r="EY363" s="42"/>
      <c r="EZ363" s="42"/>
      <c r="FA363" s="42"/>
      <c r="FB363" s="42"/>
      <c r="FC363" s="42"/>
      <c r="FD363" s="42"/>
      <c r="FE363" s="42"/>
      <c r="FF363" s="42"/>
      <c r="FG363" s="42"/>
      <c r="FH363" s="42"/>
      <c r="FI363" s="42"/>
      <c r="FJ363" s="42"/>
      <c r="FK363" s="42"/>
      <c r="FL363" s="42"/>
      <c r="FM363" s="42"/>
      <c r="FN363" s="42"/>
      <c r="FO363" s="42"/>
      <c r="FP363" s="42"/>
      <c r="FQ363" s="42"/>
      <c r="FR363" s="42"/>
      <c r="FS363" s="42"/>
      <c r="FT363" s="42"/>
      <c r="FU363" s="42"/>
      <c r="FV363" s="42"/>
      <c r="FW363" s="42"/>
      <c r="FX363" s="42"/>
      <c r="FY363" s="42"/>
      <c r="FZ363" s="42"/>
      <c r="GA363" s="42"/>
      <c r="GB363" s="42"/>
      <c r="GC363" s="42"/>
      <c r="GD363" s="42"/>
      <c r="GE363" s="42"/>
      <c r="GF363" s="42"/>
      <c r="GG363" s="42"/>
      <c r="GH363" s="42"/>
      <c r="GI363" s="42"/>
      <c r="GJ363" s="42"/>
      <c r="GK363" s="42"/>
      <c r="GL363" s="42"/>
      <c r="GM363" s="42"/>
      <c r="GN363" s="42"/>
      <c r="GO363" s="42"/>
      <c r="GP363" s="42"/>
      <c r="GQ363" s="42"/>
      <c r="GR363" s="42"/>
      <c r="GS363" s="42"/>
      <c r="GT363" s="42"/>
      <c r="GU363" s="42"/>
      <c r="GV363" s="42"/>
      <c r="GW363" s="42"/>
      <c r="GX363" s="42"/>
      <c r="GY363" s="42"/>
      <c r="GZ363" s="42"/>
      <c r="HA363" s="42"/>
      <c r="HB363" s="42"/>
      <c r="HC363" s="42"/>
      <c r="HD363" s="42"/>
      <c r="HE363" s="42"/>
      <c r="HF363" s="42"/>
      <c r="HG363" s="42"/>
      <c r="HH363" s="42"/>
      <c r="HI363" s="42"/>
      <c r="HJ363" s="42"/>
      <c r="HK363" s="42"/>
      <c r="HL363" s="42"/>
      <c r="HM363" s="42"/>
      <c r="HN363" s="42"/>
      <c r="HO363" s="42"/>
      <c r="HP363" s="42"/>
      <c r="HQ363" s="42"/>
      <c r="HR363" s="42"/>
      <c r="HS363" s="42"/>
      <c r="HT363" s="42"/>
      <c r="HU363" s="42"/>
      <c r="HV363" s="42"/>
      <c r="HW363" s="42"/>
      <c r="HX363" s="42"/>
      <c r="HY363" s="42"/>
      <c r="HZ363" s="42"/>
      <c r="IA363" s="42"/>
      <c r="IB363" s="42"/>
      <c r="IC363" s="42"/>
      <c r="ID363" s="42"/>
      <c r="IE363" s="42"/>
      <c r="IF363" s="42"/>
      <c r="IG363" s="42"/>
      <c r="IH363" s="42"/>
      <c r="II363" s="42"/>
      <c r="IJ363" s="42"/>
      <c r="IK363" s="42"/>
      <c r="IL363" s="42"/>
      <c r="IM363" s="42"/>
      <c r="IN363" s="42"/>
      <c r="IO363" s="42"/>
      <c r="IP363" s="42"/>
      <c r="IQ363" s="42"/>
      <c r="IR363" s="42"/>
      <c r="IS363" s="42"/>
      <c r="IT363" s="42"/>
      <c r="IU363" s="42"/>
      <c r="IV363" s="42"/>
    </row>
    <row r="364" spans="1:256" ht="89.2" x14ac:dyDescent="0.25">
      <c r="A364" s="97">
        <v>416</v>
      </c>
      <c r="B364" s="100" t="s">
        <v>7508</v>
      </c>
      <c r="C364" s="98">
        <v>4</v>
      </c>
      <c r="D364" s="99"/>
      <c r="E364" s="100" t="s">
        <v>7509</v>
      </c>
      <c r="F364" s="98" t="s">
        <v>3322</v>
      </c>
      <c r="G364" s="100" t="s">
        <v>7515</v>
      </c>
      <c r="H364" s="98">
        <v>2005</v>
      </c>
      <c r="I364" s="100" t="s">
        <v>3323</v>
      </c>
      <c r="J364" s="101">
        <v>50075</v>
      </c>
      <c r="K364" s="100" t="s">
        <v>726</v>
      </c>
      <c r="L364" s="100" t="s">
        <v>3324</v>
      </c>
      <c r="M364" s="100" t="s">
        <v>3325</v>
      </c>
      <c r="N364" s="100" t="s">
        <v>3326</v>
      </c>
      <c r="O364" s="100" t="s">
        <v>3327</v>
      </c>
      <c r="P364" s="100" t="s">
        <v>7516</v>
      </c>
      <c r="Q364" s="102">
        <v>37.799999999999997</v>
      </c>
      <c r="R364" s="98">
        <v>0</v>
      </c>
      <c r="S364" s="98">
        <v>17.45</v>
      </c>
      <c r="T364" s="98">
        <v>20.350000000000001</v>
      </c>
      <c r="U364" s="102">
        <v>37.799999999999997</v>
      </c>
      <c r="V364" s="98">
        <v>90</v>
      </c>
      <c r="W364" s="98">
        <v>60</v>
      </c>
      <c r="X364" s="103" t="s">
        <v>3328</v>
      </c>
      <c r="Y364" s="102">
        <v>2</v>
      </c>
      <c r="Z364" s="102">
        <v>1</v>
      </c>
      <c r="AA364" s="102">
        <v>1</v>
      </c>
      <c r="AB364" s="102">
        <v>11</v>
      </c>
      <c r="AC364" s="98"/>
      <c r="AD364" s="102"/>
      <c r="AE364" s="104"/>
      <c r="AF364" s="105">
        <v>90</v>
      </c>
      <c r="AG364" s="106" t="s">
        <v>3329</v>
      </c>
      <c r="AH364" s="100" t="s">
        <v>3330</v>
      </c>
      <c r="AI364" s="107">
        <v>45</v>
      </c>
      <c r="AJ364" s="106" t="s">
        <v>7512</v>
      </c>
      <c r="AK364" s="98" t="s">
        <v>3330</v>
      </c>
      <c r="AL364" s="107">
        <v>45</v>
      </c>
      <c r="AM364" s="106"/>
      <c r="AN364" s="98"/>
      <c r="AO364" s="107"/>
      <c r="AP364" s="106"/>
      <c r="AQ364" s="98"/>
      <c r="AR364" s="107"/>
      <c r="AS364" s="106"/>
      <c r="AT364" s="98"/>
      <c r="AU364" s="107"/>
      <c r="AV364" s="108"/>
      <c r="AW364" s="98"/>
      <c r="AX364" s="98"/>
      <c r="AY364" s="42"/>
      <c r="AZ364" s="42"/>
      <c r="BA364" s="42"/>
      <c r="BB364" s="42"/>
      <c r="BC364" s="42"/>
      <c r="BD364" s="42"/>
      <c r="BE364" s="42"/>
      <c r="BF364" s="42"/>
      <c r="BG364" s="42"/>
      <c r="BH364" s="42"/>
      <c r="BI364" s="42"/>
      <c r="BJ364" s="42"/>
      <c r="BK364" s="42"/>
      <c r="BL364" s="42"/>
      <c r="BM364" s="42"/>
      <c r="BN364" s="42"/>
      <c r="BO364" s="42"/>
      <c r="BP364" s="42"/>
      <c r="BQ364" s="42"/>
      <c r="BR364" s="42"/>
      <c r="BS364" s="42"/>
      <c r="BT364" s="42"/>
      <c r="BU364" s="42"/>
      <c r="BV364" s="42"/>
      <c r="BW364" s="42"/>
      <c r="BX364" s="42"/>
      <c r="BY364" s="42"/>
      <c r="BZ364" s="42"/>
      <c r="CA364" s="42"/>
      <c r="CB364" s="42"/>
      <c r="CC364" s="42"/>
      <c r="CD364" s="42"/>
      <c r="CE364" s="42"/>
      <c r="CF364" s="42"/>
      <c r="CG364" s="42"/>
      <c r="CH364" s="42"/>
      <c r="CI364" s="42"/>
      <c r="CJ364" s="42"/>
      <c r="CK364" s="42"/>
      <c r="CL364" s="42"/>
      <c r="CM364" s="42"/>
      <c r="CN364" s="42"/>
      <c r="CO364" s="42"/>
      <c r="CP364" s="42"/>
      <c r="CQ364" s="42"/>
      <c r="CR364" s="42"/>
      <c r="CS364" s="42"/>
      <c r="CT364" s="42"/>
      <c r="CU364" s="42"/>
      <c r="CV364" s="42"/>
      <c r="CW364" s="42"/>
      <c r="CX364" s="42"/>
      <c r="CY364" s="42"/>
      <c r="CZ364" s="42"/>
      <c r="DA364" s="42"/>
      <c r="DB364" s="42"/>
      <c r="DC364" s="42"/>
      <c r="DD364" s="42"/>
      <c r="DE364" s="42"/>
      <c r="DF364" s="42"/>
      <c r="DG364" s="42"/>
      <c r="DH364" s="42"/>
      <c r="DI364" s="42"/>
      <c r="DJ364" s="42"/>
      <c r="DK364" s="42"/>
      <c r="DL364" s="42"/>
      <c r="DM364" s="42"/>
      <c r="DN364" s="42"/>
      <c r="DO364" s="42"/>
      <c r="DP364" s="42"/>
      <c r="DQ364" s="42"/>
      <c r="DR364" s="42"/>
      <c r="DS364" s="42"/>
      <c r="DT364" s="42"/>
      <c r="DU364" s="42"/>
      <c r="DV364" s="42"/>
      <c r="DW364" s="42"/>
      <c r="DX364" s="42"/>
      <c r="DY364" s="42"/>
      <c r="DZ364" s="42"/>
      <c r="EA364" s="42"/>
      <c r="EB364" s="42"/>
      <c r="EC364" s="42"/>
      <c r="ED364" s="42"/>
      <c r="EE364" s="42"/>
      <c r="EF364" s="42"/>
      <c r="EG364" s="42"/>
      <c r="EH364" s="42"/>
      <c r="EI364" s="42"/>
      <c r="EJ364" s="42"/>
      <c r="EK364" s="42"/>
      <c r="EL364" s="42"/>
      <c r="EM364" s="42"/>
      <c r="EN364" s="42"/>
      <c r="EO364" s="42"/>
      <c r="EP364" s="42"/>
      <c r="EQ364" s="42"/>
      <c r="ER364" s="42"/>
      <c r="ES364" s="42"/>
      <c r="ET364" s="42"/>
      <c r="EU364" s="42"/>
      <c r="EV364" s="42"/>
      <c r="EW364" s="42"/>
      <c r="EX364" s="42"/>
      <c r="EY364" s="42"/>
      <c r="EZ364" s="42"/>
      <c r="FA364" s="42"/>
      <c r="FB364" s="42"/>
      <c r="FC364" s="42"/>
      <c r="FD364" s="42"/>
      <c r="FE364" s="42"/>
      <c r="FF364" s="42"/>
      <c r="FG364" s="42"/>
      <c r="FH364" s="42"/>
      <c r="FI364" s="42"/>
      <c r="FJ364" s="42"/>
      <c r="FK364" s="42"/>
      <c r="FL364" s="42"/>
      <c r="FM364" s="42"/>
      <c r="FN364" s="42"/>
      <c r="FO364" s="42"/>
      <c r="FP364" s="42"/>
      <c r="FQ364" s="42"/>
      <c r="FR364" s="42"/>
      <c r="FS364" s="42"/>
      <c r="FT364" s="42"/>
      <c r="FU364" s="42"/>
      <c r="FV364" s="42"/>
      <c r="FW364" s="42"/>
      <c r="FX364" s="42"/>
      <c r="FY364" s="42"/>
      <c r="FZ364" s="42"/>
      <c r="GA364" s="42"/>
      <c r="GB364" s="42"/>
      <c r="GC364" s="42"/>
      <c r="GD364" s="42"/>
      <c r="GE364" s="42"/>
      <c r="GF364" s="42"/>
      <c r="GG364" s="42"/>
      <c r="GH364" s="42"/>
      <c r="GI364" s="42"/>
      <c r="GJ364" s="42"/>
      <c r="GK364" s="42"/>
      <c r="GL364" s="42"/>
      <c r="GM364" s="42"/>
      <c r="GN364" s="42"/>
      <c r="GO364" s="42"/>
      <c r="GP364" s="42"/>
      <c r="GQ364" s="42"/>
      <c r="GR364" s="42"/>
      <c r="GS364" s="42"/>
      <c r="GT364" s="42"/>
      <c r="GU364" s="42"/>
      <c r="GV364" s="42"/>
      <c r="GW364" s="42"/>
      <c r="GX364" s="42"/>
      <c r="GY364" s="42"/>
      <c r="GZ364" s="42"/>
      <c r="HA364" s="42"/>
      <c r="HB364" s="42"/>
      <c r="HC364" s="42"/>
      <c r="HD364" s="42"/>
      <c r="HE364" s="42"/>
      <c r="HF364" s="42"/>
      <c r="HG364" s="42"/>
      <c r="HH364" s="42"/>
      <c r="HI364" s="42"/>
      <c r="HJ364" s="42"/>
      <c r="HK364" s="42"/>
      <c r="HL364" s="42"/>
      <c r="HM364" s="42"/>
      <c r="HN364" s="42"/>
      <c r="HO364" s="42"/>
      <c r="HP364" s="42"/>
      <c r="HQ364" s="42"/>
      <c r="HR364" s="42"/>
      <c r="HS364" s="42"/>
      <c r="HT364" s="42"/>
      <c r="HU364" s="42"/>
      <c r="HV364" s="42"/>
      <c r="HW364" s="42"/>
      <c r="HX364" s="42"/>
      <c r="HY364" s="42"/>
      <c r="HZ364" s="42"/>
      <c r="IA364" s="42"/>
      <c r="IB364" s="42"/>
      <c r="IC364" s="42"/>
      <c r="ID364" s="42"/>
      <c r="IE364" s="42"/>
      <c r="IF364" s="42"/>
      <c r="IG364" s="42"/>
      <c r="IH364" s="42"/>
      <c r="II364" s="42"/>
      <c r="IJ364" s="42"/>
      <c r="IK364" s="42"/>
      <c r="IL364" s="42"/>
      <c r="IM364" s="42"/>
      <c r="IN364" s="42"/>
      <c r="IO364" s="42"/>
      <c r="IP364" s="42"/>
      <c r="IQ364" s="42"/>
      <c r="IR364" s="42"/>
      <c r="IS364" s="42"/>
      <c r="IT364" s="42"/>
      <c r="IU364" s="42"/>
      <c r="IV364" s="42"/>
    </row>
    <row r="365" spans="1:256" ht="89.2" x14ac:dyDescent="0.25">
      <c r="A365" s="97">
        <v>416</v>
      </c>
      <c r="B365" s="100" t="s">
        <v>7508</v>
      </c>
      <c r="C365" s="98">
        <v>4</v>
      </c>
      <c r="D365" s="99"/>
      <c r="E365" s="100" t="s">
        <v>7509</v>
      </c>
      <c r="F365" s="98" t="s">
        <v>3322</v>
      </c>
      <c r="G365" s="100" t="s">
        <v>7517</v>
      </c>
      <c r="H365" s="98">
        <v>2005</v>
      </c>
      <c r="I365" s="100" t="s">
        <v>3323</v>
      </c>
      <c r="J365" s="101">
        <v>50075</v>
      </c>
      <c r="K365" s="100" t="s">
        <v>726</v>
      </c>
      <c r="L365" s="100" t="s">
        <v>3324</v>
      </c>
      <c r="M365" s="100" t="s">
        <v>3325</v>
      </c>
      <c r="N365" s="100" t="s">
        <v>3326</v>
      </c>
      <c r="O365" s="100" t="s">
        <v>3327</v>
      </c>
      <c r="P365" s="100" t="s">
        <v>7518</v>
      </c>
      <c r="Q365" s="102">
        <v>37.799999999999997</v>
      </c>
      <c r="R365" s="98">
        <v>0</v>
      </c>
      <c r="S365" s="98">
        <v>17.45</v>
      </c>
      <c r="T365" s="98">
        <v>20.350000000000001</v>
      </c>
      <c r="U365" s="102">
        <v>37.799999999999997</v>
      </c>
      <c r="V365" s="98">
        <v>90</v>
      </c>
      <c r="W365" s="98">
        <v>60</v>
      </c>
      <c r="X365" s="103" t="s">
        <v>3328</v>
      </c>
      <c r="Y365" s="102">
        <v>2</v>
      </c>
      <c r="Z365" s="102">
        <v>4</v>
      </c>
      <c r="AA365" s="102">
        <v>1</v>
      </c>
      <c r="AB365" s="102">
        <v>11</v>
      </c>
      <c r="AC365" s="98"/>
      <c r="AD365" s="102"/>
      <c r="AE365" s="104"/>
      <c r="AF365" s="105">
        <v>90</v>
      </c>
      <c r="AG365" s="106" t="s">
        <v>3329</v>
      </c>
      <c r="AH365" s="100" t="s">
        <v>3330</v>
      </c>
      <c r="AI365" s="107">
        <v>45</v>
      </c>
      <c r="AJ365" s="106" t="s">
        <v>7512</v>
      </c>
      <c r="AK365" s="98" t="s">
        <v>3330</v>
      </c>
      <c r="AL365" s="107">
        <v>45</v>
      </c>
      <c r="AM365" s="106"/>
      <c r="AN365" s="98"/>
      <c r="AO365" s="107"/>
      <c r="AP365" s="106"/>
      <c r="AQ365" s="98"/>
      <c r="AR365" s="107"/>
      <c r="AS365" s="106"/>
      <c r="AT365" s="98"/>
      <c r="AU365" s="107"/>
      <c r="AV365" s="108"/>
      <c r="AW365" s="98"/>
      <c r="AX365" s="98"/>
      <c r="AY365" s="42"/>
      <c r="AZ365" s="42"/>
      <c r="BA365" s="42"/>
      <c r="BB365" s="42"/>
      <c r="BC365" s="42"/>
      <c r="BD365" s="42"/>
      <c r="BE365" s="42"/>
      <c r="BF365" s="42"/>
      <c r="BG365" s="42"/>
      <c r="BH365" s="42"/>
      <c r="BI365" s="42"/>
      <c r="BJ365" s="42"/>
      <c r="BK365" s="42"/>
      <c r="BL365" s="42"/>
      <c r="BM365" s="42"/>
      <c r="BN365" s="42"/>
      <c r="BO365" s="42"/>
      <c r="BP365" s="42"/>
      <c r="BQ365" s="42"/>
      <c r="BR365" s="42"/>
      <c r="BS365" s="42"/>
      <c r="BT365" s="42"/>
      <c r="BU365" s="42"/>
      <c r="BV365" s="42"/>
      <c r="BW365" s="42"/>
      <c r="BX365" s="42"/>
      <c r="BY365" s="42"/>
      <c r="BZ365" s="42"/>
      <c r="CA365" s="42"/>
      <c r="CB365" s="42"/>
      <c r="CC365" s="42"/>
      <c r="CD365" s="42"/>
      <c r="CE365" s="42"/>
      <c r="CF365" s="42"/>
      <c r="CG365" s="42"/>
      <c r="CH365" s="42"/>
      <c r="CI365" s="42"/>
      <c r="CJ365" s="42"/>
      <c r="CK365" s="42"/>
      <c r="CL365" s="42"/>
      <c r="CM365" s="42"/>
      <c r="CN365" s="42"/>
      <c r="CO365" s="42"/>
      <c r="CP365" s="42"/>
      <c r="CQ365" s="42"/>
      <c r="CR365" s="42"/>
      <c r="CS365" s="42"/>
      <c r="CT365" s="42"/>
      <c r="CU365" s="42"/>
      <c r="CV365" s="42"/>
      <c r="CW365" s="42"/>
      <c r="CX365" s="42"/>
      <c r="CY365" s="42"/>
      <c r="CZ365" s="42"/>
      <c r="DA365" s="42"/>
      <c r="DB365" s="42"/>
      <c r="DC365" s="42"/>
      <c r="DD365" s="42"/>
      <c r="DE365" s="42"/>
      <c r="DF365" s="42"/>
      <c r="DG365" s="42"/>
      <c r="DH365" s="42"/>
      <c r="DI365" s="42"/>
      <c r="DJ365" s="42"/>
      <c r="DK365" s="42"/>
      <c r="DL365" s="42"/>
      <c r="DM365" s="42"/>
      <c r="DN365" s="42"/>
      <c r="DO365" s="42"/>
      <c r="DP365" s="42"/>
      <c r="DQ365" s="42"/>
      <c r="DR365" s="42"/>
      <c r="DS365" s="42"/>
      <c r="DT365" s="42"/>
      <c r="DU365" s="42"/>
      <c r="DV365" s="42"/>
      <c r="DW365" s="42"/>
      <c r="DX365" s="42"/>
      <c r="DY365" s="42"/>
      <c r="DZ365" s="42"/>
      <c r="EA365" s="42"/>
      <c r="EB365" s="42"/>
      <c r="EC365" s="42"/>
      <c r="ED365" s="42"/>
      <c r="EE365" s="42"/>
      <c r="EF365" s="42"/>
      <c r="EG365" s="42"/>
      <c r="EH365" s="42"/>
      <c r="EI365" s="42"/>
      <c r="EJ365" s="42"/>
      <c r="EK365" s="42"/>
      <c r="EL365" s="42"/>
      <c r="EM365" s="42"/>
      <c r="EN365" s="42"/>
      <c r="EO365" s="42"/>
      <c r="EP365" s="42"/>
      <c r="EQ365" s="42"/>
      <c r="ER365" s="42"/>
      <c r="ES365" s="42"/>
      <c r="ET365" s="42"/>
      <c r="EU365" s="42"/>
      <c r="EV365" s="42"/>
      <c r="EW365" s="42"/>
      <c r="EX365" s="42"/>
      <c r="EY365" s="42"/>
      <c r="EZ365" s="42"/>
      <c r="FA365" s="42"/>
      <c r="FB365" s="42"/>
      <c r="FC365" s="42"/>
      <c r="FD365" s="42"/>
      <c r="FE365" s="42"/>
      <c r="FF365" s="42"/>
      <c r="FG365" s="42"/>
      <c r="FH365" s="42"/>
      <c r="FI365" s="42"/>
      <c r="FJ365" s="42"/>
      <c r="FK365" s="42"/>
      <c r="FL365" s="42"/>
      <c r="FM365" s="42"/>
      <c r="FN365" s="42"/>
      <c r="FO365" s="42"/>
      <c r="FP365" s="42"/>
      <c r="FQ365" s="42"/>
      <c r="FR365" s="42"/>
      <c r="FS365" s="42"/>
      <c r="FT365" s="42"/>
      <c r="FU365" s="42"/>
      <c r="FV365" s="42"/>
      <c r="FW365" s="42"/>
      <c r="FX365" s="42"/>
      <c r="FY365" s="42"/>
      <c r="FZ365" s="42"/>
      <c r="GA365" s="42"/>
      <c r="GB365" s="42"/>
      <c r="GC365" s="42"/>
      <c r="GD365" s="42"/>
      <c r="GE365" s="42"/>
      <c r="GF365" s="42"/>
      <c r="GG365" s="42"/>
      <c r="GH365" s="42"/>
      <c r="GI365" s="42"/>
      <c r="GJ365" s="42"/>
      <c r="GK365" s="42"/>
      <c r="GL365" s="42"/>
      <c r="GM365" s="42"/>
      <c r="GN365" s="42"/>
      <c r="GO365" s="42"/>
      <c r="GP365" s="42"/>
      <c r="GQ365" s="42"/>
      <c r="GR365" s="42"/>
      <c r="GS365" s="42"/>
      <c r="GT365" s="42"/>
      <c r="GU365" s="42"/>
      <c r="GV365" s="42"/>
      <c r="GW365" s="42"/>
      <c r="GX365" s="42"/>
      <c r="GY365" s="42"/>
      <c r="GZ365" s="42"/>
      <c r="HA365" s="42"/>
      <c r="HB365" s="42"/>
      <c r="HC365" s="42"/>
      <c r="HD365" s="42"/>
      <c r="HE365" s="42"/>
      <c r="HF365" s="42"/>
      <c r="HG365" s="42"/>
      <c r="HH365" s="42"/>
      <c r="HI365" s="42"/>
      <c r="HJ365" s="42"/>
      <c r="HK365" s="42"/>
      <c r="HL365" s="42"/>
      <c r="HM365" s="42"/>
      <c r="HN365" s="42"/>
      <c r="HO365" s="42"/>
      <c r="HP365" s="42"/>
      <c r="HQ365" s="42"/>
      <c r="HR365" s="42"/>
      <c r="HS365" s="42"/>
      <c r="HT365" s="42"/>
      <c r="HU365" s="42"/>
      <c r="HV365" s="42"/>
      <c r="HW365" s="42"/>
      <c r="HX365" s="42"/>
      <c r="HY365" s="42"/>
      <c r="HZ365" s="42"/>
      <c r="IA365" s="42"/>
      <c r="IB365" s="42"/>
      <c r="IC365" s="42"/>
      <c r="ID365" s="42"/>
      <c r="IE365" s="42"/>
      <c r="IF365" s="42"/>
      <c r="IG365" s="42"/>
      <c r="IH365" s="42"/>
      <c r="II365" s="42"/>
      <c r="IJ365" s="42"/>
      <c r="IK365" s="42"/>
      <c r="IL365" s="42"/>
      <c r="IM365" s="42"/>
      <c r="IN365" s="42"/>
      <c r="IO365" s="42"/>
      <c r="IP365" s="42"/>
      <c r="IQ365" s="42"/>
      <c r="IR365" s="42"/>
      <c r="IS365" s="42"/>
      <c r="IT365" s="42"/>
      <c r="IU365" s="42"/>
      <c r="IV365" s="42"/>
    </row>
    <row r="366" spans="1:256" ht="76.45" x14ac:dyDescent="0.25">
      <c r="A366" s="97">
        <v>481</v>
      </c>
      <c r="B366" s="100" t="s">
        <v>6915</v>
      </c>
      <c r="C366" s="98">
        <v>208</v>
      </c>
      <c r="D366" s="99"/>
      <c r="E366" s="100" t="s">
        <v>7761</v>
      </c>
      <c r="F366" s="98">
        <v>14835</v>
      </c>
      <c r="G366" s="100" t="s">
        <v>7762</v>
      </c>
      <c r="H366" s="98">
        <v>2000</v>
      </c>
      <c r="I366" s="100" t="s">
        <v>7763</v>
      </c>
      <c r="J366" s="101">
        <v>94332</v>
      </c>
      <c r="K366" s="100" t="s">
        <v>636</v>
      </c>
      <c r="L366" s="100" t="s">
        <v>7764</v>
      </c>
      <c r="M366" s="100" t="s">
        <v>7765</v>
      </c>
      <c r="N366" s="100" t="s">
        <v>7766</v>
      </c>
      <c r="O366" s="100" t="s">
        <v>7767</v>
      </c>
      <c r="P366" s="100">
        <v>3804764</v>
      </c>
      <c r="Q366" s="102">
        <v>0</v>
      </c>
      <c r="R366" s="98">
        <v>0</v>
      </c>
      <c r="S366" s="98">
        <v>0</v>
      </c>
      <c r="T366" s="98">
        <v>0</v>
      </c>
      <c r="U366" s="102">
        <v>0</v>
      </c>
      <c r="V366" s="98"/>
      <c r="W366" s="98">
        <v>100</v>
      </c>
      <c r="X366" s="103"/>
      <c r="Y366" s="102"/>
      <c r="Z366" s="102"/>
      <c r="AA366" s="102"/>
      <c r="AB366" s="102">
        <v>35</v>
      </c>
      <c r="AC366" s="98">
        <v>208</v>
      </c>
      <c r="AD366" s="102">
        <v>9.75</v>
      </c>
      <c r="AE366" s="104">
        <v>5</v>
      </c>
      <c r="AF366" s="105">
        <v>0</v>
      </c>
      <c r="AG366" s="106" t="s">
        <v>7527</v>
      </c>
      <c r="AH366" s="100" t="s">
        <v>7768</v>
      </c>
      <c r="AI366" s="107"/>
      <c r="AJ366" s="106" t="s">
        <v>7769</v>
      </c>
      <c r="AK366" s="98" t="s">
        <v>7761</v>
      </c>
      <c r="AL366" s="107"/>
      <c r="AM366" s="106" t="s">
        <v>7770</v>
      </c>
      <c r="AN366" s="98" t="s">
        <v>7771</v>
      </c>
      <c r="AO366" s="107"/>
      <c r="AP366" s="106"/>
      <c r="AQ366" s="98"/>
      <c r="AR366" s="107"/>
      <c r="AS366" s="106"/>
      <c r="AT366" s="98"/>
      <c r="AU366" s="107"/>
      <c r="AV366" s="108"/>
      <c r="AW366" s="98"/>
      <c r="AX366" s="98"/>
      <c r="AY366" s="45"/>
      <c r="AZ366" s="45"/>
      <c r="BA366" s="45"/>
      <c r="BB366" s="45"/>
      <c r="BC366" s="45"/>
      <c r="BD366" s="45"/>
      <c r="BE366" s="45"/>
      <c r="BF366" s="45"/>
      <c r="BG366" s="45"/>
      <c r="BH366" s="45"/>
      <c r="BI366" s="45"/>
      <c r="BJ366" s="45"/>
      <c r="BK366" s="45"/>
      <c r="BL366" s="45"/>
      <c r="BM366" s="45"/>
      <c r="BN366" s="45"/>
      <c r="BO366" s="45"/>
      <c r="BP366" s="45"/>
      <c r="BQ366" s="45"/>
      <c r="BR366" s="45"/>
      <c r="BS366" s="45"/>
      <c r="BT366" s="45"/>
      <c r="BU366" s="45"/>
      <c r="BV366" s="45"/>
      <c r="BW366" s="45"/>
      <c r="BX366" s="45"/>
      <c r="BY366" s="45"/>
      <c r="BZ366" s="45"/>
      <c r="CA366" s="45"/>
      <c r="CB366" s="45"/>
      <c r="CC366" s="45"/>
      <c r="CD366" s="45"/>
      <c r="CE366" s="45"/>
      <c r="CF366" s="45"/>
      <c r="CG366" s="45"/>
      <c r="CH366" s="45"/>
      <c r="CI366" s="45"/>
      <c r="CJ366" s="45"/>
      <c r="CK366" s="45"/>
      <c r="CL366" s="45"/>
      <c r="CM366" s="45"/>
      <c r="CN366" s="45"/>
      <c r="CO366" s="45"/>
      <c r="CP366" s="45"/>
      <c r="CQ366" s="45"/>
      <c r="CR366" s="45"/>
      <c r="CS366" s="45"/>
      <c r="CT366" s="45"/>
      <c r="CU366" s="45"/>
      <c r="CV366" s="45"/>
      <c r="CW366" s="45"/>
      <c r="CX366" s="45"/>
      <c r="CY366" s="45"/>
      <c r="CZ366" s="45"/>
      <c r="DA366" s="45"/>
      <c r="DB366" s="45"/>
      <c r="DC366" s="45"/>
      <c r="DD366" s="45"/>
      <c r="DE366" s="45"/>
      <c r="DF366" s="45"/>
      <c r="DG366" s="45"/>
      <c r="DH366" s="45"/>
      <c r="DI366" s="45"/>
      <c r="DJ366" s="45"/>
      <c r="DK366" s="45"/>
      <c r="DL366" s="45"/>
      <c r="DM366" s="45"/>
      <c r="DN366" s="45"/>
      <c r="DO366" s="45"/>
      <c r="DP366" s="45"/>
      <c r="DQ366" s="45"/>
      <c r="DR366" s="45"/>
      <c r="DS366" s="45"/>
      <c r="DT366" s="45"/>
      <c r="DU366" s="45"/>
      <c r="DV366" s="45"/>
      <c r="DW366" s="45"/>
      <c r="DX366" s="45"/>
      <c r="DY366" s="45"/>
      <c r="DZ366" s="45"/>
      <c r="EA366" s="45"/>
      <c r="EB366" s="45"/>
      <c r="EC366" s="45"/>
      <c r="ED366" s="45"/>
      <c r="EE366" s="45"/>
      <c r="EF366" s="45"/>
      <c r="EG366" s="45"/>
      <c r="EH366" s="45"/>
      <c r="EI366" s="45"/>
      <c r="EJ366" s="45"/>
      <c r="EK366" s="45"/>
      <c r="EL366" s="45"/>
      <c r="EM366" s="45"/>
      <c r="EN366" s="45"/>
      <c r="EO366" s="45"/>
      <c r="EP366" s="45"/>
      <c r="EQ366" s="45"/>
      <c r="ER366" s="45"/>
    </row>
    <row r="367" spans="1:256" ht="140.15" x14ac:dyDescent="0.25">
      <c r="A367" s="97">
        <v>481</v>
      </c>
      <c r="B367" s="100" t="s">
        <v>6915</v>
      </c>
      <c r="C367" s="98">
        <v>606</v>
      </c>
      <c r="D367" s="99" t="s">
        <v>1272</v>
      </c>
      <c r="E367" s="100" t="s">
        <v>7740</v>
      </c>
      <c r="F367" s="98">
        <v>4001</v>
      </c>
      <c r="G367" s="100" t="s">
        <v>3658</v>
      </c>
      <c r="H367" s="98"/>
      <c r="I367" s="100" t="s">
        <v>3659</v>
      </c>
      <c r="J367" s="101">
        <v>57166.68</v>
      </c>
      <c r="K367" s="100" t="s">
        <v>733</v>
      </c>
      <c r="L367" s="100" t="s">
        <v>3660</v>
      </c>
      <c r="M367" s="100" t="s">
        <v>3661</v>
      </c>
      <c r="N367" s="100" t="s">
        <v>3662</v>
      </c>
      <c r="O367" s="100" t="s">
        <v>3663</v>
      </c>
      <c r="P367" s="100" t="s">
        <v>7741</v>
      </c>
      <c r="Q367" s="102">
        <v>6.39</v>
      </c>
      <c r="R367" s="98">
        <v>0</v>
      </c>
      <c r="S367" s="98">
        <v>6.39</v>
      </c>
      <c r="T367" s="98">
        <v>0</v>
      </c>
      <c r="U367" s="102">
        <v>6.39</v>
      </c>
      <c r="V367" s="98">
        <v>80</v>
      </c>
      <c r="W367" s="98">
        <v>100</v>
      </c>
      <c r="X367" s="103" t="s">
        <v>7742</v>
      </c>
      <c r="Y367" s="102"/>
      <c r="Z367" s="102"/>
      <c r="AA367" s="102"/>
      <c r="AB367" s="102">
        <v>4</v>
      </c>
      <c r="AC367" s="98">
        <v>606</v>
      </c>
      <c r="AD367" s="102">
        <v>9.75</v>
      </c>
      <c r="AE367" s="104">
        <v>5</v>
      </c>
      <c r="AF367" s="105">
        <v>85</v>
      </c>
      <c r="AG367" s="106" t="s">
        <v>1272</v>
      </c>
      <c r="AH367" s="100" t="s">
        <v>7743</v>
      </c>
      <c r="AI367" s="107">
        <v>10</v>
      </c>
      <c r="AJ367" s="106" t="s">
        <v>7744</v>
      </c>
      <c r="AK367" s="98" t="s">
        <v>7745</v>
      </c>
      <c r="AL367" s="107">
        <v>10</v>
      </c>
      <c r="AM367" s="106" t="s">
        <v>7746</v>
      </c>
      <c r="AN367" s="98" t="s">
        <v>7743</v>
      </c>
      <c r="AO367" s="107">
        <v>50</v>
      </c>
      <c r="AP367" s="106" t="s">
        <v>7747</v>
      </c>
      <c r="AQ367" s="98" t="s">
        <v>7748</v>
      </c>
      <c r="AR367" s="107">
        <v>10</v>
      </c>
      <c r="AS367" s="106" t="s">
        <v>7749</v>
      </c>
      <c r="AT367" s="98" t="s">
        <v>7750</v>
      </c>
      <c r="AU367" s="107">
        <v>5</v>
      </c>
      <c r="AV367" s="108"/>
      <c r="AW367" s="98"/>
      <c r="AX367" s="98"/>
      <c r="AY367" s="45"/>
      <c r="AZ367" s="45"/>
      <c r="BA367" s="45"/>
      <c r="BB367" s="45"/>
      <c r="BC367" s="45"/>
      <c r="BD367" s="45"/>
      <c r="BE367" s="45"/>
      <c r="BF367" s="45"/>
      <c r="BG367" s="45"/>
      <c r="BH367" s="45"/>
      <c r="BI367" s="45"/>
      <c r="BJ367" s="45"/>
      <c r="BK367" s="45"/>
      <c r="BL367" s="45"/>
      <c r="BM367" s="45"/>
      <c r="BN367" s="45"/>
      <c r="BO367" s="45"/>
      <c r="BP367" s="45"/>
      <c r="BQ367" s="45"/>
      <c r="BR367" s="45"/>
      <c r="BS367" s="45"/>
      <c r="BT367" s="45"/>
      <c r="BU367" s="45"/>
      <c r="BV367" s="45"/>
      <c r="BW367" s="45"/>
      <c r="BX367" s="45"/>
      <c r="BY367" s="45"/>
      <c r="BZ367" s="45"/>
      <c r="CA367" s="45"/>
      <c r="CB367" s="45"/>
      <c r="CC367" s="45"/>
      <c r="CD367" s="45"/>
      <c r="CE367" s="45"/>
      <c r="CF367" s="45"/>
      <c r="CG367" s="45"/>
      <c r="CH367" s="45"/>
      <c r="CI367" s="45"/>
      <c r="CJ367" s="45"/>
      <c r="CK367" s="45"/>
      <c r="CL367" s="45"/>
      <c r="CM367" s="45"/>
      <c r="CN367" s="45"/>
      <c r="CO367" s="45"/>
      <c r="CP367" s="45"/>
      <c r="CQ367" s="45"/>
      <c r="CR367" s="45"/>
      <c r="CS367" s="45"/>
      <c r="CT367" s="45"/>
      <c r="CU367" s="45"/>
      <c r="CV367" s="45"/>
      <c r="CW367" s="45"/>
      <c r="CX367" s="45"/>
      <c r="CY367" s="45"/>
      <c r="CZ367" s="45"/>
      <c r="DA367" s="45"/>
      <c r="DB367" s="45"/>
      <c r="DC367" s="45"/>
      <c r="DD367" s="45"/>
      <c r="DE367" s="45"/>
      <c r="DF367" s="45"/>
      <c r="DG367" s="45"/>
      <c r="DH367" s="45"/>
      <c r="DI367" s="45"/>
      <c r="DJ367" s="45"/>
      <c r="DK367" s="45"/>
      <c r="DL367" s="45"/>
      <c r="DM367" s="45"/>
      <c r="DN367" s="45"/>
      <c r="DO367" s="45"/>
      <c r="DP367" s="45"/>
      <c r="DQ367" s="45"/>
      <c r="DR367" s="45"/>
      <c r="DS367" s="45"/>
      <c r="DT367" s="45"/>
      <c r="DU367" s="45"/>
      <c r="DV367" s="45"/>
      <c r="DW367" s="45"/>
      <c r="DX367" s="45"/>
      <c r="DY367" s="45"/>
      <c r="DZ367" s="45"/>
      <c r="EA367" s="45"/>
      <c r="EB367" s="45"/>
      <c r="EC367" s="45"/>
      <c r="ED367" s="45"/>
      <c r="EE367" s="45"/>
      <c r="EF367" s="45"/>
      <c r="EG367" s="45"/>
      <c r="EH367" s="45"/>
      <c r="EI367" s="45"/>
      <c r="EJ367" s="45"/>
      <c r="EK367" s="45"/>
      <c r="EL367" s="45"/>
      <c r="EM367" s="45"/>
      <c r="EN367" s="45"/>
      <c r="EO367" s="45"/>
      <c r="EP367" s="45"/>
      <c r="EQ367" s="45"/>
      <c r="ER367" s="45"/>
    </row>
    <row r="368" spans="1:256" ht="76.45" x14ac:dyDescent="0.25">
      <c r="A368" s="97">
        <v>481</v>
      </c>
      <c r="B368" s="100" t="s">
        <v>6915</v>
      </c>
      <c r="C368" s="98">
        <v>19</v>
      </c>
      <c r="D368" s="99"/>
      <c r="E368" s="100" t="s">
        <v>3354</v>
      </c>
      <c r="F368" s="98">
        <v>5994</v>
      </c>
      <c r="G368" s="100" t="s">
        <v>7709</v>
      </c>
      <c r="H368" s="98">
        <v>2000</v>
      </c>
      <c r="I368" s="100" t="s">
        <v>7710</v>
      </c>
      <c r="J368" s="101">
        <v>53068.26</v>
      </c>
      <c r="K368" s="100" t="s">
        <v>733</v>
      </c>
      <c r="L368" s="100" t="s">
        <v>3350</v>
      </c>
      <c r="M368" s="100" t="s">
        <v>3351</v>
      </c>
      <c r="N368" s="100" t="s">
        <v>7711</v>
      </c>
      <c r="O368" s="100" t="s">
        <v>7712</v>
      </c>
      <c r="P368" s="100"/>
      <c r="Q368" s="102">
        <v>0</v>
      </c>
      <c r="R368" s="98">
        <v>0</v>
      </c>
      <c r="S368" s="98">
        <v>0</v>
      </c>
      <c r="T368" s="98">
        <v>0</v>
      </c>
      <c r="U368" s="102">
        <v>0</v>
      </c>
      <c r="V368" s="98">
        <v>0</v>
      </c>
      <c r="W368" s="98">
        <v>100</v>
      </c>
      <c r="X368" s="103"/>
      <c r="Y368" s="102"/>
      <c r="Z368" s="102"/>
      <c r="AA368" s="102"/>
      <c r="AB368" s="102">
        <v>35</v>
      </c>
      <c r="AC368" s="98">
        <v>19</v>
      </c>
      <c r="AD368" s="102"/>
      <c r="AE368" s="104">
        <v>5</v>
      </c>
      <c r="AF368" s="105">
        <v>0</v>
      </c>
      <c r="AG368" s="106" t="s">
        <v>7527</v>
      </c>
      <c r="AH368" s="100"/>
      <c r="AI368" s="107"/>
      <c r="AJ368" s="106"/>
      <c r="AK368" s="98"/>
      <c r="AL368" s="107"/>
      <c r="AM368" s="106"/>
      <c r="AN368" s="98"/>
      <c r="AO368" s="107"/>
      <c r="AP368" s="106"/>
      <c r="AQ368" s="98"/>
      <c r="AR368" s="107"/>
      <c r="AS368" s="106"/>
      <c r="AT368" s="98"/>
      <c r="AU368" s="107"/>
      <c r="AV368" s="108"/>
      <c r="AW368" s="98"/>
      <c r="AX368" s="98"/>
      <c r="AY368" s="45"/>
      <c r="AZ368" s="45"/>
      <c r="BA368" s="45"/>
      <c r="BB368" s="45"/>
      <c r="BC368" s="45"/>
      <c r="BD368" s="45"/>
      <c r="BE368" s="45"/>
      <c r="BF368" s="45"/>
      <c r="BG368" s="45"/>
      <c r="BH368" s="45"/>
      <c r="BI368" s="45"/>
      <c r="BJ368" s="45"/>
      <c r="BK368" s="45"/>
      <c r="BL368" s="45"/>
      <c r="BM368" s="45"/>
      <c r="BN368" s="45"/>
      <c r="BO368" s="45"/>
      <c r="BP368" s="45"/>
      <c r="BQ368" s="45"/>
      <c r="BR368" s="45"/>
      <c r="BS368" s="45"/>
      <c r="BT368" s="45"/>
      <c r="BU368" s="45"/>
      <c r="BV368" s="45"/>
      <c r="BW368" s="45"/>
      <c r="BX368" s="45"/>
      <c r="BY368" s="45"/>
      <c r="BZ368" s="45"/>
      <c r="CA368" s="45"/>
      <c r="CB368" s="45"/>
      <c r="CC368" s="45"/>
      <c r="CD368" s="45"/>
      <c r="CE368" s="45"/>
      <c r="CF368" s="45"/>
      <c r="CG368" s="45"/>
      <c r="CH368" s="45"/>
      <c r="CI368" s="45"/>
      <c r="CJ368" s="45"/>
      <c r="CK368" s="45"/>
      <c r="CL368" s="45"/>
      <c r="CM368" s="45"/>
      <c r="CN368" s="45"/>
      <c r="CO368" s="45"/>
      <c r="CP368" s="45"/>
      <c r="CQ368" s="45"/>
      <c r="CR368" s="45"/>
      <c r="CS368" s="45"/>
      <c r="CT368" s="45"/>
      <c r="CU368" s="45"/>
      <c r="CV368" s="45"/>
      <c r="CW368" s="45"/>
      <c r="CX368" s="45"/>
      <c r="CY368" s="45"/>
      <c r="CZ368" s="45"/>
      <c r="DA368" s="45"/>
      <c r="DB368" s="45"/>
      <c r="DC368" s="45"/>
      <c r="DD368" s="45"/>
      <c r="DE368" s="45"/>
      <c r="DF368" s="45"/>
      <c r="DG368" s="45"/>
      <c r="DH368" s="45"/>
      <c r="DI368" s="45"/>
      <c r="DJ368" s="45"/>
      <c r="DK368" s="45"/>
      <c r="DL368" s="45"/>
      <c r="DM368" s="45"/>
      <c r="DN368" s="45"/>
      <c r="DO368" s="45"/>
      <c r="DP368" s="45"/>
      <c r="DQ368" s="45"/>
      <c r="DR368" s="45"/>
      <c r="DS368" s="45"/>
      <c r="DT368" s="45"/>
      <c r="DU368" s="45"/>
      <c r="DV368" s="45"/>
      <c r="DW368" s="45"/>
      <c r="DX368" s="45"/>
      <c r="DY368" s="45"/>
      <c r="DZ368" s="45"/>
      <c r="EA368" s="45"/>
      <c r="EB368" s="45"/>
      <c r="EC368" s="45"/>
      <c r="ED368" s="45"/>
      <c r="EE368" s="45"/>
      <c r="EF368" s="45"/>
      <c r="EG368" s="45"/>
      <c r="EH368" s="45"/>
      <c r="EI368" s="45"/>
      <c r="EJ368" s="45"/>
      <c r="EK368" s="45"/>
      <c r="EL368" s="45"/>
      <c r="EM368" s="45"/>
      <c r="EN368" s="45"/>
      <c r="EO368" s="45"/>
      <c r="EP368" s="45"/>
      <c r="EQ368" s="45"/>
      <c r="ER368" s="45"/>
    </row>
    <row r="369" spans="1:256" ht="152.9" x14ac:dyDescent="0.25">
      <c r="A369" s="97">
        <v>481</v>
      </c>
      <c r="B369" s="100" t="s">
        <v>6915</v>
      </c>
      <c r="C369" s="98">
        <v>602</v>
      </c>
      <c r="D369" s="99" t="s">
        <v>1272</v>
      </c>
      <c r="E369" s="100" t="s">
        <v>7682</v>
      </c>
      <c r="F369" s="98">
        <v>5993</v>
      </c>
      <c r="G369" s="100" t="s">
        <v>3690</v>
      </c>
      <c r="H369" s="98">
        <v>2008</v>
      </c>
      <c r="I369" s="100" t="s">
        <v>3691</v>
      </c>
      <c r="J369" s="101">
        <v>63911.87</v>
      </c>
      <c r="K369" s="100" t="s">
        <v>675</v>
      </c>
      <c r="L369" s="100" t="s">
        <v>3692</v>
      </c>
      <c r="M369" s="100" t="s">
        <v>3693</v>
      </c>
      <c r="N369" s="100" t="s">
        <v>3694</v>
      </c>
      <c r="O369" s="100" t="s">
        <v>3695</v>
      </c>
      <c r="P369" s="100">
        <v>3503542</v>
      </c>
      <c r="Q369" s="102">
        <v>4.82</v>
      </c>
      <c r="R369" s="98">
        <v>0</v>
      </c>
      <c r="S369" s="98">
        <v>4.82</v>
      </c>
      <c r="T369" s="98">
        <v>0</v>
      </c>
      <c r="U369" s="102">
        <v>4.82</v>
      </c>
      <c r="V369" s="98">
        <v>80</v>
      </c>
      <c r="W369" s="98">
        <v>100</v>
      </c>
      <c r="X369" s="103"/>
      <c r="Y369" s="102"/>
      <c r="Z369" s="102"/>
      <c r="AA369" s="102"/>
      <c r="AB369" s="102">
        <v>60</v>
      </c>
      <c r="AC369" s="98">
        <v>602</v>
      </c>
      <c r="AD369" s="102">
        <v>9.75</v>
      </c>
      <c r="AE369" s="104">
        <v>5</v>
      </c>
      <c r="AF369" s="105">
        <v>10</v>
      </c>
      <c r="AG369" s="106" t="s">
        <v>7416</v>
      </c>
      <c r="AH369" s="100" t="s">
        <v>7078</v>
      </c>
      <c r="AI369" s="107">
        <v>0</v>
      </c>
      <c r="AJ369" s="106" t="s">
        <v>7417</v>
      </c>
      <c r="AK369" s="98" t="s">
        <v>7081</v>
      </c>
      <c r="AL369" s="107">
        <v>0</v>
      </c>
      <c r="AM369" s="106" t="s">
        <v>7401</v>
      </c>
      <c r="AN369" s="98" t="s">
        <v>7402</v>
      </c>
      <c r="AO369" s="107">
        <v>10</v>
      </c>
      <c r="AP369" s="106" t="s">
        <v>7399</v>
      </c>
      <c r="AQ369" s="98" t="s">
        <v>7683</v>
      </c>
      <c r="AR369" s="107">
        <v>0</v>
      </c>
      <c r="AS369" s="106"/>
      <c r="AT369" s="98"/>
      <c r="AU369" s="107"/>
      <c r="AV369" s="108"/>
      <c r="AW369" s="98"/>
      <c r="AX369" s="98"/>
      <c r="AY369" s="45"/>
      <c r="AZ369" s="45"/>
      <c r="BA369" s="45"/>
      <c r="BB369" s="45"/>
      <c r="BC369" s="45"/>
      <c r="BD369" s="45"/>
      <c r="BE369" s="45"/>
      <c r="BF369" s="45"/>
      <c r="BG369" s="45"/>
      <c r="BH369" s="45"/>
      <c r="BI369" s="45"/>
      <c r="BJ369" s="45"/>
      <c r="BK369" s="45"/>
      <c r="BL369" s="45"/>
      <c r="BM369" s="45"/>
      <c r="BN369" s="45"/>
      <c r="BO369" s="45"/>
      <c r="BP369" s="45"/>
      <c r="BQ369" s="45"/>
      <c r="BR369" s="45"/>
      <c r="BS369" s="45"/>
      <c r="BT369" s="45"/>
      <c r="BU369" s="45"/>
      <c r="BV369" s="45"/>
      <c r="BW369" s="45"/>
      <c r="BX369" s="45"/>
      <c r="BY369" s="45"/>
      <c r="BZ369" s="45"/>
      <c r="CA369" s="45"/>
      <c r="CB369" s="45"/>
      <c r="CC369" s="45"/>
      <c r="CD369" s="45"/>
      <c r="CE369" s="45"/>
      <c r="CF369" s="45"/>
      <c r="CG369" s="45"/>
      <c r="CH369" s="45"/>
      <c r="CI369" s="45"/>
      <c r="CJ369" s="45"/>
      <c r="CK369" s="45"/>
      <c r="CL369" s="45"/>
      <c r="CM369" s="45"/>
      <c r="CN369" s="45"/>
      <c r="CO369" s="45"/>
      <c r="CP369" s="45"/>
      <c r="CQ369" s="45"/>
      <c r="CR369" s="45"/>
      <c r="CS369" s="45"/>
      <c r="CT369" s="45"/>
      <c r="CU369" s="45"/>
      <c r="CV369" s="45"/>
      <c r="CW369" s="45"/>
      <c r="CX369" s="45"/>
      <c r="CY369" s="45"/>
      <c r="CZ369" s="45"/>
      <c r="DA369" s="45"/>
      <c r="DB369" s="45"/>
      <c r="DC369" s="45"/>
      <c r="DD369" s="45"/>
      <c r="DE369" s="45"/>
      <c r="DF369" s="45"/>
      <c r="DG369" s="45"/>
      <c r="DH369" s="45"/>
      <c r="DI369" s="45"/>
      <c r="DJ369" s="45"/>
      <c r="DK369" s="45"/>
      <c r="DL369" s="45"/>
      <c r="DM369" s="45"/>
      <c r="DN369" s="45"/>
      <c r="DO369" s="45"/>
      <c r="DP369" s="45"/>
      <c r="DQ369" s="45"/>
      <c r="DR369" s="45"/>
      <c r="DS369" s="45"/>
      <c r="DT369" s="45"/>
      <c r="DU369" s="45"/>
      <c r="DV369" s="45"/>
      <c r="DW369" s="45"/>
      <c r="DX369" s="45"/>
      <c r="DY369" s="45"/>
      <c r="DZ369" s="45"/>
      <c r="EA369" s="45"/>
      <c r="EB369" s="45"/>
      <c r="EC369" s="45"/>
      <c r="ED369" s="45"/>
      <c r="EE369" s="45"/>
      <c r="EF369" s="45"/>
      <c r="EG369" s="45"/>
      <c r="EH369" s="45"/>
      <c r="EI369" s="45"/>
      <c r="EJ369" s="45"/>
      <c r="EK369" s="45"/>
      <c r="EL369" s="45"/>
      <c r="EM369" s="45"/>
      <c r="EN369" s="45"/>
      <c r="EO369" s="45"/>
      <c r="EP369" s="45"/>
      <c r="EQ369" s="45"/>
      <c r="ER369" s="45"/>
    </row>
    <row r="370" spans="1:256" ht="152.9" x14ac:dyDescent="0.25">
      <c r="A370" s="97">
        <v>481</v>
      </c>
      <c r="B370" s="100" t="s">
        <v>6915</v>
      </c>
      <c r="C370" s="98">
        <v>301</v>
      </c>
      <c r="D370" s="99"/>
      <c r="E370" s="100" t="s">
        <v>7210</v>
      </c>
      <c r="F370" s="98">
        <v>11253</v>
      </c>
      <c r="G370" s="100" t="s">
        <v>7675</v>
      </c>
      <c r="H370" s="98" t="s">
        <v>4032</v>
      </c>
      <c r="I370" s="100" t="s">
        <v>7676</v>
      </c>
      <c r="J370" s="101">
        <v>73231.199999999997</v>
      </c>
      <c r="K370" s="100" t="s">
        <v>675</v>
      </c>
      <c r="L370" s="100" t="s">
        <v>7677</v>
      </c>
      <c r="M370" s="100" t="s">
        <v>7678</v>
      </c>
      <c r="N370" s="100" t="s">
        <v>7679</v>
      </c>
      <c r="O370" s="100" t="s">
        <v>7680</v>
      </c>
      <c r="P370" s="100" t="s">
        <v>7681</v>
      </c>
      <c r="Q370" s="102">
        <v>4</v>
      </c>
      <c r="R370" s="98">
        <v>0</v>
      </c>
      <c r="S370" s="98">
        <v>4</v>
      </c>
      <c r="T370" s="98">
        <v>0</v>
      </c>
      <c r="U370" s="102">
        <v>4</v>
      </c>
      <c r="V370" s="98">
        <v>80</v>
      </c>
      <c r="W370" s="98">
        <v>100</v>
      </c>
      <c r="X370" s="103"/>
      <c r="Y370" s="102"/>
      <c r="Z370" s="102"/>
      <c r="AA370" s="102"/>
      <c r="AB370" s="102">
        <v>3</v>
      </c>
      <c r="AC370" s="98">
        <v>301</v>
      </c>
      <c r="AD370" s="102">
        <v>9.75</v>
      </c>
      <c r="AE370" s="104">
        <v>5</v>
      </c>
      <c r="AF370" s="105">
        <v>80</v>
      </c>
      <c r="AG370" s="106" t="s">
        <v>7211</v>
      </c>
      <c r="AH370" s="100" t="s">
        <v>7210</v>
      </c>
      <c r="AI370" s="107">
        <v>40</v>
      </c>
      <c r="AJ370" s="106" t="s">
        <v>3439</v>
      </c>
      <c r="AK370" s="98" t="s">
        <v>7210</v>
      </c>
      <c r="AL370" s="107">
        <v>40</v>
      </c>
      <c r="AM370" s="106"/>
      <c r="AN370" s="98"/>
      <c r="AO370" s="107"/>
      <c r="AP370" s="106"/>
      <c r="AQ370" s="98"/>
      <c r="AR370" s="107"/>
      <c r="AS370" s="106"/>
      <c r="AT370" s="98"/>
      <c r="AU370" s="107"/>
      <c r="AV370" s="108"/>
      <c r="AW370" s="98"/>
      <c r="AX370" s="98"/>
      <c r="AY370" s="45"/>
      <c r="AZ370" s="45"/>
      <c r="BA370" s="45"/>
      <c r="BB370" s="45"/>
      <c r="BC370" s="45"/>
      <c r="BD370" s="45"/>
      <c r="BE370" s="45"/>
      <c r="BF370" s="45"/>
      <c r="BG370" s="45"/>
      <c r="BH370" s="45"/>
      <c r="BI370" s="45"/>
      <c r="BJ370" s="45"/>
      <c r="BK370" s="45"/>
      <c r="BL370" s="45"/>
      <c r="BM370" s="45"/>
      <c r="BN370" s="45"/>
      <c r="BO370" s="45"/>
      <c r="BP370" s="45"/>
      <c r="BQ370" s="45"/>
      <c r="BR370" s="45"/>
      <c r="BS370" s="45"/>
      <c r="BT370" s="45"/>
      <c r="BU370" s="45"/>
      <c r="BV370" s="45"/>
      <c r="BW370" s="45"/>
      <c r="BX370" s="45"/>
      <c r="BY370" s="45"/>
      <c r="BZ370" s="45"/>
      <c r="CA370" s="45"/>
      <c r="CB370" s="45"/>
      <c r="CC370" s="45"/>
      <c r="CD370" s="45"/>
      <c r="CE370" s="45"/>
      <c r="CF370" s="45"/>
      <c r="CG370" s="45"/>
      <c r="CH370" s="45"/>
      <c r="CI370" s="45"/>
      <c r="CJ370" s="45"/>
      <c r="CK370" s="45"/>
      <c r="CL370" s="45"/>
      <c r="CM370" s="45"/>
      <c r="CN370" s="45"/>
      <c r="CO370" s="45"/>
      <c r="CP370" s="45"/>
      <c r="CQ370" s="45"/>
      <c r="CR370" s="45"/>
      <c r="CS370" s="45"/>
      <c r="CT370" s="45"/>
      <c r="CU370" s="45"/>
      <c r="CV370" s="45"/>
      <c r="CW370" s="45"/>
      <c r="CX370" s="45"/>
      <c r="CY370" s="45"/>
      <c r="CZ370" s="45"/>
      <c r="DA370" s="45"/>
      <c r="DB370" s="45"/>
      <c r="DC370" s="45"/>
      <c r="DD370" s="45"/>
      <c r="DE370" s="45"/>
      <c r="DF370" s="45"/>
      <c r="DG370" s="45"/>
      <c r="DH370" s="45"/>
      <c r="DI370" s="45"/>
      <c r="DJ370" s="45"/>
      <c r="DK370" s="45"/>
      <c r="DL370" s="45"/>
      <c r="DM370" s="45"/>
      <c r="DN370" s="45"/>
      <c r="DO370" s="45"/>
      <c r="DP370" s="45"/>
      <c r="DQ370" s="45"/>
      <c r="DR370" s="45"/>
      <c r="DS370" s="45"/>
      <c r="DT370" s="45"/>
      <c r="DU370" s="45"/>
      <c r="DV370" s="45"/>
      <c r="DW370" s="45"/>
      <c r="DX370" s="45"/>
      <c r="DY370" s="45"/>
      <c r="DZ370" s="45"/>
      <c r="EA370" s="45"/>
      <c r="EB370" s="45"/>
      <c r="EC370" s="45"/>
      <c r="ED370" s="45"/>
      <c r="EE370" s="45"/>
      <c r="EF370" s="45"/>
      <c r="EG370" s="45"/>
      <c r="EH370" s="45"/>
      <c r="EI370" s="45"/>
      <c r="EJ370" s="45"/>
      <c r="EK370" s="45"/>
      <c r="EL370" s="45"/>
      <c r="EM370" s="45"/>
      <c r="EN370" s="45"/>
      <c r="EO370" s="45"/>
      <c r="EP370" s="45"/>
      <c r="EQ370" s="45"/>
      <c r="ER370" s="45"/>
    </row>
    <row r="371" spans="1:256" ht="165.6" x14ac:dyDescent="0.25">
      <c r="A371" s="97">
        <v>481</v>
      </c>
      <c r="B371" s="100" t="s">
        <v>6915</v>
      </c>
      <c r="C371" s="98">
        <v>16</v>
      </c>
      <c r="D371" s="99"/>
      <c r="E371" s="100" t="s">
        <v>1517</v>
      </c>
      <c r="F371" s="98">
        <v>10583</v>
      </c>
      <c r="G371" s="100" t="s">
        <v>7519</v>
      </c>
      <c r="H371" s="98"/>
      <c r="I371" s="100" t="s">
        <v>7520</v>
      </c>
      <c r="J371" s="101">
        <v>64810.55</v>
      </c>
      <c r="K371" s="100" t="s">
        <v>733</v>
      </c>
      <c r="L371" s="100" t="s">
        <v>7521</v>
      </c>
      <c r="M371" s="100" t="s">
        <v>7522</v>
      </c>
      <c r="N371" s="100" t="s">
        <v>7523</v>
      </c>
      <c r="O371" s="100" t="s">
        <v>7524</v>
      </c>
      <c r="P371" s="100" t="s">
        <v>7525</v>
      </c>
      <c r="Q371" s="102">
        <v>0</v>
      </c>
      <c r="R371" s="98">
        <v>0</v>
      </c>
      <c r="S371" s="98">
        <v>0</v>
      </c>
      <c r="T371" s="98">
        <v>0</v>
      </c>
      <c r="U371" s="102">
        <v>0</v>
      </c>
      <c r="V371" s="98">
        <v>0</v>
      </c>
      <c r="W371" s="98">
        <v>100</v>
      </c>
      <c r="X371" s="103" t="s">
        <v>7526</v>
      </c>
      <c r="Y371" s="102"/>
      <c r="Z371" s="102"/>
      <c r="AA371" s="102"/>
      <c r="AB371" s="102">
        <v>66</v>
      </c>
      <c r="AC371" s="98">
        <v>16</v>
      </c>
      <c r="AD371" s="102"/>
      <c r="AE371" s="104">
        <v>5</v>
      </c>
      <c r="AF371" s="105">
        <v>0</v>
      </c>
      <c r="AG371" s="106" t="s">
        <v>7527</v>
      </c>
      <c r="AH371" s="100"/>
      <c r="AI371" s="107"/>
      <c r="AJ371" s="106"/>
      <c r="AK371" s="98"/>
      <c r="AL371" s="107"/>
      <c r="AM371" s="106"/>
      <c r="AN371" s="98"/>
      <c r="AO371" s="107"/>
      <c r="AP371" s="106"/>
      <c r="AQ371" s="98"/>
      <c r="AR371" s="107"/>
      <c r="AS371" s="106"/>
      <c r="AT371" s="98"/>
      <c r="AU371" s="107"/>
      <c r="AV371" s="108"/>
      <c r="AW371" s="98"/>
      <c r="AX371" s="98"/>
      <c r="AY371" s="45"/>
      <c r="AZ371" s="45"/>
      <c r="BA371" s="45"/>
      <c r="BB371" s="45"/>
      <c r="BC371" s="45"/>
      <c r="BD371" s="45"/>
      <c r="BE371" s="45"/>
      <c r="BF371" s="45"/>
      <c r="BG371" s="45"/>
      <c r="BH371" s="45"/>
      <c r="BI371" s="45"/>
      <c r="BJ371" s="45"/>
      <c r="BK371" s="45"/>
      <c r="BL371" s="45"/>
      <c r="BM371" s="45"/>
      <c r="BN371" s="45"/>
      <c r="BO371" s="45"/>
      <c r="BP371" s="45"/>
      <c r="BQ371" s="45"/>
      <c r="BR371" s="45"/>
      <c r="BS371" s="45"/>
      <c r="BT371" s="45"/>
      <c r="BU371" s="45"/>
      <c r="BV371" s="45"/>
      <c r="BW371" s="45"/>
      <c r="BX371" s="45"/>
      <c r="BY371" s="45"/>
      <c r="BZ371" s="45"/>
      <c r="CA371" s="45"/>
      <c r="CB371" s="45"/>
      <c r="CC371" s="45"/>
      <c r="CD371" s="45"/>
      <c r="CE371" s="45"/>
      <c r="CF371" s="45"/>
      <c r="CG371" s="45"/>
      <c r="CH371" s="45"/>
      <c r="CI371" s="45"/>
      <c r="CJ371" s="45"/>
      <c r="CK371" s="45"/>
      <c r="CL371" s="45"/>
      <c r="CM371" s="45"/>
      <c r="CN371" s="45"/>
      <c r="CO371" s="45"/>
      <c r="CP371" s="45"/>
      <c r="CQ371" s="45"/>
      <c r="CR371" s="45"/>
      <c r="CS371" s="45"/>
      <c r="CT371" s="45"/>
      <c r="CU371" s="45"/>
      <c r="CV371" s="45"/>
      <c r="CW371" s="45"/>
      <c r="CX371" s="45"/>
      <c r="CY371" s="45"/>
      <c r="CZ371" s="45"/>
      <c r="DA371" s="45"/>
      <c r="DB371" s="45"/>
      <c r="DC371" s="45"/>
      <c r="DD371" s="45"/>
      <c r="DE371" s="45"/>
      <c r="DF371" s="45"/>
      <c r="DG371" s="45"/>
      <c r="DH371" s="45"/>
      <c r="DI371" s="45"/>
      <c r="DJ371" s="45"/>
      <c r="DK371" s="45"/>
      <c r="DL371" s="45"/>
      <c r="DM371" s="45"/>
      <c r="DN371" s="45"/>
      <c r="DO371" s="45"/>
      <c r="DP371" s="45"/>
      <c r="DQ371" s="45"/>
      <c r="DR371" s="45"/>
      <c r="DS371" s="45"/>
      <c r="DT371" s="45"/>
      <c r="DU371" s="45"/>
      <c r="DV371" s="45"/>
      <c r="DW371" s="45"/>
      <c r="DX371" s="45"/>
      <c r="DY371" s="45"/>
      <c r="DZ371" s="45"/>
      <c r="EA371" s="45"/>
      <c r="EB371" s="45"/>
      <c r="EC371" s="45"/>
      <c r="ED371" s="45"/>
      <c r="EE371" s="45"/>
      <c r="EF371" s="45"/>
      <c r="EG371" s="45"/>
      <c r="EH371" s="45"/>
      <c r="EI371" s="45"/>
      <c r="EJ371" s="45"/>
      <c r="EK371" s="45"/>
      <c r="EL371" s="45"/>
      <c r="EM371" s="45"/>
      <c r="EN371" s="45"/>
      <c r="EO371" s="45"/>
      <c r="EP371" s="45"/>
      <c r="EQ371" s="45"/>
      <c r="ER371" s="45"/>
    </row>
    <row r="372" spans="1:256" ht="63.7" x14ac:dyDescent="0.25">
      <c r="A372" s="97">
        <v>481</v>
      </c>
      <c r="B372" s="100" t="s">
        <v>6915</v>
      </c>
      <c r="C372" s="98">
        <v>602</v>
      </c>
      <c r="D372" s="99" t="s">
        <v>1272</v>
      </c>
      <c r="E372" s="100" t="s">
        <v>7414</v>
      </c>
      <c r="F372" s="98">
        <v>5993</v>
      </c>
      <c r="G372" s="100" t="s">
        <v>3682</v>
      </c>
      <c r="H372" s="98">
        <v>2003</v>
      </c>
      <c r="I372" s="100" t="s">
        <v>3683</v>
      </c>
      <c r="J372" s="101">
        <v>82035.490000000005</v>
      </c>
      <c r="K372" s="100" t="s">
        <v>733</v>
      </c>
      <c r="L372" s="100" t="s">
        <v>3684</v>
      </c>
      <c r="M372" s="100" t="s">
        <v>3685</v>
      </c>
      <c r="N372" s="100" t="s">
        <v>3686</v>
      </c>
      <c r="O372" s="100" t="s">
        <v>3687</v>
      </c>
      <c r="P372" s="100" t="s">
        <v>7415</v>
      </c>
      <c r="Q372" s="102">
        <v>4.62</v>
      </c>
      <c r="R372" s="98">
        <v>0</v>
      </c>
      <c r="S372" s="98">
        <v>4.62</v>
      </c>
      <c r="T372" s="98">
        <v>0</v>
      </c>
      <c r="U372" s="102">
        <v>4.62</v>
      </c>
      <c r="V372" s="98">
        <v>20</v>
      </c>
      <c r="W372" s="98">
        <v>100</v>
      </c>
      <c r="X372" s="103"/>
      <c r="Y372" s="102"/>
      <c r="Z372" s="102"/>
      <c r="AA372" s="102"/>
      <c r="AB372" s="102">
        <v>60</v>
      </c>
      <c r="AC372" s="98">
        <v>602</v>
      </c>
      <c r="AD372" s="102">
        <v>9.75</v>
      </c>
      <c r="AE372" s="104">
        <v>5</v>
      </c>
      <c r="AF372" s="105">
        <v>60</v>
      </c>
      <c r="AG372" s="106" t="s">
        <v>7416</v>
      </c>
      <c r="AH372" s="100" t="s">
        <v>7078</v>
      </c>
      <c r="AI372" s="107">
        <v>0</v>
      </c>
      <c r="AJ372" s="106" t="s">
        <v>7417</v>
      </c>
      <c r="AK372" s="98" t="s">
        <v>7081</v>
      </c>
      <c r="AL372" s="107">
        <v>0</v>
      </c>
      <c r="AM372" s="106" t="s">
        <v>7403</v>
      </c>
      <c r="AN372" s="98" t="s">
        <v>7418</v>
      </c>
      <c r="AO372" s="107">
        <v>0</v>
      </c>
      <c r="AP372" s="106" t="s">
        <v>7399</v>
      </c>
      <c r="AQ372" s="98" t="s">
        <v>7418</v>
      </c>
      <c r="AR372" s="107">
        <v>60</v>
      </c>
      <c r="AS372" s="106"/>
      <c r="AT372" s="98"/>
      <c r="AU372" s="107"/>
      <c r="AV372" s="108"/>
      <c r="AW372" s="98"/>
      <c r="AX372" s="98"/>
      <c r="AY372" s="45"/>
      <c r="AZ372" s="45"/>
      <c r="BA372" s="45"/>
      <c r="BB372" s="45"/>
      <c r="BC372" s="45"/>
      <c r="BD372" s="45"/>
      <c r="BE372" s="45"/>
      <c r="BF372" s="45"/>
      <c r="BG372" s="45"/>
      <c r="BH372" s="45"/>
      <c r="BI372" s="45"/>
      <c r="BJ372" s="45"/>
      <c r="BK372" s="45"/>
      <c r="BL372" s="45"/>
      <c r="BM372" s="45"/>
      <c r="BN372" s="45"/>
      <c r="BO372" s="45"/>
      <c r="BP372" s="45"/>
      <c r="BQ372" s="45"/>
      <c r="BR372" s="45"/>
      <c r="BS372" s="45"/>
      <c r="BT372" s="45"/>
      <c r="BU372" s="45"/>
      <c r="BV372" s="45"/>
      <c r="BW372" s="45"/>
      <c r="BX372" s="45"/>
      <c r="BY372" s="45"/>
      <c r="BZ372" s="45"/>
      <c r="CA372" s="45"/>
      <c r="CB372" s="45"/>
      <c r="CC372" s="45"/>
      <c r="CD372" s="45"/>
      <c r="CE372" s="45"/>
      <c r="CF372" s="45"/>
      <c r="CG372" s="45"/>
      <c r="CH372" s="45"/>
      <c r="CI372" s="45"/>
      <c r="CJ372" s="45"/>
      <c r="CK372" s="45"/>
      <c r="CL372" s="45"/>
      <c r="CM372" s="45"/>
      <c r="CN372" s="45"/>
      <c r="CO372" s="45"/>
      <c r="CP372" s="45"/>
      <c r="CQ372" s="45"/>
      <c r="CR372" s="45"/>
      <c r="CS372" s="45"/>
      <c r="CT372" s="45"/>
      <c r="CU372" s="45"/>
      <c r="CV372" s="45"/>
      <c r="CW372" s="45"/>
      <c r="CX372" s="45"/>
      <c r="CY372" s="45"/>
      <c r="CZ372" s="45"/>
      <c r="DA372" s="45"/>
      <c r="DB372" s="45"/>
      <c r="DC372" s="45"/>
      <c r="DD372" s="45"/>
      <c r="DE372" s="45"/>
      <c r="DF372" s="45"/>
      <c r="DG372" s="45"/>
      <c r="DH372" s="45"/>
      <c r="DI372" s="45"/>
      <c r="DJ372" s="45"/>
      <c r="DK372" s="45"/>
      <c r="DL372" s="45"/>
      <c r="DM372" s="45"/>
      <c r="DN372" s="45"/>
      <c r="DO372" s="45"/>
      <c r="DP372" s="45"/>
      <c r="DQ372" s="45"/>
      <c r="DR372" s="45"/>
      <c r="DS372" s="45"/>
      <c r="DT372" s="45"/>
      <c r="DU372" s="45"/>
      <c r="DV372" s="45"/>
      <c r="DW372" s="45"/>
      <c r="DX372" s="45"/>
      <c r="DY372" s="45"/>
      <c r="DZ372" s="45"/>
      <c r="EA372" s="45"/>
      <c r="EB372" s="45"/>
      <c r="EC372" s="45"/>
      <c r="ED372" s="45"/>
      <c r="EE372" s="45"/>
      <c r="EF372" s="45"/>
      <c r="EG372" s="45"/>
      <c r="EH372" s="45"/>
      <c r="EI372" s="45"/>
      <c r="EJ372" s="45"/>
      <c r="EK372" s="45"/>
      <c r="EL372" s="45"/>
      <c r="EM372" s="45"/>
      <c r="EN372" s="45"/>
      <c r="EO372" s="45"/>
      <c r="EP372" s="45"/>
      <c r="EQ372" s="45"/>
      <c r="ER372" s="45"/>
    </row>
    <row r="373" spans="1:256" ht="50.95" x14ac:dyDescent="0.25">
      <c r="A373" s="97">
        <v>481</v>
      </c>
      <c r="B373" s="100" t="s">
        <v>6915</v>
      </c>
      <c r="C373" s="98">
        <v>602</v>
      </c>
      <c r="D373" s="99" t="s">
        <v>1272</v>
      </c>
      <c r="E373" s="100" t="s">
        <v>7398</v>
      </c>
      <c r="F373" s="98">
        <v>5993</v>
      </c>
      <c r="G373" s="100" t="s">
        <v>3669</v>
      </c>
      <c r="H373" s="98">
        <v>2005</v>
      </c>
      <c r="I373" s="100" t="s">
        <v>3670</v>
      </c>
      <c r="J373" s="101">
        <v>43815.72</v>
      </c>
      <c r="K373" s="100" t="s">
        <v>726</v>
      </c>
      <c r="L373" s="100" t="s">
        <v>3671</v>
      </c>
      <c r="M373" s="100" t="s">
        <v>3672</v>
      </c>
      <c r="N373" s="100" t="s">
        <v>3673</v>
      </c>
      <c r="O373" s="100" t="s">
        <v>3674</v>
      </c>
      <c r="P373" s="100">
        <v>3502685</v>
      </c>
      <c r="Q373" s="102">
        <v>5.05</v>
      </c>
      <c r="R373" s="98">
        <v>0</v>
      </c>
      <c r="S373" s="98">
        <v>5.05</v>
      </c>
      <c r="T373" s="98">
        <v>0</v>
      </c>
      <c r="U373" s="102">
        <v>5.05</v>
      </c>
      <c r="V373" s="98">
        <v>70</v>
      </c>
      <c r="W373" s="98">
        <v>100</v>
      </c>
      <c r="X373" s="103"/>
      <c r="Y373" s="102"/>
      <c r="Z373" s="102"/>
      <c r="AA373" s="102"/>
      <c r="AB373" s="102">
        <v>4</v>
      </c>
      <c r="AC373" s="98">
        <v>602</v>
      </c>
      <c r="AD373" s="102">
        <v>9.75</v>
      </c>
      <c r="AE373" s="104">
        <v>5</v>
      </c>
      <c r="AF373" s="105">
        <v>0</v>
      </c>
      <c r="AG373" s="106" t="s">
        <v>7399</v>
      </c>
      <c r="AH373" s="100" t="s">
        <v>7400</v>
      </c>
      <c r="AI373" s="107">
        <v>0</v>
      </c>
      <c r="AJ373" s="106" t="s">
        <v>7401</v>
      </c>
      <c r="AK373" s="98" t="s">
        <v>7402</v>
      </c>
      <c r="AL373" s="107">
        <v>0</v>
      </c>
      <c r="AM373" s="106" t="s">
        <v>7403</v>
      </c>
      <c r="AN373" s="98" t="s">
        <v>7400</v>
      </c>
      <c r="AO373" s="107">
        <v>0</v>
      </c>
      <c r="AP373" s="106"/>
      <c r="AQ373" s="98"/>
      <c r="AR373" s="107"/>
      <c r="AS373" s="106"/>
      <c r="AT373" s="98"/>
      <c r="AU373" s="107"/>
      <c r="AV373" s="108"/>
      <c r="AW373" s="98"/>
      <c r="AX373" s="98"/>
      <c r="AY373" s="45"/>
      <c r="AZ373" s="45"/>
      <c r="BA373" s="45"/>
      <c r="BB373" s="45"/>
      <c r="BC373" s="45"/>
      <c r="BD373" s="45"/>
      <c r="BE373" s="45"/>
      <c r="BF373" s="45"/>
      <c r="BG373" s="45"/>
      <c r="BH373" s="45"/>
      <c r="BI373" s="45"/>
      <c r="BJ373" s="45"/>
      <c r="BK373" s="45"/>
      <c r="BL373" s="45"/>
      <c r="BM373" s="45"/>
      <c r="BN373" s="45"/>
      <c r="BO373" s="45"/>
      <c r="BP373" s="45"/>
      <c r="BQ373" s="45"/>
      <c r="BR373" s="45"/>
      <c r="BS373" s="45"/>
      <c r="BT373" s="45"/>
      <c r="BU373" s="45"/>
      <c r="BV373" s="45"/>
      <c r="BW373" s="45"/>
      <c r="BX373" s="45"/>
      <c r="BY373" s="45"/>
      <c r="BZ373" s="45"/>
      <c r="CA373" s="45"/>
      <c r="CB373" s="45"/>
      <c r="CC373" s="45"/>
      <c r="CD373" s="45"/>
      <c r="CE373" s="45"/>
      <c r="CF373" s="45"/>
      <c r="CG373" s="45"/>
      <c r="CH373" s="45"/>
      <c r="CI373" s="45"/>
      <c r="CJ373" s="45"/>
      <c r="CK373" s="45"/>
      <c r="CL373" s="45"/>
      <c r="CM373" s="45"/>
      <c r="CN373" s="45"/>
      <c r="CO373" s="45"/>
      <c r="CP373" s="45"/>
      <c r="CQ373" s="45"/>
      <c r="CR373" s="45"/>
      <c r="CS373" s="45"/>
      <c r="CT373" s="45"/>
      <c r="CU373" s="45"/>
      <c r="CV373" s="45"/>
      <c r="CW373" s="45"/>
      <c r="CX373" s="45"/>
      <c r="CY373" s="45"/>
      <c r="CZ373" s="45"/>
      <c r="DA373" s="45"/>
      <c r="DB373" s="45"/>
      <c r="DC373" s="45"/>
      <c r="DD373" s="45"/>
      <c r="DE373" s="45"/>
      <c r="DF373" s="45"/>
      <c r="DG373" s="45"/>
      <c r="DH373" s="45"/>
      <c r="DI373" s="45"/>
      <c r="DJ373" s="45"/>
      <c r="DK373" s="45"/>
      <c r="DL373" s="45"/>
      <c r="DM373" s="45"/>
      <c r="DN373" s="45"/>
      <c r="DO373" s="45"/>
      <c r="DP373" s="45"/>
      <c r="DQ373" s="45"/>
      <c r="DR373" s="45"/>
      <c r="DS373" s="45"/>
      <c r="DT373" s="45"/>
      <c r="DU373" s="45"/>
      <c r="DV373" s="45"/>
      <c r="DW373" s="45"/>
      <c r="DX373" s="45"/>
      <c r="DY373" s="45"/>
      <c r="DZ373" s="45"/>
      <c r="EA373" s="45"/>
      <c r="EB373" s="45"/>
      <c r="EC373" s="45"/>
      <c r="ED373" s="45"/>
      <c r="EE373" s="45"/>
      <c r="EF373" s="45"/>
      <c r="EG373" s="45"/>
      <c r="EH373" s="45"/>
      <c r="EI373" s="45"/>
      <c r="EJ373" s="45"/>
      <c r="EK373" s="45"/>
      <c r="EL373" s="45"/>
      <c r="EM373" s="45"/>
      <c r="EN373" s="45"/>
      <c r="EO373" s="45"/>
      <c r="EP373" s="45"/>
      <c r="EQ373" s="45"/>
      <c r="ER373" s="45"/>
    </row>
    <row r="374" spans="1:256" ht="114.65" x14ac:dyDescent="0.25">
      <c r="A374" s="97">
        <v>481</v>
      </c>
      <c r="B374" s="100" t="s">
        <v>6915</v>
      </c>
      <c r="C374" s="98">
        <v>301</v>
      </c>
      <c r="D374" s="99"/>
      <c r="E374" s="100" t="s">
        <v>7203</v>
      </c>
      <c r="F374" s="98">
        <v>11958</v>
      </c>
      <c r="G374" s="100" t="s">
        <v>7204</v>
      </c>
      <c r="H374" s="98">
        <v>2002</v>
      </c>
      <c r="I374" s="100" t="s">
        <v>7205</v>
      </c>
      <c r="J374" s="101">
        <v>44468.95</v>
      </c>
      <c r="K374" s="100" t="s">
        <v>636</v>
      </c>
      <c r="L374" s="100" t="s">
        <v>7206</v>
      </c>
      <c r="M374" s="100" t="s">
        <v>7207</v>
      </c>
      <c r="N374" s="100" t="s">
        <v>7208</v>
      </c>
      <c r="O374" s="100" t="s">
        <v>7209</v>
      </c>
      <c r="P374" s="100">
        <v>3601657</v>
      </c>
      <c r="Q374" s="102">
        <v>4</v>
      </c>
      <c r="R374" s="98">
        <v>0</v>
      </c>
      <c r="S374" s="98">
        <v>4</v>
      </c>
      <c r="T374" s="98">
        <v>0</v>
      </c>
      <c r="U374" s="102">
        <v>4</v>
      </c>
      <c r="V374" s="98">
        <v>80</v>
      </c>
      <c r="W374" s="98">
        <v>100</v>
      </c>
      <c r="X374" s="103"/>
      <c r="Y374" s="102"/>
      <c r="Z374" s="102"/>
      <c r="AA374" s="102"/>
      <c r="AB374" s="102">
        <v>3</v>
      </c>
      <c r="AC374" s="98">
        <v>301</v>
      </c>
      <c r="AD374" s="102">
        <v>9.75</v>
      </c>
      <c r="AE374" s="104">
        <v>5</v>
      </c>
      <c r="AF374" s="105">
        <v>80</v>
      </c>
      <c r="AG374" s="106" t="s">
        <v>3439</v>
      </c>
      <c r="AH374" s="100" t="s">
        <v>7210</v>
      </c>
      <c r="AI374" s="107">
        <v>40</v>
      </c>
      <c r="AJ374" s="106" t="s">
        <v>7211</v>
      </c>
      <c r="AK374" s="98" t="s">
        <v>7212</v>
      </c>
      <c r="AL374" s="107">
        <v>20</v>
      </c>
      <c r="AM374" s="106" t="s">
        <v>7213</v>
      </c>
      <c r="AN374" s="98" t="s">
        <v>7214</v>
      </c>
      <c r="AO374" s="107">
        <v>20</v>
      </c>
      <c r="AP374" s="106"/>
      <c r="AQ374" s="98"/>
      <c r="AR374" s="107"/>
      <c r="AS374" s="106"/>
      <c r="AT374" s="98"/>
      <c r="AU374" s="107"/>
      <c r="AV374" s="108"/>
      <c r="AW374" s="98"/>
      <c r="AX374" s="98"/>
      <c r="AY374" s="45"/>
      <c r="AZ374" s="45"/>
      <c r="BA374" s="45"/>
      <c r="BB374" s="45"/>
      <c r="BC374" s="45"/>
      <c r="BD374" s="45"/>
      <c r="BE374" s="45"/>
      <c r="BF374" s="45"/>
      <c r="BG374" s="45"/>
      <c r="BH374" s="45"/>
      <c r="BI374" s="45"/>
      <c r="BJ374" s="45"/>
      <c r="BK374" s="45"/>
      <c r="BL374" s="45"/>
      <c r="BM374" s="45"/>
      <c r="BN374" s="45"/>
      <c r="BO374" s="45"/>
      <c r="BP374" s="45"/>
      <c r="BQ374" s="45"/>
      <c r="BR374" s="45"/>
      <c r="BS374" s="45"/>
      <c r="BT374" s="45"/>
      <c r="BU374" s="45"/>
      <c r="BV374" s="45"/>
      <c r="BW374" s="45"/>
      <c r="BX374" s="45"/>
      <c r="BY374" s="45"/>
      <c r="BZ374" s="45"/>
      <c r="CA374" s="45"/>
      <c r="CB374" s="45"/>
      <c r="CC374" s="45"/>
      <c r="CD374" s="45"/>
      <c r="CE374" s="45"/>
      <c r="CF374" s="45"/>
      <c r="CG374" s="45"/>
      <c r="CH374" s="45"/>
      <c r="CI374" s="45"/>
      <c r="CJ374" s="45"/>
      <c r="CK374" s="45"/>
      <c r="CL374" s="45"/>
      <c r="CM374" s="45"/>
      <c r="CN374" s="45"/>
      <c r="CO374" s="45"/>
      <c r="CP374" s="45"/>
      <c r="CQ374" s="45"/>
      <c r="CR374" s="45"/>
      <c r="CS374" s="45"/>
      <c r="CT374" s="45"/>
      <c r="CU374" s="45"/>
      <c r="CV374" s="45"/>
      <c r="CW374" s="45"/>
      <c r="CX374" s="45"/>
      <c r="CY374" s="45"/>
      <c r="CZ374" s="45"/>
      <c r="DA374" s="45"/>
      <c r="DB374" s="45"/>
      <c r="DC374" s="45"/>
      <c r="DD374" s="45"/>
      <c r="DE374" s="45"/>
      <c r="DF374" s="45"/>
      <c r="DG374" s="45"/>
      <c r="DH374" s="45"/>
      <c r="DI374" s="45"/>
      <c r="DJ374" s="45"/>
      <c r="DK374" s="45"/>
      <c r="DL374" s="45"/>
      <c r="DM374" s="45"/>
      <c r="DN374" s="45"/>
      <c r="DO374" s="45"/>
      <c r="DP374" s="45"/>
      <c r="DQ374" s="45"/>
      <c r="DR374" s="45"/>
      <c r="DS374" s="45"/>
      <c r="DT374" s="45"/>
      <c r="DU374" s="45"/>
      <c r="DV374" s="45"/>
      <c r="DW374" s="45"/>
      <c r="DX374" s="45"/>
      <c r="DY374" s="45"/>
      <c r="DZ374" s="45"/>
      <c r="EA374" s="45"/>
      <c r="EB374" s="45"/>
      <c r="EC374" s="45"/>
      <c r="ED374" s="45"/>
      <c r="EE374" s="45"/>
      <c r="EF374" s="45"/>
      <c r="EG374" s="45"/>
      <c r="EH374" s="45"/>
      <c r="EI374" s="45"/>
      <c r="EJ374" s="45"/>
      <c r="EK374" s="45"/>
      <c r="EL374" s="45"/>
      <c r="EM374" s="45"/>
      <c r="EN374" s="45"/>
      <c r="EO374" s="45"/>
      <c r="EP374" s="45"/>
      <c r="EQ374" s="45"/>
      <c r="ER374" s="45"/>
    </row>
    <row r="375" spans="1:256" s="40" customFormat="1" ht="165.6" x14ac:dyDescent="0.25">
      <c r="A375" s="97">
        <v>481</v>
      </c>
      <c r="B375" s="100" t="s">
        <v>6915</v>
      </c>
      <c r="C375" s="98">
        <v>606</v>
      </c>
      <c r="D375" s="99" t="s">
        <v>1272</v>
      </c>
      <c r="E375" s="100" t="s">
        <v>3591</v>
      </c>
      <c r="F375" s="98">
        <v>18511</v>
      </c>
      <c r="G375" s="100" t="s">
        <v>3593</v>
      </c>
      <c r="H375" s="98">
        <v>2004</v>
      </c>
      <c r="I375" s="100" t="s">
        <v>3594</v>
      </c>
      <c r="J375" s="101">
        <v>62131.14</v>
      </c>
      <c r="K375" s="100" t="s">
        <v>726</v>
      </c>
      <c r="L375" s="100" t="s">
        <v>3595</v>
      </c>
      <c r="M375" s="100" t="s">
        <v>3596</v>
      </c>
      <c r="N375" s="100" t="s">
        <v>3597</v>
      </c>
      <c r="O375" s="100" t="s">
        <v>3598</v>
      </c>
      <c r="P375" s="100">
        <v>3502561</v>
      </c>
      <c r="Q375" s="102">
        <v>5.0999999999999996</v>
      </c>
      <c r="R375" s="98">
        <v>0</v>
      </c>
      <c r="S375" s="98">
        <v>5.0999999999999996</v>
      </c>
      <c r="T375" s="98">
        <v>0</v>
      </c>
      <c r="U375" s="102">
        <v>5.0999999999999996</v>
      </c>
      <c r="V375" s="98">
        <v>80</v>
      </c>
      <c r="W375" s="98">
        <v>100</v>
      </c>
      <c r="X375" s="103"/>
      <c r="Y375" s="102"/>
      <c r="Z375" s="102"/>
      <c r="AA375" s="102"/>
      <c r="AB375" s="102">
        <v>4</v>
      </c>
      <c r="AC375" s="98">
        <v>606</v>
      </c>
      <c r="AD375" s="102">
        <v>9.75</v>
      </c>
      <c r="AE375" s="104">
        <v>5</v>
      </c>
      <c r="AF375" s="105">
        <v>80</v>
      </c>
      <c r="AG375" s="106" t="s">
        <v>1272</v>
      </c>
      <c r="AH375" s="100" t="s">
        <v>7114</v>
      </c>
      <c r="AI375" s="107">
        <v>30</v>
      </c>
      <c r="AJ375" s="106" t="s">
        <v>7115</v>
      </c>
      <c r="AK375" s="98" t="s">
        <v>7116</v>
      </c>
      <c r="AL375" s="107">
        <v>20</v>
      </c>
      <c r="AM375" s="106" t="s">
        <v>7079</v>
      </c>
      <c r="AN375" s="98" t="s">
        <v>7117</v>
      </c>
      <c r="AO375" s="107">
        <v>0</v>
      </c>
      <c r="AP375" s="106" t="s">
        <v>7118</v>
      </c>
      <c r="AQ375" s="98" t="s">
        <v>7119</v>
      </c>
      <c r="AR375" s="107">
        <v>30</v>
      </c>
      <c r="AS375" s="106"/>
      <c r="AT375" s="98"/>
      <c r="AU375" s="107"/>
      <c r="AV375" s="108"/>
      <c r="AW375" s="98"/>
      <c r="AX375" s="98"/>
      <c r="AY375" s="45"/>
      <c r="AZ375" s="45"/>
      <c r="BA375" s="45"/>
      <c r="BB375" s="45"/>
      <c r="BC375" s="45"/>
      <c r="BD375" s="45"/>
      <c r="BE375" s="45"/>
      <c r="BF375" s="45"/>
      <c r="BG375" s="45"/>
      <c r="BH375" s="45"/>
      <c r="BI375" s="45"/>
      <c r="BJ375" s="45"/>
      <c r="BK375" s="45"/>
      <c r="BL375" s="45"/>
      <c r="BM375" s="45"/>
      <c r="BN375" s="45"/>
      <c r="BO375" s="45"/>
      <c r="BP375" s="45"/>
      <c r="BQ375" s="45"/>
      <c r="BR375" s="45"/>
      <c r="BS375" s="45"/>
      <c r="BT375" s="45"/>
      <c r="BU375" s="45"/>
      <c r="BV375" s="45"/>
      <c r="BW375" s="45"/>
      <c r="BX375" s="45"/>
      <c r="BY375" s="45"/>
      <c r="BZ375" s="45"/>
      <c r="CA375" s="45"/>
      <c r="CB375" s="45"/>
      <c r="CC375" s="45"/>
      <c r="CD375" s="45"/>
      <c r="CE375" s="45"/>
      <c r="CF375" s="45"/>
      <c r="CG375" s="45"/>
      <c r="CH375" s="45"/>
      <c r="CI375" s="45"/>
      <c r="CJ375" s="45"/>
      <c r="CK375" s="45"/>
      <c r="CL375" s="45"/>
      <c r="CM375" s="45"/>
      <c r="CN375" s="45"/>
      <c r="CO375" s="45"/>
      <c r="CP375" s="45"/>
      <c r="CQ375" s="45"/>
      <c r="CR375" s="45"/>
      <c r="CS375" s="45"/>
      <c r="CT375" s="45"/>
      <c r="CU375" s="45"/>
      <c r="CV375" s="45"/>
      <c r="CW375" s="45"/>
      <c r="CX375" s="45"/>
      <c r="CY375" s="45"/>
      <c r="CZ375" s="45"/>
      <c r="DA375" s="45"/>
      <c r="DB375" s="45"/>
      <c r="DC375" s="45"/>
      <c r="DD375" s="45"/>
      <c r="DE375" s="45"/>
      <c r="DF375" s="45"/>
      <c r="DG375" s="45"/>
      <c r="DH375" s="45"/>
      <c r="DI375" s="45"/>
      <c r="DJ375" s="45"/>
      <c r="DK375" s="45"/>
      <c r="DL375" s="45"/>
      <c r="DM375" s="45"/>
      <c r="DN375" s="45"/>
      <c r="DO375" s="45"/>
      <c r="DP375" s="45"/>
      <c r="DQ375" s="45"/>
      <c r="DR375" s="45"/>
      <c r="DS375" s="45"/>
      <c r="DT375" s="45"/>
      <c r="DU375" s="45"/>
      <c r="DV375" s="45"/>
      <c r="DW375" s="45"/>
      <c r="DX375" s="45"/>
      <c r="DY375" s="45"/>
      <c r="DZ375" s="45"/>
      <c r="EA375" s="45"/>
      <c r="EB375" s="45"/>
      <c r="EC375" s="45"/>
      <c r="ED375" s="45"/>
      <c r="EE375" s="45"/>
      <c r="EF375" s="45"/>
      <c r="EG375" s="45"/>
      <c r="EH375" s="45"/>
      <c r="EI375" s="45"/>
      <c r="EJ375" s="45"/>
      <c r="EK375" s="45"/>
      <c r="EL375" s="45"/>
      <c r="EM375" s="45"/>
      <c r="EN375" s="45"/>
      <c r="EO375" s="45"/>
      <c r="EP375" s="45"/>
      <c r="EQ375" s="45"/>
      <c r="ER375" s="45"/>
      <c r="ES375" s="45"/>
      <c r="ET375" s="45"/>
      <c r="EU375" s="45"/>
      <c r="EV375" s="45"/>
      <c r="EW375" s="45"/>
      <c r="EX375" s="45"/>
      <c r="EY375" s="45"/>
      <c r="EZ375" s="45"/>
      <c r="FA375" s="45"/>
      <c r="FB375" s="45"/>
      <c r="FC375" s="45"/>
      <c r="FD375" s="45"/>
      <c r="FE375" s="45"/>
      <c r="FF375" s="45"/>
      <c r="FG375" s="45"/>
      <c r="FH375" s="45"/>
      <c r="FI375" s="45"/>
      <c r="FJ375" s="45"/>
      <c r="FK375" s="45"/>
      <c r="FL375" s="45"/>
      <c r="FM375" s="45"/>
      <c r="FN375" s="45"/>
      <c r="FO375" s="45"/>
      <c r="FP375" s="45"/>
      <c r="FQ375" s="45"/>
      <c r="FR375" s="45"/>
      <c r="FS375" s="45"/>
      <c r="FT375" s="45"/>
      <c r="FU375" s="45"/>
      <c r="FV375" s="45"/>
      <c r="FW375" s="45"/>
      <c r="FX375" s="45"/>
      <c r="FY375" s="45"/>
      <c r="FZ375" s="45"/>
      <c r="GA375" s="45"/>
      <c r="GB375" s="45"/>
      <c r="GC375" s="45"/>
      <c r="GD375" s="45"/>
      <c r="GE375" s="45"/>
      <c r="GF375" s="45"/>
      <c r="GG375" s="45"/>
      <c r="GH375" s="45"/>
      <c r="GI375" s="45"/>
      <c r="GJ375" s="45"/>
      <c r="GK375" s="45"/>
      <c r="GL375" s="45"/>
      <c r="GM375" s="45"/>
      <c r="GN375" s="45"/>
      <c r="GO375" s="45"/>
      <c r="GP375" s="45"/>
      <c r="GQ375" s="45"/>
      <c r="GR375" s="45"/>
      <c r="GS375" s="45"/>
      <c r="GT375" s="45"/>
      <c r="GU375" s="45"/>
      <c r="GV375" s="45"/>
      <c r="GW375" s="45"/>
      <c r="GX375" s="45"/>
      <c r="GY375" s="45"/>
      <c r="GZ375" s="45"/>
      <c r="HA375" s="45"/>
      <c r="HB375" s="45"/>
      <c r="HC375" s="45"/>
      <c r="HD375" s="45"/>
      <c r="HE375" s="45"/>
      <c r="HF375" s="45"/>
      <c r="HG375" s="45"/>
      <c r="HH375" s="45"/>
      <c r="HI375" s="45"/>
      <c r="HJ375" s="45"/>
      <c r="HK375" s="45"/>
      <c r="HL375" s="45"/>
      <c r="HM375" s="45"/>
      <c r="HN375" s="45"/>
      <c r="HO375" s="45"/>
      <c r="HP375" s="45"/>
      <c r="HQ375" s="45"/>
      <c r="HR375" s="45"/>
      <c r="HS375" s="45"/>
      <c r="HT375" s="45"/>
      <c r="HU375" s="45"/>
      <c r="HV375" s="45"/>
      <c r="HW375" s="45"/>
      <c r="HX375" s="45"/>
      <c r="HY375" s="45"/>
      <c r="HZ375" s="45"/>
      <c r="IA375" s="45"/>
      <c r="IB375" s="45"/>
      <c r="IC375" s="45"/>
      <c r="ID375" s="45"/>
      <c r="IE375" s="45"/>
      <c r="IF375" s="45"/>
      <c r="IG375" s="45"/>
      <c r="IH375" s="45"/>
      <c r="II375" s="45"/>
      <c r="IJ375" s="45"/>
      <c r="IK375" s="45"/>
      <c r="IL375" s="45"/>
      <c r="IM375" s="45"/>
      <c r="IN375" s="45"/>
      <c r="IO375" s="45"/>
      <c r="IP375" s="45"/>
      <c r="IQ375" s="45"/>
      <c r="IR375" s="45"/>
      <c r="IS375" s="45"/>
      <c r="IT375" s="45"/>
      <c r="IU375" s="45"/>
      <c r="IV375" s="45"/>
    </row>
    <row r="376" spans="1:256" s="40" customFormat="1" ht="280.25" x14ac:dyDescent="0.25">
      <c r="A376" s="97">
        <v>481</v>
      </c>
      <c r="B376" s="100" t="s">
        <v>6915</v>
      </c>
      <c r="C376" s="98">
        <v>606</v>
      </c>
      <c r="D376" s="99" t="s">
        <v>1272</v>
      </c>
      <c r="E376" s="100" t="s">
        <v>7074</v>
      </c>
      <c r="F376" s="98">
        <v>4001</v>
      </c>
      <c r="G376" s="100" t="s">
        <v>3585</v>
      </c>
      <c r="H376" s="98">
        <v>2009</v>
      </c>
      <c r="I376" s="100" t="s">
        <v>7075</v>
      </c>
      <c r="J376" s="101">
        <v>69262</v>
      </c>
      <c r="K376" s="100" t="s">
        <v>675</v>
      </c>
      <c r="L376" s="100" t="s">
        <v>3586</v>
      </c>
      <c r="M376" s="100" t="s">
        <v>7076</v>
      </c>
      <c r="N376" s="100" t="s">
        <v>7077</v>
      </c>
      <c r="O376" s="100" t="s">
        <v>3589</v>
      </c>
      <c r="P376" s="100">
        <v>3503537</v>
      </c>
      <c r="Q376" s="102">
        <v>4.78</v>
      </c>
      <c r="R376" s="98">
        <v>0</v>
      </c>
      <c r="S376" s="98">
        <v>4.78</v>
      </c>
      <c r="T376" s="98">
        <v>0</v>
      </c>
      <c r="U376" s="102">
        <v>4.78</v>
      </c>
      <c r="V376" s="98">
        <v>35</v>
      </c>
      <c r="W376" s="98">
        <v>100</v>
      </c>
      <c r="X376" s="103"/>
      <c r="Y376" s="102"/>
      <c r="Z376" s="102"/>
      <c r="AA376" s="102"/>
      <c r="AB376" s="102">
        <v>4</v>
      </c>
      <c r="AC376" s="98">
        <v>606</v>
      </c>
      <c r="AD376" s="102">
        <v>9.75</v>
      </c>
      <c r="AE376" s="104">
        <v>5</v>
      </c>
      <c r="AF376" s="105">
        <v>41</v>
      </c>
      <c r="AG376" s="106" t="s">
        <v>1272</v>
      </c>
      <c r="AH376" s="100" t="s">
        <v>7078</v>
      </c>
      <c r="AI376" s="107">
        <v>0</v>
      </c>
      <c r="AJ376" s="106" t="s">
        <v>7079</v>
      </c>
      <c r="AK376" s="98" t="s">
        <v>3591</v>
      </c>
      <c r="AL376" s="107">
        <v>0</v>
      </c>
      <c r="AM376" s="106" t="s">
        <v>7080</v>
      </c>
      <c r="AN376" s="98" t="s">
        <v>7081</v>
      </c>
      <c r="AO376" s="107">
        <v>0</v>
      </c>
      <c r="AP376" s="106" t="s">
        <v>7082</v>
      </c>
      <c r="AQ376" s="98" t="s">
        <v>7081</v>
      </c>
      <c r="AR376" s="107">
        <v>0</v>
      </c>
      <c r="AS376" s="106" t="s">
        <v>7083</v>
      </c>
      <c r="AT376" s="98"/>
      <c r="AU376" s="107">
        <v>41</v>
      </c>
      <c r="AV376" s="108"/>
      <c r="AW376" s="98"/>
      <c r="AX376" s="98"/>
      <c r="AY376" s="45"/>
      <c r="AZ376" s="45"/>
      <c r="BA376" s="45"/>
      <c r="BB376" s="45"/>
      <c r="BC376" s="45"/>
      <c r="BD376" s="45"/>
      <c r="BE376" s="45"/>
      <c r="BF376" s="45"/>
      <c r="BG376" s="45"/>
      <c r="BH376" s="45"/>
      <c r="BI376" s="45"/>
      <c r="BJ376" s="45"/>
      <c r="BK376" s="45"/>
      <c r="BL376" s="45"/>
      <c r="BM376" s="45"/>
      <c r="BN376" s="45"/>
      <c r="BO376" s="45"/>
      <c r="BP376" s="45"/>
      <c r="BQ376" s="45"/>
      <c r="BR376" s="45"/>
      <c r="BS376" s="45"/>
      <c r="BT376" s="45"/>
      <c r="BU376" s="45"/>
      <c r="BV376" s="45"/>
      <c r="BW376" s="45"/>
      <c r="BX376" s="45"/>
      <c r="BY376" s="45"/>
      <c r="BZ376" s="45"/>
      <c r="CA376" s="45"/>
      <c r="CB376" s="45"/>
      <c r="CC376" s="45"/>
      <c r="CD376" s="45"/>
      <c r="CE376" s="45"/>
      <c r="CF376" s="45"/>
      <c r="CG376" s="45"/>
      <c r="CH376" s="45"/>
      <c r="CI376" s="45"/>
      <c r="CJ376" s="45"/>
      <c r="CK376" s="45"/>
      <c r="CL376" s="45"/>
      <c r="CM376" s="45"/>
      <c r="CN376" s="45"/>
      <c r="CO376" s="45"/>
      <c r="CP376" s="45"/>
      <c r="CQ376" s="45"/>
      <c r="CR376" s="45"/>
      <c r="CS376" s="45"/>
      <c r="CT376" s="45"/>
      <c r="CU376" s="45"/>
      <c r="CV376" s="45"/>
      <c r="CW376" s="45"/>
      <c r="CX376" s="45"/>
      <c r="CY376" s="45"/>
      <c r="CZ376" s="45"/>
      <c r="DA376" s="45"/>
      <c r="DB376" s="45"/>
      <c r="DC376" s="45"/>
      <c r="DD376" s="45"/>
      <c r="DE376" s="45"/>
      <c r="DF376" s="45"/>
      <c r="DG376" s="45"/>
      <c r="DH376" s="45"/>
      <c r="DI376" s="45"/>
      <c r="DJ376" s="45"/>
      <c r="DK376" s="45"/>
      <c r="DL376" s="45"/>
      <c r="DM376" s="45"/>
      <c r="DN376" s="45"/>
      <c r="DO376" s="45"/>
      <c r="DP376" s="45"/>
      <c r="DQ376" s="45"/>
      <c r="DR376" s="45"/>
      <c r="DS376" s="45"/>
      <c r="DT376" s="45"/>
      <c r="DU376" s="45"/>
      <c r="DV376" s="45"/>
      <c r="DW376" s="45"/>
      <c r="DX376" s="45"/>
      <c r="DY376" s="45"/>
      <c r="DZ376" s="45"/>
      <c r="EA376" s="45"/>
      <c r="EB376" s="45"/>
      <c r="EC376" s="45"/>
      <c r="ED376" s="45"/>
      <c r="EE376" s="45"/>
      <c r="EF376" s="45"/>
      <c r="EG376" s="45"/>
      <c r="EH376" s="45"/>
      <c r="EI376" s="45"/>
      <c r="EJ376" s="45"/>
      <c r="EK376" s="45"/>
      <c r="EL376" s="45"/>
      <c r="EM376" s="45"/>
      <c r="EN376" s="45"/>
      <c r="EO376" s="45"/>
      <c r="EP376" s="45"/>
      <c r="EQ376" s="45"/>
      <c r="ER376" s="45"/>
      <c r="ES376" s="45"/>
      <c r="ET376" s="45"/>
      <c r="EU376" s="45"/>
      <c r="EV376" s="45"/>
      <c r="EW376" s="45"/>
      <c r="EX376" s="45"/>
      <c r="EY376" s="45"/>
      <c r="EZ376" s="45"/>
      <c r="FA376" s="45"/>
      <c r="FB376" s="45"/>
      <c r="FC376" s="45"/>
      <c r="FD376" s="45"/>
      <c r="FE376" s="45"/>
      <c r="FF376" s="45"/>
      <c r="FG376" s="45"/>
      <c r="FH376" s="45"/>
      <c r="FI376" s="45"/>
      <c r="FJ376" s="45"/>
      <c r="FK376" s="45"/>
      <c r="FL376" s="45"/>
      <c r="FM376" s="45"/>
      <c r="FN376" s="45"/>
      <c r="FO376" s="45"/>
      <c r="FP376" s="45"/>
      <c r="FQ376" s="45"/>
      <c r="FR376" s="45"/>
      <c r="FS376" s="45"/>
      <c r="FT376" s="45"/>
      <c r="FU376" s="45"/>
      <c r="FV376" s="45"/>
      <c r="FW376" s="45"/>
      <c r="FX376" s="45"/>
      <c r="FY376" s="45"/>
      <c r="FZ376" s="45"/>
      <c r="GA376" s="45"/>
      <c r="GB376" s="45"/>
      <c r="GC376" s="45"/>
      <c r="GD376" s="45"/>
      <c r="GE376" s="45"/>
      <c r="GF376" s="45"/>
      <c r="GG376" s="45"/>
      <c r="GH376" s="45"/>
      <c r="GI376" s="45"/>
      <c r="GJ376" s="45"/>
      <c r="GK376" s="45"/>
      <c r="GL376" s="45"/>
      <c r="GM376" s="45"/>
      <c r="GN376" s="45"/>
      <c r="GO376" s="45"/>
      <c r="GP376" s="45"/>
      <c r="GQ376" s="45"/>
      <c r="GR376" s="45"/>
      <c r="GS376" s="45"/>
      <c r="GT376" s="45"/>
      <c r="GU376" s="45"/>
      <c r="GV376" s="45"/>
      <c r="GW376" s="45"/>
      <c r="GX376" s="45"/>
      <c r="GY376" s="45"/>
      <c r="GZ376" s="45"/>
      <c r="HA376" s="45"/>
      <c r="HB376" s="45"/>
      <c r="HC376" s="45"/>
      <c r="HD376" s="45"/>
      <c r="HE376" s="45"/>
      <c r="HF376" s="45"/>
      <c r="HG376" s="45"/>
      <c r="HH376" s="45"/>
      <c r="HI376" s="45"/>
      <c r="HJ376" s="45"/>
      <c r="HK376" s="45"/>
      <c r="HL376" s="45"/>
      <c r="HM376" s="45"/>
      <c r="HN376" s="45"/>
      <c r="HO376" s="45"/>
      <c r="HP376" s="45"/>
      <c r="HQ376" s="45"/>
      <c r="HR376" s="45"/>
      <c r="HS376" s="45"/>
      <c r="HT376" s="45"/>
      <c r="HU376" s="45"/>
      <c r="HV376" s="45"/>
      <c r="HW376" s="45"/>
      <c r="HX376" s="45"/>
      <c r="HY376" s="45"/>
      <c r="HZ376" s="45"/>
      <c r="IA376" s="45"/>
      <c r="IB376" s="45"/>
      <c r="IC376" s="45"/>
      <c r="ID376" s="45"/>
      <c r="IE376" s="45"/>
      <c r="IF376" s="45"/>
      <c r="IG376" s="45"/>
      <c r="IH376" s="45"/>
      <c r="II376" s="45"/>
      <c r="IJ376" s="45"/>
      <c r="IK376" s="45"/>
      <c r="IL376" s="45"/>
      <c r="IM376" s="45"/>
      <c r="IN376" s="45"/>
      <c r="IO376" s="45"/>
      <c r="IP376" s="45"/>
      <c r="IQ376" s="45"/>
      <c r="IR376" s="45"/>
      <c r="IS376" s="45"/>
      <c r="IT376" s="45"/>
      <c r="IU376" s="45"/>
      <c r="IV376" s="45"/>
    </row>
    <row r="377" spans="1:256" s="40" customFormat="1" ht="165.6" x14ac:dyDescent="0.25">
      <c r="A377" s="97">
        <v>481</v>
      </c>
      <c r="B377" s="100" t="s">
        <v>6915</v>
      </c>
      <c r="C377" s="98" t="s">
        <v>6978</v>
      </c>
      <c r="D377" s="99" t="s">
        <v>3570</v>
      </c>
      <c r="E377" s="100" t="s">
        <v>6979</v>
      </c>
      <c r="F377" s="98">
        <v>9980</v>
      </c>
      <c r="G377" s="100" t="s">
        <v>3573</v>
      </c>
      <c r="H377" s="98">
        <v>2003</v>
      </c>
      <c r="I377" s="100" t="s">
        <v>6980</v>
      </c>
      <c r="J377" s="101">
        <v>62769.279999999999</v>
      </c>
      <c r="K377" s="100" t="s">
        <v>733</v>
      </c>
      <c r="L377" s="100" t="s">
        <v>3575</v>
      </c>
      <c r="M377" s="100" t="s">
        <v>3576</v>
      </c>
      <c r="N377" s="100" t="s">
        <v>3577</v>
      </c>
      <c r="O377" s="100" t="s">
        <v>3578</v>
      </c>
      <c r="P377" s="100" t="s">
        <v>6981</v>
      </c>
      <c r="Q377" s="102">
        <v>5.05</v>
      </c>
      <c r="R377" s="98">
        <v>0</v>
      </c>
      <c r="S377" s="98">
        <v>5.05</v>
      </c>
      <c r="T377" s="98">
        <v>0</v>
      </c>
      <c r="U377" s="102">
        <v>5.05</v>
      </c>
      <c r="V377" s="98">
        <v>80</v>
      </c>
      <c r="W377" s="98">
        <v>100</v>
      </c>
      <c r="X377" s="103" t="s">
        <v>6982</v>
      </c>
      <c r="Y377" s="102"/>
      <c r="Z377" s="102"/>
      <c r="AA377" s="102"/>
      <c r="AB377" s="102">
        <v>4</v>
      </c>
      <c r="AC377" s="98" t="s">
        <v>6978</v>
      </c>
      <c r="AD377" s="102">
        <v>9.75</v>
      </c>
      <c r="AE377" s="104">
        <v>5</v>
      </c>
      <c r="AF377" s="105">
        <v>100</v>
      </c>
      <c r="AG377" s="106" t="s">
        <v>6983</v>
      </c>
      <c r="AH377" s="100" t="s">
        <v>6984</v>
      </c>
      <c r="AI377" s="107">
        <v>60</v>
      </c>
      <c r="AJ377" s="106" t="s">
        <v>3570</v>
      </c>
      <c r="AK377" s="98" t="s">
        <v>6985</v>
      </c>
      <c r="AL377" s="107">
        <v>30</v>
      </c>
      <c r="AM377" s="106" t="s">
        <v>6986</v>
      </c>
      <c r="AN377" s="98" t="s">
        <v>3650</v>
      </c>
      <c r="AO377" s="107">
        <v>10</v>
      </c>
      <c r="AP377" s="106"/>
      <c r="AQ377" s="98"/>
      <c r="AR377" s="107"/>
      <c r="AS377" s="106"/>
      <c r="AT377" s="98"/>
      <c r="AU377" s="107"/>
      <c r="AV377" s="108"/>
      <c r="AW377" s="98"/>
      <c r="AX377" s="98"/>
      <c r="AY377" s="45"/>
      <c r="AZ377" s="45"/>
      <c r="BA377" s="45"/>
      <c r="BB377" s="45"/>
      <c r="BC377" s="45"/>
      <c r="BD377" s="45"/>
      <c r="BE377" s="45"/>
      <c r="BF377" s="45"/>
      <c r="BG377" s="45"/>
      <c r="BH377" s="45"/>
      <c r="BI377" s="45"/>
      <c r="BJ377" s="45"/>
      <c r="BK377" s="45"/>
      <c r="BL377" s="45"/>
      <c r="BM377" s="45"/>
      <c r="BN377" s="45"/>
      <c r="BO377" s="45"/>
      <c r="BP377" s="45"/>
      <c r="BQ377" s="45"/>
      <c r="BR377" s="45"/>
      <c r="BS377" s="45"/>
      <c r="BT377" s="45"/>
      <c r="BU377" s="45"/>
      <c r="BV377" s="45"/>
      <c r="BW377" s="45"/>
      <c r="BX377" s="45"/>
      <c r="BY377" s="45"/>
      <c r="BZ377" s="45"/>
      <c r="CA377" s="45"/>
      <c r="CB377" s="45"/>
      <c r="CC377" s="45"/>
      <c r="CD377" s="45"/>
      <c r="CE377" s="45"/>
      <c r="CF377" s="45"/>
      <c r="CG377" s="45"/>
      <c r="CH377" s="45"/>
      <c r="CI377" s="45"/>
      <c r="CJ377" s="45"/>
      <c r="CK377" s="45"/>
      <c r="CL377" s="45"/>
      <c r="CM377" s="45"/>
      <c r="CN377" s="45"/>
      <c r="CO377" s="45"/>
      <c r="CP377" s="45"/>
      <c r="CQ377" s="45"/>
      <c r="CR377" s="45"/>
      <c r="CS377" s="45"/>
      <c r="CT377" s="45"/>
      <c r="CU377" s="45"/>
      <c r="CV377" s="45"/>
      <c r="CW377" s="45"/>
      <c r="CX377" s="45"/>
      <c r="CY377" s="45"/>
      <c r="CZ377" s="45"/>
      <c r="DA377" s="45"/>
      <c r="DB377" s="45"/>
      <c r="DC377" s="45"/>
      <c r="DD377" s="45"/>
      <c r="DE377" s="45"/>
      <c r="DF377" s="45"/>
      <c r="DG377" s="45"/>
      <c r="DH377" s="45"/>
      <c r="DI377" s="45"/>
      <c r="DJ377" s="45"/>
      <c r="DK377" s="45"/>
      <c r="DL377" s="45"/>
      <c r="DM377" s="45"/>
      <c r="DN377" s="45"/>
      <c r="DO377" s="45"/>
      <c r="DP377" s="45"/>
      <c r="DQ377" s="45"/>
      <c r="DR377" s="45"/>
      <c r="DS377" s="45"/>
      <c r="DT377" s="45"/>
      <c r="DU377" s="45"/>
      <c r="DV377" s="45"/>
      <c r="DW377" s="45"/>
      <c r="DX377" s="45"/>
      <c r="DY377" s="45"/>
      <c r="DZ377" s="45"/>
      <c r="EA377" s="45"/>
      <c r="EB377" s="45"/>
      <c r="EC377" s="45"/>
      <c r="ED377" s="45"/>
      <c r="EE377" s="45"/>
      <c r="EF377" s="45"/>
      <c r="EG377" s="45"/>
      <c r="EH377" s="45"/>
      <c r="EI377" s="45"/>
      <c r="EJ377" s="45"/>
      <c r="EK377" s="45"/>
      <c r="EL377" s="45"/>
      <c r="EM377" s="45"/>
      <c r="EN377" s="45"/>
      <c r="EO377" s="45"/>
      <c r="EP377" s="45"/>
      <c r="EQ377" s="45"/>
      <c r="ER377" s="45"/>
      <c r="ES377" s="45"/>
      <c r="ET377" s="45"/>
      <c r="EU377" s="45"/>
      <c r="EV377" s="45"/>
      <c r="EW377" s="45"/>
      <c r="EX377" s="45"/>
      <c r="EY377" s="45"/>
      <c r="EZ377" s="45"/>
      <c r="FA377" s="45"/>
      <c r="FB377" s="45"/>
      <c r="FC377" s="45"/>
      <c r="FD377" s="45"/>
      <c r="FE377" s="45"/>
      <c r="FF377" s="45"/>
      <c r="FG377" s="45"/>
      <c r="FH377" s="45"/>
      <c r="FI377" s="45"/>
      <c r="FJ377" s="45"/>
      <c r="FK377" s="45"/>
      <c r="FL377" s="45"/>
      <c r="FM377" s="45"/>
      <c r="FN377" s="45"/>
      <c r="FO377" s="45"/>
      <c r="FP377" s="45"/>
      <c r="FQ377" s="45"/>
      <c r="FR377" s="45"/>
      <c r="FS377" s="45"/>
      <c r="FT377" s="45"/>
      <c r="FU377" s="45"/>
      <c r="FV377" s="45"/>
      <c r="FW377" s="45"/>
      <c r="FX377" s="45"/>
      <c r="FY377" s="45"/>
      <c r="FZ377" s="45"/>
      <c r="GA377" s="45"/>
      <c r="GB377" s="45"/>
      <c r="GC377" s="45"/>
      <c r="GD377" s="45"/>
      <c r="GE377" s="45"/>
      <c r="GF377" s="45"/>
      <c r="GG377" s="45"/>
      <c r="GH377" s="45"/>
      <c r="GI377" s="45"/>
      <c r="GJ377" s="45"/>
      <c r="GK377" s="45"/>
      <c r="GL377" s="45"/>
      <c r="GM377" s="45"/>
      <c r="GN377" s="45"/>
      <c r="GO377" s="45"/>
      <c r="GP377" s="45"/>
      <c r="GQ377" s="45"/>
      <c r="GR377" s="45"/>
      <c r="GS377" s="45"/>
      <c r="GT377" s="45"/>
      <c r="GU377" s="45"/>
      <c r="GV377" s="45"/>
      <c r="GW377" s="45"/>
      <c r="GX377" s="45"/>
      <c r="GY377" s="45"/>
      <c r="GZ377" s="45"/>
      <c r="HA377" s="45"/>
      <c r="HB377" s="45"/>
      <c r="HC377" s="45"/>
      <c r="HD377" s="45"/>
      <c r="HE377" s="45"/>
      <c r="HF377" s="45"/>
      <c r="HG377" s="45"/>
      <c r="HH377" s="45"/>
      <c r="HI377" s="45"/>
      <c r="HJ377" s="45"/>
      <c r="HK377" s="45"/>
      <c r="HL377" s="45"/>
      <c r="HM377" s="45"/>
      <c r="HN377" s="45"/>
      <c r="HO377" s="45"/>
      <c r="HP377" s="45"/>
      <c r="HQ377" s="45"/>
      <c r="HR377" s="45"/>
      <c r="HS377" s="45"/>
      <c r="HT377" s="45"/>
      <c r="HU377" s="45"/>
      <c r="HV377" s="45"/>
      <c r="HW377" s="45"/>
      <c r="HX377" s="45"/>
      <c r="HY377" s="45"/>
      <c r="HZ377" s="45"/>
      <c r="IA377" s="45"/>
      <c r="IB377" s="45"/>
      <c r="IC377" s="45"/>
      <c r="ID377" s="45"/>
      <c r="IE377" s="45"/>
      <c r="IF377" s="45"/>
      <c r="IG377" s="45"/>
      <c r="IH377" s="45"/>
      <c r="II377" s="45"/>
      <c r="IJ377" s="45"/>
      <c r="IK377" s="45"/>
      <c r="IL377" s="45"/>
      <c r="IM377" s="45"/>
      <c r="IN377" s="45"/>
      <c r="IO377" s="45"/>
      <c r="IP377" s="45"/>
      <c r="IQ377" s="45"/>
      <c r="IR377" s="45"/>
      <c r="IS377" s="45"/>
      <c r="IT377" s="45"/>
      <c r="IU377" s="45"/>
      <c r="IV377" s="45"/>
    </row>
    <row r="378" spans="1:256" s="40" customFormat="1" ht="76.45" x14ac:dyDescent="0.25">
      <c r="A378" s="97">
        <v>481</v>
      </c>
      <c r="B378" s="100" t="s">
        <v>6915</v>
      </c>
      <c r="C378" s="98"/>
      <c r="D378" s="99"/>
      <c r="E378" s="100" t="s">
        <v>6922</v>
      </c>
      <c r="F378" s="98" t="s">
        <v>6923</v>
      </c>
      <c r="G378" s="100" t="s">
        <v>6924</v>
      </c>
      <c r="H378" s="98" t="s">
        <v>6925</v>
      </c>
      <c r="I378" s="100" t="s">
        <v>6926</v>
      </c>
      <c r="J378" s="101" t="s">
        <v>6927</v>
      </c>
      <c r="K378" s="100" t="s">
        <v>636</v>
      </c>
      <c r="L378" s="100" t="s">
        <v>6928</v>
      </c>
      <c r="M378" s="100" t="s">
        <v>6929</v>
      </c>
      <c r="N378" s="100" t="s">
        <v>6930</v>
      </c>
      <c r="O378" s="100" t="s">
        <v>6931</v>
      </c>
      <c r="P378" s="100">
        <v>3601606</v>
      </c>
      <c r="Q378" s="102">
        <v>4</v>
      </c>
      <c r="R378" s="98">
        <v>0</v>
      </c>
      <c r="S378" s="98">
        <v>4</v>
      </c>
      <c r="T378" s="98">
        <v>0</v>
      </c>
      <c r="U378" s="102">
        <v>4</v>
      </c>
      <c r="V378" s="98" t="s">
        <v>6932</v>
      </c>
      <c r="W378" s="98">
        <v>100</v>
      </c>
      <c r="X378" s="103"/>
      <c r="Y378" s="102"/>
      <c r="Z378" s="102"/>
      <c r="AA378" s="102"/>
      <c r="AB378" s="102">
        <v>3</v>
      </c>
      <c r="AC378" s="98">
        <v>0</v>
      </c>
      <c r="AD378" s="102">
        <v>9.75</v>
      </c>
      <c r="AE378" s="104">
        <v>5</v>
      </c>
      <c r="AF378" s="105"/>
      <c r="AG378" s="106" t="s">
        <v>6933</v>
      </c>
      <c r="AH378" s="100"/>
      <c r="AI378" s="107"/>
      <c r="AJ378" s="106" t="s">
        <v>6934</v>
      </c>
      <c r="AK378" s="98"/>
      <c r="AL378" s="107"/>
      <c r="AM378" s="106"/>
      <c r="AN378" s="98"/>
      <c r="AO378" s="107"/>
      <c r="AP378" s="106" t="s">
        <v>6935</v>
      </c>
      <c r="AQ378" s="98" t="s">
        <v>6936</v>
      </c>
      <c r="AR378" s="107"/>
      <c r="AS378" s="106"/>
      <c r="AT378" s="98"/>
      <c r="AU378" s="107"/>
      <c r="AV378" s="108"/>
      <c r="AW378" s="98"/>
      <c r="AX378" s="98"/>
      <c r="AY378" s="45"/>
      <c r="AZ378" s="45"/>
      <c r="BA378" s="45"/>
      <c r="BB378" s="45"/>
      <c r="BC378" s="45"/>
      <c r="BD378" s="45"/>
      <c r="BE378" s="45"/>
      <c r="BF378" s="45"/>
      <c r="BG378" s="45"/>
      <c r="BH378" s="45"/>
      <c r="BI378" s="45"/>
      <c r="BJ378" s="45"/>
      <c r="BK378" s="45"/>
      <c r="BL378" s="45"/>
      <c r="BM378" s="45"/>
      <c r="BN378" s="45"/>
      <c r="BO378" s="45"/>
      <c r="BP378" s="45"/>
      <c r="BQ378" s="45"/>
      <c r="BR378" s="45"/>
      <c r="BS378" s="45"/>
      <c r="BT378" s="45"/>
      <c r="BU378" s="45"/>
      <c r="BV378" s="45"/>
      <c r="BW378" s="45"/>
      <c r="BX378" s="45"/>
      <c r="BY378" s="45"/>
      <c r="BZ378" s="45"/>
      <c r="CA378" s="45"/>
      <c r="CB378" s="45"/>
      <c r="CC378" s="45"/>
      <c r="CD378" s="45"/>
      <c r="CE378" s="45"/>
      <c r="CF378" s="45"/>
      <c r="CG378" s="45"/>
      <c r="CH378" s="45"/>
      <c r="CI378" s="45"/>
      <c r="CJ378" s="45"/>
      <c r="CK378" s="45"/>
      <c r="CL378" s="45"/>
      <c r="CM378" s="45"/>
      <c r="CN378" s="45"/>
      <c r="CO378" s="45"/>
      <c r="CP378" s="45"/>
      <c r="CQ378" s="45"/>
      <c r="CR378" s="45"/>
      <c r="CS378" s="45"/>
      <c r="CT378" s="45"/>
      <c r="CU378" s="45"/>
      <c r="CV378" s="45"/>
      <c r="CW378" s="45"/>
      <c r="CX378" s="45"/>
      <c r="CY378" s="45"/>
      <c r="CZ378" s="45"/>
      <c r="DA378" s="45"/>
      <c r="DB378" s="45"/>
      <c r="DC378" s="45"/>
      <c r="DD378" s="45"/>
      <c r="DE378" s="45"/>
      <c r="DF378" s="45"/>
      <c r="DG378" s="45"/>
      <c r="DH378" s="45"/>
      <c r="DI378" s="45"/>
      <c r="DJ378" s="45"/>
      <c r="DK378" s="45"/>
      <c r="DL378" s="45"/>
      <c r="DM378" s="45"/>
      <c r="DN378" s="45"/>
      <c r="DO378" s="45"/>
      <c r="DP378" s="45"/>
      <c r="DQ378" s="45"/>
      <c r="DR378" s="45"/>
      <c r="DS378" s="45"/>
      <c r="DT378" s="45"/>
      <c r="DU378" s="45"/>
      <c r="DV378" s="45"/>
      <c r="DW378" s="45"/>
      <c r="DX378" s="45"/>
      <c r="DY378" s="45"/>
      <c r="DZ378" s="45"/>
      <c r="EA378" s="45"/>
      <c r="EB378" s="45"/>
      <c r="EC378" s="45"/>
      <c r="ED378" s="45"/>
      <c r="EE378" s="45"/>
      <c r="EF378" s="45"/>
      <c r="EG378" s="45"/>
      <c r="EH378" s="45"/>
      <c r="EI378" s="45"/>
      <c r="EJ378" s="45"/>
      <c r="EK378" s="45"/>
      <c r="EL378" s="45"/>
      <c r="EM378" s="45"/>
      <c r="EN378" s="45"/>
      <c r="EO378" s="45"/>
      <c r="EP378" s="45"/>
      <c r="EQ378" s="45"/>
      <c r="ER378" s="45"/>
      <c r="ES378" s="45"/>
      <c r="ET378" s="45"/>
      <c r="EU378" s="45"/>
      <c r="EV378" s="45"/>
      <c r="EW378" s="45"/>
      <c r="EX378" s="45"/>
      <c r="EY378" s="45"/>
      <c r="EZ378" s="45"/>
      <c r="FA378" s="45"/>
      <c r="FB378" s="45"/>
      <c r="FC378" s="45"/>
      <c r="FD378" s="45"/>
      <c r="FE378" s="45"/>
      <c r="FF378" s="45"/>
      <c r="FG378" s="45"/>
      <c r="FH378" s="45"/>
      <c r="FI378" s="45"/>
      <c r="FJ378" s="45"/>
      <c r="FK378" s="45"/>
      <c r="FL378" s="45"/>
      <c r="FM378" s="45"/>
      <c r="FN378" s="45"/>
      <c r="FO378" s="45"/>
      <c r="FP378" s="45"/>
      <c r="FQ378" s="45"/>
      <c r="FR378" s="45"/>
      <c r="FS378" s="45"/>
      <c r="FT378" s="45"/>
      <c r="FU378" s="45"/>
      <c r="FV378" s="45"/>
      <c r="FW378" s="45"/>
      <c r="FX378" s="45"/>
      <c r="FY378" s="45"/>
      <c r="FZ378" s="45"/>
      <c r="GA378" s="45"/>
      <c r="GB378" s="45"/>
      <c r="GC378" s="45"/>
      <c r="GD378" s="45"/>
      <c r="GE378" s="45"/>
      <c r="GF378" s="45"/>
      <c r="GG378" s="45"/>
      <c r="GH378" s="45"/>
      <c r="GI378" s="45"/>
      <c r="GJ378" s="45"/>
      <c r="GK378" s="45"/>
      <c r="GL378" s="45"/>
      <c r="GM378" s="45"/>
      <c r="GN378" s="45"/>
      <c r="GO378" s="45"/>
      <c r="GP378" s="45"/>
      <c r="GQ378" s="45"/>
      <c r="GR378" s="45"/>
      <c r="GS378" s="45"/>
      <c r="GT378" s="45"/>
      <c r="GU378" s="45"/>
      <c r="GV378" s="45"/>
      <c r="GW378" s="45"/>
      <c r="GX378" s="45"/>
      <c r="GY378" s="45"/>
      <c r="GZ378" s="45"/>
      <c r="HA378" s="45"/>
      <c r="HB378" s="45"/>
      <c r="HC378" s="45"/>
      <c r="HD378" s="45"/>
      <c r="HE378" s="45"/>
      <c r="HF378" s="45"/>
      <c r="HG378" s="45"/>
      <c r="HH378" s="45"/>
      <c r="HI378" s="45"/>
      <c r="HJ378" s="45"/>
      <c r="HK378" s="45"/>
      <c r="HL378" s="45"/>
      <c r="HM378" s="45"/>
      <c r="HN378" s="45"/>
      <c r="HO378" s="45"/>
      <c r="HP378" s="45"/>
      <c r="HQ378" s="45"/>
      <c r="HR378" s="45"/>
      <c r="HS378" s="45"/>
      <c r="HT378" s="45"/>
      <c r="HU378" s="45"/>
      <c r="HV378" s="45"/>
      <c r="HW378" s="45"/>
      <c r="HX378" s="45"/>
      <c r="HY378" s="45"/>
      <c r="HZ378" s="45"/>
      <c r="IA378" s="45"/>
      <c r="IB378" s="45"/>
      <c r="IC378" s="45"/>
      <c r="ID378" s="45"/>
      <c r="IE378" s="45"/>
      <c r="IF378" s="45"/>
      <c r="IG378" s="45"/>
      <c r="IH378" s="45"/>
      <c r="II378" s="45"/>
      <c r="IJ378" s="45"/>
      <c r="IK378" s="45"/>
      <c r="IL378" s="45"/>
      <c r="IM378" s="45"/>
      <c r="IN378" s="45"/>
      <c r="IO378" s="45"/>
      <c r="IP378" s="45"/>
      <c r="IQ378" s="45"/>
      <c r="IR378" s="45"/>
      <c r="IS378" s="45"/>
      <c r="IT378" s="45"/>
      <c r="IU378" s="45"/>
      <c r="IV378" s="45"/>
    </row>
    <row r="379" spans="1:256" s="44" customFormat="1" ht="140.15" x14ac:dyDescent="0.25">
      <c r="A379" s="97">
        <v>481</v>
      </c>
      <c r="B379" s="100" t="s">
        <v>6915</v>
      </c>
      <c r="C379" s="98" t="s">
        <v>3582</v>
      </c>
      <c r="D379" s="99" t="s">
        <v>1272</v>
      </c>
      <c r="E379" s="100" t="s">
        <v>3657</v>
      </c>
      <c r="F379" s="98" t="s">
        <v>3584</v>
      </c>
      <c r="G379" s="100" t="s">
        <v>3658</v>
      </c>
      <c r="H379" s="98"/>
      <c r="I379" s="100" t="s">
        <v>3659</v>
      </c>
      <c r="J379" s="101">
        <v>57167</v>
      </c>
      <c r="K379" s="100" t="s">
        <v>733</v>
      </c>
      <c r="L379" s="100" t="s">
        <v>3660</v>
      </c>
      <c r="M379" s="100" t="s">
        <v>3661</v>
      </c>
      <c r="N379" s="100" t="s">
        <v>3662</v>
      </c>
      <c r="O379" s="100" t="s">
        <v>3663</v>
      </c>
      <c r="P379" s="100" t="s">
        <v>3664</v>
      </c>
      <c r="Q379" s="102"/>
      <c r="R379" s="98"/>
      <c r="S379" s="98"/>
      <c r="T379" s="98"/>
      <c r="U379" s="102"/>
      <c r="V379" s="98"/>
      <c r="W379" s="98"/>
      <c r="X379" s="103" t="s">
        <v>3342</v>
      </c>
      <c r="Y379" s="102"/>
      <c r="Z379" s="102"/>
      <c r="AA379" s="102"/>
      <c r="AB379" s="102"/>
      <c r="AC379" s="98"/>
      <c r="AD379" s="102"/>
      <c r="AE379" s="104"/>
      <c r="AF379" s="105" t="s">
        <v>3665</v>
      </c>
      <c r="AG379" s="106"/>
      <c r="AH379" s="100"/>
      <c r="AI379" s="107"/>
      <c r="AJ379" s="106"/>
      <c r="AK379" s="98"/>
      <c r="AL379" s="107"/>
      <c r="AM379" s="106"/>
      <c r="AN379" s="98"/>
      <c r="AO379" s="107"/>
      <c r="AP379" s="106"/>
      <c r="AQ379" s="98"/>
      <c r="AR379" s="107"/>
      <c r="AS379" s="106"/>
      <c r="AT379" s="98"/>
      <c r="AU379" s="107"/>
      <c r="AV379" s="108"/>
      <c r="AW379" s="98"/>
      <c r="AX379" s="98"/>
      <c r="AY379" s="53"/>
      <c r="AZ379" s="40"/>
      <c r="BA379" s="40"/>
      <c r="BB379" s="40"/>
      <c r="BC379" s="40"/>
      <c r="BD379" s="40"/>
      <c r="BE379" s="40"/>
      <c r="BF379" s="40"/>
      <c r="BG379" s="40"/>
      <c r="BH379" s="40"/>
      <c r="BI379" s="40"/>
      <c r="BJ379" s="40"/>
      <c r="BK379" s="40"/>
      <c r="BL379" s="40"/>
      <c r="BM379" s="40"/>
      <c r="BN379" s="40"/>
      <c r="BO379" s="40"/>
      <c r="BP379" s="40"/>
      <c r="BQ379" s="40"/>
      <c r="BR379" s="40"/>
      <c r="BS379" s="40"/>
      <c r="BT379" s="40"/>
      <c r="BU379" s="40"/>
      <c r="BV379" s="40"/>
      <c r="BW379" s="40"/>
      <c r="BX379" s="40"/>
      <c r="BY379" s="40"/>
      <c r="BZ379" s="40"/>
      <c r="CA379" s="40"/>
      <c r="CB379" s="40"/>
      <c r="CC379" s="40"/>
      <c r="CD379" s="40"/>
      <c r="CE379" s="40"/>
      <c r="CF379" s="40"/>
      <c r="CG379" s="40"/>
      <c r="CH379" s="40"/>
      <c r="CI379" s="40"/>
      <c r="CJ379" s="40"/>
      <c r="CK379" s="40"/>
      <c r="CL379" s="40"/>
      <c r="CM379" s="40"/>
      <c r="CN379" s="40"/>
      <c r="CO379" s="40"/>
      <c r="CP379" s="40"/>
      <c r="CQ379" s="40"/>
      <c r="CR379" s="40"/>
      <c r="CS379" s="40"/>
      <c r="CT379" s="40"/>
      <c r="CU379" s="40"/>
      <c r="CV379" s="40"/>
      <c r="CW379" s="40"/>
      <c r="CX379" s="40"/>
      <c r="CY379" s="40"/>
      <c r="CZ379" s="40"/>
      <c r="DA379" s="40"/>
      <c r="DB379" s="40"/>
      <c r="DC379" s="40"/>
      <c r="DD379" s="40"/>
      <c r="DE379" s="40"/>
      <c r="DF379" s="40"/>
      <c r="DG379" s="40"/>
      <c r="DH379" s="40"/>
      <c r="DI379" s="40"/>
      <c r="DJ379" s="40"/>
      <c r="DK379" s="40"/>
      <c r="DL379" s="40"/>
      <c r="DM379" s="40"/>
      <c r="DN379" s="40"/>
      <c r="DO379" s="40"/>
      <c r="DP379" s="40"/>
      <c r="DQ379" s="40"/>
      <c r="DR379" s="40"/>
      <c r="DS379" s="40"/>
      <c r="DT379" s="40"/>
      <c r="DU379" s="40"/>
      <c r="DV379" s="40"/>
      <c r="DW379" s="40"/>
      <c r="DX379" s="40"/>
      <c r="DY379" s="40"/>
      <c r="DZ379" s="40"/>
      <c r="EA379" s="40"/>
      <c r="EB379" s="40"/>
      <c r="EC379" s="40"/>
      <c r="ED379" s="40"/>
      <c r="EE379" s="40"/>
      <c r="EF379" s="40"/>
      <c r="EG379" s="40"/>
      <c r="EH379" s="40"/>
      <c r="EI379" s="40"/>
      <c r="EJ379" s="40"/>
      <c r="EK379" s="40"/>
      <c r="EL379" s="40"/>
      <c r="EM379" s="40"/>
      <c r="EN379" s="40"/>
      <c r="EO379" s="40"/>
      <c r="EP379" s="40"/>
      <c r="EQ379" s="40"/>
      <c r="ER379" s="40"/>
      <c r="ES379" s="40"/>
      <c r="ET379" s="40"/>
      <c r="EU379" s="40"/>
      <c r="EV379" s="40"/>
      <c r="EW379" s="40"/>
      <c r="EX379" s="40"/>
      <c r="EY379" s="40"/>
      <c r="EZ379" s="40"/>
      <c r="FA379" s="40"/>
      <c r="FB379" s="40"/>
      <c r="FC379" s="40"/>
      <c r="FD379" s="40"/>
      <c r="FE379" s="40"/>
      <c r="FF379" s="40"/>
      <c r="FG379" s="40"/>
      <c r="FH379" s="40"/>
      <c r="FI379" s="40"/>
      <c r="FJ379" s="40"/>
      <c r="FK379" s="40"/>
      <c r="FL379" s="40"/>
      <c r="FM379" s="40"/>
      <c r="FN379" s="40"/>
      <c r="FO379" s="40"/>
      <c r="FP379" s="40"/>
      <c r="FQ379" s="40"/>
      <c r="FR379" s="40"/>
      <c r="FS379" s="40"/>
      <c r="FT379" s="40"/>
      <c r="FU379" s="40"/>
      <c r="FV379" s="40"/>
      <c r="FW379" s="40"/>
      <c r="FX379" s="40"/>
      <c r="FY379" s="40"/>
      <c r="FZ379" s="40"/>
      <c r="GA379" s="40"/>
      <c r="GB379" s="40"/>
      <c r="GC379" s="40"/>
      <c r="GD379" s="40"/>
      <c r="GE379" s="40"/>
      <c r="GF379" s="40"/>
      <c r="GG379" s="40"/>
      <c r="GH379" s="40"/>
      <c r="GI379" s="40"/>
      <c r="GJ379" s="40"/>
      <c r="GK379" s="40"/>
      <c r="GL379" s="40"/>
      <c r="GM379" s="40"/>
      <c r="GN379" s="40"/>
      <c r="GO379" s="40"/>
      <c r="GP379" s="40"/>
      <c r="GQ379" s="40"/>
      <c r="GR379" s="40"/>
      <c r="GS379" s="40"/>
      <c r="GT379" s="40"/>
      <c r="GU379" s="40"/>
      <c r="GV379" s="40"/>
      <c r="GW379" s="40"/>
      <c r="GX379" s="40"/>
      <c r="GY379" s="40"/>
      <c r="GZ379" s="40"/>
      <c r="HA379" s="40"/>
      <c r="HB379" s="40"/>
      <c r="HC379" s="40"/>
      <c r="HD379" s="40"/>
      <c r="HE379" s="40"/>
      <c r="HF379" s="40"/>
      <c r="HG379" s="40"/>
      <c r="HH379" s="40"/>
      <c r="HI379" s="40"/>
      <c r="HJ379" s="40"/>
      <c r="HK379" s="40"/>
      <c r="HL379" s="40"/>
      <c r="HM379" s="40"/>
      <c r="HN379" s="40"/>
      <c r="HO379" s="40"/>
      <c r="HP379" s="40"/>
      <c r="HQ379" s="40"/>
      <c r="HR379" s="40"/>
      <c r="HS379" s="40"/>
      <c r="HT379" s="40"/>
      <c r="HU379" s="40"/>
      <c r="HV379" s="40"/>
      <c r="HW379" s="40"/>
      <c r="HX379" s="40"/>
      <c r="HY379" s="40"/>
      <c r="HZ379" s="40"/>
      <c r="IA379" s="40"/>
      <c r="IB379" s="40"/>
      <c r="IC379" s="40"/>
      <c r="ID379" s="40"/>
      <c r="IE379" s="40"/>
      <c r="IF379" s="40"/>
      <c r="IG379" s="40"/>
      <c r="IH379" s="40"/>
      <c r="II379" s="40"/>
      <c r="IJ379" s="40"/>
      <c r="IK379" s="40"/>
      <c r="IL379" s="40"/>
      <c r="IM379" s="40"/>
      <c r="IN379" s="40"/>
      <c r="IO379" s="40"/>
      <c r="IP379" s="40"/>
      <c r="IQ379" s="40"/>
      <c r="IR379" s="40"/>
      <c r="IS379" s="40"/>
      <c r="IT379" s="40"/>
      <c r="IU379" s="40"/>
      <c r="IV379" s="40"/>
    </row>
    <row r="380" spans="1:256" s="44" customFormat="1" ht="187.5" customHeight="1" x14ac:dyDescent="0.25">
      <c r="A380" s="97">
        <v>481</v>
      </c>
      <c r="B380" s="100" t="s">
        <v>6915</v>
      </c>
      <c r="C380" s="98" t="s">
        <v>3666</v>
      </c>
      <c r="D380" s="99" t="s">
        <v>1272</v>
      </c>
      <c r="E380" s="100" t="s">
        <v>3689</v>
      </c>
      <c r="F380" s="98" t="s">
        <v>3668</v>
      </c>
      <c r="G380" s="100" t="s">
        <v>3690</v>
      </c>
      <c r="H380" s="98" t="s">
        <v>3613</v>
      </c>
      <c r="I380" s="100" t="s">
        <v>3691</v>
      </c>
      <c r="J380" s="101">
        <v>63912</v>
      </c>
      <c r="K380" s="100" t="s">
        <v>675</v>
      </c>
      <c r="L380" s="100" t="s">
        <v>3692</v>
      </c>
      <c r="M380" s="100" t="s">
        <v>3693</v>
      </c>
      <c r="N380" s="100" t="s">
        <v>3694</v>
      </c>
      <c r="O380" s="100" t="s">
        <v>3695</v>
      </c>
      <c r="P380" s="100" t="s">
        <v>3696</v>
      </c>
      <c r="Q380" s="102"/>
      <c r="R380" s="98"/>
      <c r="S380" s="98"/>
      <c r="T380" s="98"/>
      <c r="U380" s="102"/>
      <c r="V380" s="98"/>
      <c r="W380" s="98"/>
      <c r="X380" s="103" t="s">
        <v>3342</v>
      </c>
      <c r="Y380" s="102"/>
      <c r="Z380" s="102"/>
      <c r="AA380" s="102"/>
      <c r="AB380" s="102"/>
      <c r="AC380" s="98"/>
      <c r="AD380" s="102"/>
      <c r="AE380" s="104"/>
      <c r="AF380" s="105" t="s">
        <v>3697</v>
      </c>
      <c r="AG380" s="106" t="s">
        <v>3677</v>
      </c>
      <c r="AH380" s="100" t="s">
        <v>3698</v>
      </c>
      <c r="AI380" s="107">
        <v>45</v>
      </c>
      <c r="AJ380" s="106" t="s">
        <v>3679</v>
      </c>
      <c r="AK380" s="98" t="s">
        <v>3699</v>
      </c>
      <c r="AL380" s="107" t="s">
        <v>3700</v>
      </c>
      <c r="AM380" s="106" t="s">
        <v>3680</v>
      </c>
      <c r="AN380" s="98" t="s">
        <v>3701</v>
      </c>
      <c r="AO380" s="107" t="s">
        <v>3676</v>
      </c>
      <c r="AP380" s="106"/>
      <c r="AQ380" s="98"/>
      <c r="AR380" s="107"/>
      <c r="AS380" s="106"/>
      <c r="AT380" s="98"/>
      <c r="AU380" s="107"/>
      <c r="AV380" s="108"/>
      <c r="AW380" s="98"/>
      <c r="AX380" s="98"/>
      <c r="AY380" s="53"/>
      <c r="AZ380" s="40"/>
      <c r="BA380" s="40"/>
      <c r="BB380" s="40"/>
      <c r="BC380" s="40"/>
      <c r="BD380" s="40"/>
      <c r="BE380" s="40"/>
      <c r="BF380" s="40"/>
      <c r="BG380" s="40"/>
      <c r="BH380" s="40"/>
      <c r="BI380" s="40"/>
      <c r="BJ380" s="40"/>
      <c r="BK380" s="40"/>
      <c r="BL380" s="40"/>
      <c r="BM380" s="40"/>
      <c r="BN380" s="40"/>
      <c r="BO380" s="40"/>
      <c r="BP380" s="40"/>
      <c r="BQ380" s="40"/>
      <c r="BR380" s="40"/>
      <c r="BS380" s="40"/>
      <c r="BT380" s="40"/>
      <c r="BU380" s="40"/>
      <c r="BV380" s="40"/>
      <c r="BW380" s="40"/>
      <c r="BX380" s="40"/>
      <c r="BY380" s="40"/>
      <c r="BZ380" s="40"/>
      <c r="CA380" s="40"/>
      <c r="CB380" s="40"/>
      <c r="CC380" s="40"/>
      <c r="CD380" s="40"/>
      <c r="CE380" s="40"/>
      <c r="CF380" s="40"/>
      <c r="CG380" s="40"/>
      <c r="CH380" s="40"/>
      <c r="CI380" s="40"/>
      <c r="CJ380" s="40"/>
      <c r="CK380" s="40"/>
      <c r="CL380" s="40"/>
      <c r="CM380" s="40"/>
      <c r="CN380" s="40"/>
      <c r="CO380" s="40"/>
      <c r="CP380" s="40"/>
      <c r="CQ380" s="40"/>
      <c r="CR380" s="40"/>
      <c r="CS380" s="40"/>
      <c r="CT380" s="40"/>
      <c r="CU380" s="40"/>
      <c r="CV380" s="40"/>
      <c r="CW380" s="40"/>
      <c r="CX380" s="40"/>
      <c r="CY380" s="40"/>
      <c r="CZ380" s="40"/>
      <c r="DA380" s="40"/>
      <c r="DB380" s="40"/>
      <c r="DC380" s="40"/>
      <c r="DD380" s="40"/>
      <c r="DE380" s="40"/>
      <c r="DF380" s="40"/>
      <c r="DG380" s="40"/>
      <c r="DH380" s="40"/>
      <c r="DI380" s="40"/>
      <c r="DJ380" s="40"/>
      <c r="DK380" s="40"/>
      <c r="DL380" s="40"/>
      <c r="DM380" s="40"/>
      <c r="DN380" s="40"/>
      <c r="DO380" s="40"/>
      <c r="DP380" s="40"/>
      <c r="DQ380" s="40"/>
      <c r="DR380" s="40"/>
      <c r="DS380" s="40"/>
      <c r="DT380" s="40"/>
      <c r="DU380" s="40"/>
      <c r="DV380" s="40"/>
      <c r="DW380" s="40"/>
      <c r="DX380" s="40"/>
      <c r="DY380" s="40"/>
      <c r="DZ380" s="40"/>
      <c r="EA380" s="40"/>
      <c r="EB380" s="40"/>
      <c r="EC380" s="40"/>
      <c r="ED380" s="40"/>
      <c r="EE380" s="40"/>
      <c r="EF380" s="40"/>
      <c r="EG380" s="40"/>
      <c r="EH380" s="40"/>
      <c r="EI380" s="40"/>
      <c r="EJ380" s="40"/>
      <c r="EK380" s="40"/>
      <c r="EL380" s="40"/>
      <c r="EM380" s="40"/>
      <c r="EN380" s="40"/>
      <c r="EO380" s="40"/>
      <c r="EP380" s="40"/>
      <c r="EQ380" s="40"/>
      <c r="ER380" s="40"/>
      <c r="ES380" s="40"/>
      <c r="ET380" s="40"/>
      <c r="EU380" s="40"/>
      <c r="EV380" s="40"/>
      <c r="EW380" s="40"/>
      <c r="EX380" s="40"/>
      <c r="EY380" s="40"/>
      <c r="EZ380" s="40"/>
      <c r="FA380" s="40"/>
      <c r="FB380" s="40"/>
      <c r="FC380" s="40"/>
      <c r="FD380" s="40"/>
      <c r="FE380" s="40"/>
      <c r="FF380" s="40"/>
      <c r="FG380" s="40"/>
      <c r="FH380" s="40"/>
      <c r="FI380" s="40"/>
      <c r="FJ380" s="40"/>
      <c r="FK380" s="40"/>
      <c r="FL380" s="40"/>
      <c r="FM380" s="40"/>
      <c r="FN380" s="40"/>
      <c r="FO380" s="40"/>
      <c r="FP380" s="40"/>
      <c r="FQ380" s="40"/>
      <c r="FR380" s="40"/>
      <c r="FS380" s="40"/>
      <c r="FT380" s="40"/>
      <c r="FU380" s="40"/>
      <c r="FV380" s="40"/>
      <c r="FW380" s="40"/>
      <c r="FX380" s="40"/>
      <c r="FY380" s="40"/>
      <c r="FZ380" s="40"/>
      <c r="GA380" s="40"/>
      <c r="GB380" s="40"/>
      <c r="GC380" s="40"/>
      <c r="GD380" s="40"/>
      <c r="GE380" s="40"/>
      <c r="GF380" s="40"/>
      <c r="GG380" s="40"/>
      <c r="GH380" s="40"/>
      <c r="GI380" s="40"/>
      <c r="GJ380" s="40"/>
      <c r="GK380" s="40"/>
      <c r="GL380" s="40"/>
      <c r="GM380" s="40"/>
      <c r="GN380" s="40"/>
      <c r="GO380" s="40"/>
      <c r="GP380" s="40"/>
      <c r="GQ380" s="40"/>
      <c r="GR380" s="40"/>
      <c r="GS380" s="40"/>
      <c r="GT380" s="40"/>
      <c r="GU380" s="40"/>
      <c r="GV380" s="40"/>
      <c r="GW380" s="40"/>
      <c r="GX380" s="40"/>
      <c r="GY380" s="40"/>
      <c r="GZ380" s="40"/>
      <c r="HA380" s="40"/>
      <c r="HB380" s="40"/>
      <c r="HC380" s="40"/>
      <c r="HD380" s="40"/>
      <c r="HE380" s="40"/>
      <c r="HF380" s="40"/>
      <c r="HG380" s="40"/>
      <c r="HH380" s="40"/>
      <c r="HI380" s="40"/>
      <c r="HJ380" s="40"/>
      <c r="HK380" s="40"/>
      <c r="HL380" s="40"/>
      <c r="HM380" s="40"/>
      <c r="HN380" s="40"/>
      <c r="HO380" s="40"/>
      <c r="HP380" s="40"/>
      <c r="HQ380" s="40"/>
      <c r="HR380" s="40"/>
      <c r="HS380" s="40"/>
      <c r="HT380" s="40"/>
      <c r="HU380" s="40"/>
      <c r="HV380" s="40"/>
      <c r="HW380" s="40"/>
      <c r="HX380" s="40"/>
      <c r="HY380" s="40"/>
      <c r="HZ380" s="40"/>
      <c r="IA380" s="40"/>
      <c r="IB380" s="40"/>
      <c r="IC380" s="40"/>
      <c r="ID380" s="40"/>
      <c r="IE380" s="40"/>
      <c r="IF380" s="40"/>
      <c r="IG380" s="40"/>
      <c r="IH380" s="40"/>
      <c r="II380" s="40"/>
      <c r="IJ380" s="40"/>
      <c r="IK380" s="40"/>
      <c r="IL380" s="40"/>
      <c r="IM380" s="40"/>
      <c r="IN380" s="40"/>
      <c r="IO380" s="40"/>
      <c r="IP380" s="40"/>
      <c r="IQ380" s="40"/>
      <c r="IR380" s="40"/>
      <c r="IS380" s="40"/>
      <c r="IT380" s="40"/>
      <c r="IU380" s="40"/>
      <c r="IV380" s="40"/>
    </row>
    <row r="381" spans="1:256" s="44" customFormat="1" ht="63.7" x14ac:dyDescent="0.25">
      <c r="A381" s="97">
        <v>481</v>
      </c>
      <c r="B381" s="100" t="s">
        <v>6915</v>
      </c>
      <c r="C381" s="98" t="s">
        <v>3666</v>
      </c>
      <c r="D381" s="99" t="s">
        <v>1272</v>
      </c>
      <c r="E381" s="100" t="s">
        <v>3681</v>
      </c>
      <c r="F381" s="98" t="s">
        <v>3668</v>
      </c>
      <c r="G381" s="100" t="s">
        <v>3682</v>
      </c>
      <c r="H381" s="98" t="s">
        <v>7911</v>
      </c>
      <c r="I381" s="100" t="s">
        <v>3683</v>
      </c>
      <c r="J381" s="101">
        <v>82035</v>
      </c>
      <c r="K381" s="100" t="s">
        <v>733</v>
      </c>
      <c r="L381" s="100" t="s">
        <v>3684</v>
      </c>
      <c r="M381" s="100" t="s">
        <v>3685</v>
      </c>
      <c r="N381" s="100" t="s">
        <v>3686</v>
      </c>
      <c r="O381" s="100" t="s">
        <v>3687</v>
      </c>
      <c r="P381" s="100" t="s">
        <v>3688</v>
      </c>
      <c r="Q381" s="102"/>
      <c r="R381" s="98"/>
      <c r="S381" s="98"/>
      <c r="T381" s="98"/>
      <c r="U381" s="102"/>
      <c r="V381" s="98"/>
      <c r="W381" s="98"/>
      <c r="X381" s="103" t="s">
        <v>3342</v>
      </c>
      <c r="Y381" s="102"/>
      <c r="Z381" s="102"/>
      <c r="AA381" s="102"/>
      <c r="AB381" s="102"/>
      <c r="AC381" s="98"/>
      <c r="AD381" s="102"/>
      <c r="AE381" s="104"/>
      <c r="AF381" s="105" t="s">
        <v>3678</v>
      </c>
      <c r="AG381" s="106" t="s">
        <v>3677</v>
      </c>
      <c r="AH381" s="100"/>
      <c r="AI381" s="107" t="s">
        <v>3678</v>
      </c>
      <c r="AJ381" s="106" t="s">
        <v>3679</v>
      </c>
      <c r="AK381" s="98"/>
      <c r="AL381" s="107" t="s">
        <v>3678</v>
      </c>
      <c r="AM381" s="106" t="s">
        <v>3680</v>
      </c>
      <c r="AN381" s="98"/>
      <c r="AO381" s="107" t="s">
        <v>3678</v>
      </c>
      <c r="AP381" s="106"/>
      <c r="AQ381" s="98"/>
      <c r="AR381" s="107"/>
      <c r="AS381" s="106"/>
      <c r="AT381" s="98"/>
      <c r="AU381" s="107"/>
      <c r="AV381" s="108"/>
      <c r="AW381" s="98"/>
      <c r="AX381" s="98"/>
      <c r="AY381" s="53"/>
      <c r="AZ381" s="40"/>
      <c r="BA381" s="40"/>
      <c r="BB381" s="40"/>
      <c r="BC381" s="40"/>
      <c r="BD381" s="40"/>
      <c r="BE381" s="40"/>
      <c r="BF381" s="40"/>
      <c r="BG381" s="40"/>
      <c r="BH381" s="40"/>
      <c r="BI381" s="40"/>
      <c r="BJ381" s="40"/>
      <c r="BK381" s="40"/>
      <c r="BL381" s="40"/>
      <c r="BM381" s="40"/>
      <c r="BN381" s="40"/>
      <c r="BO381" s="40"/>
      <c r="BP381" s="40"/>
      <c r="BQ381" s="40"/>
      <c r="BR381" s="40"/>
      <c r="BS381" s="40"/>
      <c r="BT381" s="40"/>
      <c r="BU381" s="40"/>
      <c r="BV381" s="40"/>
      <c r="BW381" s="40"/>
      <c r="BX381" s="40"/>
      <c r="BY381" s="40"/>
      <c r="BZ381" s="40"/>
      <c r="CA381" s="40"/>
      <c r="CB381" s="40"/>
      <c r="CC381" s="40"/>
      <c r="CD381" s="40"/>
      <c r="CE381" s="40"/>
      <c r="CF381" s="40"/>
      <c r="CG381" s="40"/>
      <c r="CH381" s="40"/>
      <c r="CI381" s="40"/>
      <c r="CJ381" s="40"/>
      <c r="CK381" s="40"/>
      <c r="CL381" s="40"/>
      <c r="CM381" s="40"/>
      <c r="CN381" s="40"/>
      <c r="CO381" s="40"/>
      <c r="CP381" s="40"/>
      <c r="CQ381" s="40"/>
      <c r="CR381" s="40"/>
      <c r="CS381" s="40"/>
      <c r="CT381" s="40"/>
      <c r="CU381" s="40"/>
      <c r="CV381" s="40"/>
      <c r="CW381" s="40"/>
      <c r="CX381" s="40"/>
      <c r="CY381" s="40"/>
      <c r="CZ381" s="40"/>
      <c r="DA381" s="40"/>
      <c r="DB381" s="40"/>
      <c r="DC381" s="40"/>
      <c r="DD381" s="40"/>
      <c r="DE381" s="40"/>
      <c r="DF381" s="40"/>
      <c r="DG381" s="40"/>
      <c r="DH381" s="40"/>
      <c r="DI381" s="40"/>
      <c r="DJ381" s="40"/>
      <c r="DK381" s="40"/>
      <c r="DL381" s="40"/>
      <c r="DM381" s="40"/>
      <c r="DN381" s="40"/>
      <c r="DO381" s="40"/>
      <c r="DP381" s="40"/>
      <c r="DQ381" s="40"/>
      <c r="DR381" s="40"/>
      <c r="DS381" s="40"/>
      <c r="DT381" s="40"/>
      <c r="DU381" s="40"/>
      <c r="DV381" s="40"/>
      <c r="DW381" s="40"/>
      <c r="DX381" s="40"/>
      <c r="DY381" s="40"/>
      <c r="DZ381" s="40"/>
      <c r="EA381" s="40"/>
      <c r="EB381" s="40"/>
      <c r="EC381" s="40"/>
      <c r="ED381" s="40"/>
      <c r="EE381" s="40"/>
      <c r="EF381" s="40"/>
      <c r="EG381" s="40"/>
      <c r="EH381" s="40"/>
      <c r="EI381" s="40"/>
      <c r="EJ381" s="40"/>
      <c r="EK381" s="40"/>
      <c r="EL381" s="40"/>
      <c r="EM381" s="40"/>
      <c r="EN381" s="40"/>
      <c r="EO381" s="40"/>
      <c r="EP381" s="40"/>
      <c r="EQ381" s="40"/>
      <c r="ER381" s="40"/>
      <c r="ES381" s="40"/>
      <c r="ET381" s="40"/>
      <c r="EU381" s="40"/>
      <c r="EV381" s="40"/>
      <c r="EW381" s="40"/>
      <c r="EX381" s="40"/>
      <c r="EY381" s="40"/>
      <c r="EZ381" s="40"/>
      <c r="FA381" s="40"/>
      <c r="FB381" s="40"/>
      <c r="FC381" s="40"/>
      <c r="FD381" s="40"/>
      <c r="FE381" s="40"/>
      <c r="FF381" s="40"/>
      <c r="FG381" s="40"/>
      <c r="FH381" s="40"/>
      <c r="FI381" s="40"/>
      <c r="FJ381" s="40"/>
      <c r="FK381" s="40"/>
      <c r="FL381" s="40"/>
      <c r="FM381" s="40"/>
      <c r="FN381" s="40"/>
      <c r="FO381" s="40"/>
      <c r="FP381" s="40"/>
      <c r="FQ381" s="40"/>
      <c r="FR381" s="40"/>
      <c r="FS381" s="40"/>
      <c r="FT381" s="40"/>
      <c r="FU381" s="40"/>
      <c r="FV381" s="40"/>
      <c r="FW381" s="40"/>
      <c r="FX381" s="40"/>
      <c r="FY381" s="40"/>
      <c r="FZ381" s="40"/>
      <c r="GA381" s="40"/>
      <c r="GB381" s="40"/>
      <c r="GC381" s="40"/>
      <c r="GD381" s="40"/>
      <c r="GE381" s="40"/>
      <c r="GF381" s="40"/>
      <c r="GG381" s="40"/>
      <c r="GH381" s="40"/>
      <c r="GI381" s="40"/>
      <c r="GJ381" s="40"/>
      <c r="GK381" s="40"/>
      <c r="GL381" s="40"/>
      <c r="GM381" s="40"/>
      <c r="GN381" s="40"/>
      <c r="GO381" s="40"/>
      <c r="GP381" s="40"/>
      <c r="GQ381" s="40"/>
      <c r="GR381" s="40"/>
      <c r="GS381" s="40"/>
      <c r="GT381" s="40"/>
      <c r="GU381" s="40"/>
      <c r="GV381" s="40"/>
      <c r="GW381" s="40"/>
      <c r="GX381" s="40"/>
      <c r="GY381" s="40"/>
      <c r="GZ381" s="40"/>
      <c r="HA381" s="40"/>
      <c r="HB381" s="40"/>
      <c r="HC381" s="40"/>
      <c r="HD381" s="40"/>
      <c r="HE381" s="40"/>
      <c r="HF381" s="40"/>
      <c r="HG381" s="40"/>
      <c r="HH381" s="40"/>
      <c r="HI381" s="40"/>
      <c r="HJ381" s="40"/>
      <c r="HK381" s="40"/>
      <c r="HL381" s="40"/>
      <c r="HM381" s="40"/>
      <c r="HN381" s="40"/>
      <c r="HO381" s="40"/>
      <c r="HP381" s="40"/>
      <c r="HQ381" s="40"/>
      <c r="HR381" s="40"/>
      <c r="HS381" s="40"/>
      <c r="HT381" s="40"/>
      <c r="HU381" s="40"/>
      <c r="HV381" s="40"/>
      <c r="HW381" s="40"/>
      <c r="HX381" s="40"/>
      <c r="HY381" s="40"/>
      <c r="HZ381" s="40"/>
      <c r="IA381" s="40"/>
      <c r="IB381" s="40"/>
      <c r="IC381" s="40"/>
      <c r="ID381" s="40"/>
      <c r="IE381" s="40"/>
      <c r="IF381" s="40"/>
      <c r="IG381" s="40"/>
      <c r="IH381" s="40"/>
      <c r="II381" s="40"/>
      <c r="IJ381" s="40"/>
      <c r="IK381" s="40"/>
      <c r="IL381" s="40"/>
      <c r="IM381" s="40"/>
      <c r="IN381" s="40"/>
      <c r="IO381" s="40"/>
      <c r="IP381" s="40"/>
      <c r="IQ381" s="40"/>
      <c r="IR381" s="40"/>
      <c r="IS381" s="40"/>
      <c r="IT381" s="40"/>
      <c r="IU381" s="40"/>
      <c r="IV381" s="40"/>
    </row>
    <row r="382" spans="1:256" s="57" customFormat="1" ht="50.95" x14ac:dyDescent="0.25">
      <c r="A382" s="97">
        <v>481</v>
      </c>
      <c r="B382" s="100" t="s">
        <v>6915</v>
      </c>
      <c r="C382" s="98" t="s">
        <v>3666</v>
      </c>
      <c r="D382" s="99" t="s">
        <v>1272</v>
      </c>
      <c r="E382" s="100" t="s">
        <v>3667</v>
      </c>
      <c r="F382" s="98" t="s">
        <v>3668</v>
      </c>
      <c r="G382" s="100" t="s">
        <v>3669</v>
      </c>
      <c r="H382" s="98" t="s">
        <v>3623</v>
      </c>
      <c r="I382" s="100" t="s">
        <v>3670</v>
      </c>
      <c r="J382" s="101">
        <v>43816</v>
      </c>
      <c r="K382" s="100" t="s">
        <v>726</v>
      </c>
      <c r="L382" s="100" t="s">
        <v>3671</v>
      </c>
      <c r="M382" s="100" t="s">
        <v>3672</v>
      </c>
      <c r="N382" s="100" t="s">
        <v>3673</v>
      </c>
      <c r="O382" s="100" t="s">
        <v>3674</v>
      </c>
      <c r="P382" s="100" t="s">
        <v>3675</v>
      </c>
      <c r="Q382" s="102"/>
      <c r="R382" s="98"/>
      <c r="S382" s="98"/>
      <c r="T382" s="98"/>
      <c r="U382" s="102"/>
      <c r="V382" s="98"/>
      <c r="W382" s="98"/>
      <c r="X382" s="103" t="s">
        <v>3342</v>
      </c>
      <c r="Y382" s="102"/>
      <c r="Z382" s="102"/>
      <c r="AA382" s="102"/>
      <c r="AB382" s="102"/>
      <c r="AC382" s="98"/>
      <c r="AD382" s="102"/>
      <c r="AE382" s="104"/>
      <c r="AF382" s="105" t="s">
        <v>3676</v>
      </c>
      <c r="AG382" s="106" t="s">
        <v>3677</v>
      </c>
      <c r="AH382" s="100"/>
      <c r="AI382" s="107" t="s">
        <v>3678</v>
      </c>
      <c r="AJ382" s="106" t="s">
        <v>3679</v>
      </c>
      <c r="AK382" s="98"/>
      <c r="AL382" s="107" t="s">
        <v>3678</v>
      </c>
      <c r="AM382" s="106" t="s">
        <v>3680</v>
      </c>
      <c r="AN382" s="98"/>
      <c r="AO382" s="107" t="s">
        <v>3676</v>
      </c>
      <c r="AP382" s="106"/>
      <c r="AQ382" s="98"/>
      <c r="AR382" s="107"/>
      <c r="AS382" s="106"/>
      <c r="AT382" s="98"/>
      <c r="AU382" s="107"/>
      <c r="AV382" s="108"/>
      <c r="AW382" s="98"/>
      <c r="AX382" s="98"/>
      <c r="AY382" s="53"/>
      <c r="AZ382" s="40"/>
      <c r="BA382" s="40"/>
      <c r="BB382" s="40"/>
      <c r="BC382" s="40"/>
      <c r="BD382" s="40"/>
      <c r="BE382" s="40"/>
      <c r="BF382" s="40"/>
      <c r="BG382" s="40"/>
      <c r="BH382" s="40"/>
      <c r="BI382" s="40"/>
      <c r="BJ382" s="40"/>
      <c r="BK382" s="40"/>
      <c r="BL382" s="40"/>
      <c r="BM382" s="40"/>
      <c r="BN382" s="40"/>
      <c r="BO382" s="40"/>
      <c r="BP382" s="40"/>
      <c r="BQ382" s="40"/>
      <c r="BR382" s="40"/>
      <c r="BS382" s="40"/>
      <c r="BT382" s="40"/>
      <c r="BU382" s="40"/>
      <c r="BV382" s="40"/>
      <c r="BW382" s="40"/>
      <c r="BX382" s="40"/>
      <c r="BY382" s="40"/>
      <c r="BZ382" s="40"/>
      <c r="CA382" s="40"/>
      <c r="CB382" s="40"/>
      <c r="CC382" s="40"/>
      <c r="CD382" s="40"/>
      <c r="CE382" s="40"/>
      <c r="CF382" s="40"/>
      <c r="CG382" s="40"/>
      <c r="CH382" s="40"/>
      <c r="CI382" s="40"/>
      <c r="CJ382" s="40"/>
      <c r="CK382" s="40"/>
      <c r="CL382" s="40"/>
      <c r="CM382" s="40"/>
      <c r="CN382" s="40"/>
      <c r="CO382" s="40"/>
      <c r="CP382" s="40"/>
      <c r="CQ382" s="40"/>
      <c r="CR382" s="40"/>
      <c r="CS382" s="40"/>
      <c r="CT382" s="40"/>
      <c r="CU382" s="40"/>
      <c r="CV382" s="40"/>
      <c r="CW382" s="40"/>
      <c r="CX382" s="40"/>
      <c r="CY382" s="40"/>
      <c r="CZ382" s="40"/>
      <c r="DA382" s="40"/>
      <c r="DB382" s="40"/>
      <c r="DC382" s="40"/>
      <c r="DD382" s="40"/>
      <c r="DE382" s="40"/>
      <c r="DF382" s="40"/>
      <c r="DG382" s="40"/>
      <c r="DH382" s="40"/>
      <c r="DI382" s="40"/>
      <c r="DJ382" s="40"/>
      <c r="DK382" s="40"/>
      <c r="DL382" s="40"/>
      <c r="DM382" s="40"/>
      <c r="DN382" s="40"/>
      <c r="DO382" s="40"/>
      <c r="DP382" s="40"/>
      <c r="DQ382" s="40"/>
      <c r="DR382" s="40"/>
      <c r="DS382" s="40"/>
      <c r="DT382" s="40"/>
      <c r="DU382" s="40"/>
      <c r="DV382" s="40"/>
      <c r="DW382" s="40"/>
      <c r="DX382" s="40"/>
      <c r="DY382" s="40"/>
      <c r="DZ382" s="40"/>
      <c r="EA382" s="40"/>
      <c r="EB382" s="40"/>
      <c r="EC382" s="40"/>
      <c r="ED382" s="40"/>
      <c r="EE382" s="40"/>
      <c r="EF382" s="40"/>
      <c r="EG382" s="40"/>
      <c r="EH382" s="40"/>
      <c r="EI382" s="40"/>
      <c r="EJ382" s="40"/>
      <c r="EK382" s="40"/>
      <c r="EL382" s="40"/>
      <c r="EM382" s="40"/>
      <c r="EN382" s="40"/>
      <c r="EO382" s="40"/>
      <c r="EP382" s="40"/>
      <c r="EQ382" s="40"/>
      <c r="ER382" s="40"/>
      <c r="ES382" s="40"/>
      <c r="ET382" s="40"/>
      <c r="EU382" s="40"/>
      <c r="EV382" s="40"/>
      <c r="EW382" s="40"/>
      <c r="EX382" s="40"/>
      <c r="EY382" s="40"/>
      <c r="EZ382" s="40"/>
      <c r="FA382" s="40"/>
      <c r="FB382" s="40"/>
      <c r="FC382" s="40"/>
      <c r="FD382" s="40"/>
      <c r="FE382" s="40"/>
      <c r="FF382" s="40"/>
      <c r="FG382" s="40"/>
      <c r="FH382" s="40"/>
      <c r="FI382" s="40"/>
      <c r="FJ382" s="40"/>
      <c r="FK382" s="40"/>
      <c r="FL382" s="40"/>
      <c r="FM382" s="40"/>
      <c r="FN382" s="40"/>
      <c r="FO382" s="40"/>
      <c r="FP382" s="40"/>
      <c r="FQ382" s="40"/>
      <c r="FR382" s="40"/>
      <c r="FS382" s="40"/>
      <c r="FT382" s="40"/>
      <c r="FU382" s="40"/>
      <c r="FV382" s="40"/>
      <c r="FW382" s="40"/>
      <c r="FX382" s="40"/>
      <c r="FY382" s="40"/>
      <c r="FZ382" s="40"/>
      <c r="GA382" s="40"/>
      <c r="GB382" s="40"/>
      <c r="GC382" s="40"/>
      <c r="GD382" s="40"/>
      <c r="GE382" s="40"/>
      <c r="GF382" s="40"/>
      <c r="GG382" s="40"/>
      <c r="GH382" s="40"/>
      <c r="GI382" s="40"/>
      <c r="GJ382" s="40"/>
      <c r="GK382" s="40"/>
      <c r="GL382" s="40"/>
      <c r="GM382" s="40"/>
      <c r="GN382" s="40"/>
      <c r="GO382" s="40"/>
      <c r="GP382" s="40"/>
      <c r="GQ382" s="40"/>
      <c r="GR382" s="40"/>
      <c r="GS382" s="40"/>
      <c r="GT382" s="40"/>
      <c r="GU382" s="40"/>
      <c r="GV382" s="40"/>
      <c r="GW382" s="40"/>
      <c r="GX382" s="40"/>
      <c r="GY382" s="40"/>
      <c r="GZ382" s="40"/>
      <c r="HA382" s="40"/>
      <c r="HB382" s="40"/>
      <c r="HC382" s="40"/>
      <c r="HD382" s="40"/>
      <c r="HE382" s="40"/>
      <c r="HF382" s="40"/>
      <c r="HG382" s="40"/>
      <c r="HH382" s="40"/>
      <c r="HI382" s="40"/>
      <c r="HJ382" s="40"/>
      <c r="HK382" s="40"/>
      <c r="HL382" s="40"/>
      <c r="HM382" s="40"/>
      <c r="HN382" s="40"/>
      <c r="HO382" s="40"/>
      <c r="HP382" s="40"/>
      <c r="HQ382" s="40"/>
      <c r="HR382" s="40"/>
      <c r="HS382" s="40"/>
      <c r="HT382" s="40"/>
      <c r="HU382" s="40"/>
      <c r="HV382" s="40"/>
      <c r="HW382" s="40"/>
      <c r="HX382" s="40"/>
      <c r="HY382" s="40"/>
      <c r="HZ382" s="40"/>
      <c r="IA382" s="40"/>
      <c r="IB382" s="40"/>
      <c r="IC382" s="40"/>
      <c r="ID382" s="40"/>
      <c r="IE382" s="40"/>
      <c r="IF382" s="40"/>
      <c r="IG382" s="40"/>
      <c r="IH382" s="40"/>
      <c r="II382" s="40"/>
      <c r="IJ382" s="40"/>
      <c r="IK382" s="40"/>
      <c r="IL382" s="40"/>
      <c r="IM382" s="40"/>
      <c r="IN382" s="40"/>
      <c r="IO382" s="40"/>
      <c r="IP382" s="40"/>
      <c r="IQ382" s="40"/>
      <c r="IR382" s="40"/>
      <c r="IS382" s="40"/>
      <c r="IT382" s="40"/>
      <c r="IU382" s="40"/>
      <c r="IV382" s="40"/>
    </row>
    <row r="383" spans="1:256" s="57" customFormat="1" ht="165.6" x14ac:dyDescent="0.25">
      <c r="A383" s="97">
        <v>481</v>
      </c>
      <c r="B383" s="100" t="s">
        <v>6915</v>
      </c>
      <c r="C383" s="98" t="s">
        <v>3582</v>
      </c>
      <c r="D383" s="99" t="s">
        <v>1272</v>
      </c>
      <c r="E383" s="100" t="s">
        <v>3591</v>
      </c>
      <c r="F383" s="98" t="s">
        <v>3592</v>
      </c>
      <c r="G383" s="100" t="s">
        <v>3593</v>
      </c>
      <c r="H383" s="98" t="s">
        <v>3482</v>
      </c>
      <c r="I383" s="100" t="s">
        <v>3594</v>
      </c>
      <c r="J383" s="101">
        <v>62131</v>
      </c>
      <c r="K383" s="100" t="s">
        <v>726</v>
      </c>
      <c r="L383" s="100" t="s">
        <v>3595</v>
      </c>
      <c r="M383" s="100" t="s">
        <v>3596</v>
      </c>
      <c r="N383" s="100" t="s">
        <v>3597</v>
      </c>
      <c r="O383" s="100" t="s">
        <v>3598</v>
      </c>
      <c r="P383" s="100" t="s">
        <v>3599</v>
      </c>
      <c r="Q383" s="102"/>
      <c r="R383" s="98"/>
      <c r="S383" s="98"/>
      <c r="T383" s="98"/>
      <c r="U383" s="102"/>
      <c r="V383" s="98"/>
      <c r="W383" s="98"/>
      <c r="X383" s="103" t="s">
        <v>3342</v>
      </c>
      <c r="Y383" s="102"/>
      <c r="Z383" s="102"/>
      <c r="AA383" s="102"/>
      <c r="AB383" s="102"/>
      <c r="AC383" s="98"/>
      <c r="AD383" s="102"/>
      <c r="AE383" s="104"/>
      <c r="AF383" s="105">
        <v>80</v>
      </c>
      <c r="AG383" s="106"/>
      <c r="AH383" s="100"/>
      <c r="AI383" s="107"/>
      <c r="AJ383" s="106"/>
      <c r="AK383" s="98"/>
      <c r="AL383" s="107"/>
      <c r="AM383" s="106"/>
      <c r="AN383" s="98"/>
      <c r="AO383" s="107"/>
      <c r="AP383" s="106"/>
      <c r="AQ383" s="98"/>
      <c r="AR383" s="107"/>
      <c r="AS383" s="106"/>
      <c r="AT383" s="98"/>
      <c r="AU383" s="107"/>
      <c r="AV383" s="108"/>
      <c r="AW383" s="98"/>
      <c r="AX383" s="98"/>
      <c r="AY383" s="44"/>
      <c r="AZ383" s="44"/>
      <c r="BA383" s="44"/>
      <c r="BB383" s="44"/>
      <c r="BC383" s="44"/>
      <c r="BD383" s="44"/>
      <c r="BE383" s="44"/>
      <c r="BF383" s="44"/>
      <c r="BG383" s="44"/>
      <c r="BH383" s="44"/>
      <c r="BI383" s="44"/>
      <c r="BJ383" s="44"/>
      <c r="BK383" s="44"/>
      <c r="BL383" s="44"/>
      <c r="BM383" s="44"/>
      <c r="BN383" s="44"/>
      <c r="BO383" s="44"/>
      <c r="BP383" s="44"/>
      <c r="BQ383" s="44"/>
      <c r="BR383" s="44"/>
      <c r="BS383" s="44"/>
      <c r="BT383" s="44"/>
      <c r="BU383" s="44"/>
      <c r="BV383" s="44"/>
      <c r="BW383" s="44"/>
      <c r="BX383" s="44"/>
      <c r="BY383" s="44"/>
      <c r="BZ383" s="44"/>
      <c r="CA383" s="44"/>
      <c r="CB383" s="44"/>
      <c r="CC383" s="44"/>
      <c r="CD383" s="44"/>
      <c r="CE383" s="44"/>
      <c r="CF383" s="44"/>
      <c r="CG383" s="44"/>
      <c r="CH383" s="44"/>
      <c r="CI383" s="44"/>
      <c r="CJ383" s="44"/>
      <c r="CK383" s="44"/>
      <c r="CL383" s="44"/>
      <c r="CM383" s="44"/>
      <c r="CN383" s="44"/>
      <c r="CO383" s="44"/>
      <c r="CP383" s="44"/>
      <c r="CQ383" s="44"/>
      <c r="CR383" s="44"/>
      <c r="CS383" s="44"/>
      <c r="CT383" s="44"/>
      <c r="CU383" s="44"/>
      <c r="CV383" s="44"/>
      <c r="CW383" s="44"/>
      <c r="CX383" s="44"/>
      <c r="CY383" s="44"/>
      <c r="CZ383" s="44"/>
      <c r="DA383" s="44"/>
      <c r="DB383" s="44"/>
      <c r="DC383" s="44"/>
      <c r="DD383" s="44"/>
      <c r="DE383" s="44"/>
      <c r="DF383" s="44"/>
      <c r="DG383" s="44"/>
      <c r="DH383" s="44"/>
      <c r="DI383" s="44"/>
      <c r="DJ383" s="44"/>
      <c r="DK383" s="44"/>
      <c r="DL383" s="44"/>
      <c r="DM383" s="44"/>
      <c r="DN383" s="44"/>
      <c r="DO383" s="44"/>
      <c r="DP383" s="44"/>
      <c r="DQ383" s="44"/>
      <c r="DR383" s="44"/>
      <c r="DS383" s="44"/>
      <c r="DT383" s="44"/>
      <c r="DU383" s="44"/>
      <c r="DV383" s="44"/>
      <c r="DW383" s="44"/>
      <c r="DX383" s="44"/>
      <c r="DY383" s="44"/>
      <c r="DZ383" s="44"/>
      <c r="EA383" s="44"/>
      <c r="EB383" s="44"/>
      <c r="EC383" s="44"/>
      <c r="ED383" s="44"/>
      <c r="EE383" s="44"/>
      <c r="EF383" s="44"/>
      <c r="EG383" s="44"/>
      <c r="EH383" s="44"/>
      <c r="EI383" s="44"/>
      <c r="EJ383" s="44"/>
      <c r="EK383" s="44"/>
      <c r="EL383" s="44"/>
      <c r="EM383" s="44"/>
      <c r="EN383" s="44"/>
      <c r="EO383" s="44"/>
      <c r="EP383" s="44"/>
      <c r="EQ383" s="44"/>
      <c r="ER383" s="44"/>
      <c r="ES383" s="44"/>
      <c r="ET383" s="44"/>
      <c r="EU383" s="44"/>
      <c r="EV383" s="44"/>
      <c r="EW383" s="44"/>
      <c r="EX383" s="44"/>
      <c r="EY383" s="44"/>
      <c r="EZ383" s="44"/>
      <c r="FA383" s="44"/>
      <c r="FB383" s="44"/>
      <c r="FC383" s="44"/>
      <c r="FD383" s="44"/>
      <c r="FE383" s="44"/>
      <c r="FF383" s="44"/>
      <c r="FG383" s="44"/>
      <c r="FH383" s="44"/>
      <c r="FI383" s="44"/>
      <c r="FJ383" s="44"/>
      <c r="FK383" s="44"/>
      <c r="FL383" s="44"/>
      <c r="FM383" s="44"/>
      <c r="FN383" s="44"/>
      <c r="FO383" s="44"/>
      <c r="FP383" s="44"/>
      <c r="FQ383" s="44"/>
      <c r="FR383" s="44"/>
      <c r="FS383" s="44"/>
      <c r="FT383" s="44"/>
      <c r="FU383" s="44"/>
      <c r="FV383" s="44"/>
      <c r="FW383" s="44"/>
      <c r="FX383" s="44"/>
      <c r="FY383" s="44"/>
      <c r="FZ383" s="44"/>
      <c r="GA383" s="44"/>
      <c r="GB383" s="44"/>
      <c r="GC383" s="44"/>
      <c r="GD383" s="44"/>
      <c r="GE383" s="44"/>
      <c r="GF383" s="44"/>
      <c r="GG383" s="44"/>
      <c r="GH383" s="44"/>
      <c r="GI383" s="44"/>
      <c r="GJ383" s="44"/>
      <c r="GK383" s="44"/>
      <c r="GL383" s="44"/>
      <c r="GM383" s="44"/>
      <c r="GN383" s="44"/>
      <c r="GO383" s="44"/>
      <c r="GP383" s="44"/>
      <c r="GQ383" s="44"/>
      <c r="GR383" s="44"/>
      <c r="GS383" s="44"/>
      <c r="GT383" s="44"/>
      <c r="GU383" s="44"/>
      <c r="GV383" s="44"/>
      <c r="GW383" s="44"/>
      <c r="GX383" s="44"/>
      <c r="GY383" s="44"/>
      <c r="GZ383" s="44"/>
      <c r="HA383" s="44"/>
      <c r="HB383" s="44"/>
      <c r="HC383" s="44"/>
      <c r="HD383" s="44"/>
      <c r="HE383" s="44"/>
      <c r="HF383" s="44"/>
      <c r="HG383" s="44"/>
      <c r="HH383" s="44"/>
      <c r="HI383" s="44"/>
      <c r="HJ383" s="44"/>
      <c r="HK383" s="44"/>
      <c r="HL383" s="44"/>
      <c r="HM383" s="44"/>
      <c r="HN383" s="44"/>
      <c r="HO383" s="44"/>
      <c r="HP383" s="44"/>
      <c r="HQ383" s="44"/>
      <c r="HR383" s="44"/>
      <c r="HS383" s="44"/>
      <c r="HT383" s="44"/>
      <c r="HU383" s="44"/>
      <c r="HV383" s="44"/>
      <c r="HW383" s="44"/>
      <c r="HX383" s="44"/>
      <c r="HY383" s="44"/>
      <c r="HZ383" s="44"/>
      <c r="IA383" s="44"/>
      <c r="IB383" s="44"/>
      <c r="IC383" s="44"/>
      <c r="ID383" s="44"/>
      <c r="IE383" s="44"/>
      <c r="IF383" s="44"/>
      <c r="IG383" s="44"/>
      <c r="IH383" s="44"/>
      <c r="II383" s="44"/>
      <c r="IJ383" s="44"/>
      <c r="IK383" s="44"/>
      <c r="IL383" s="44"/>
      <c r="IM383" s="44"/>
      <c r="IN383" s="44"/>
      <c r="IO383" s="44"/>
      <c r="IP383" s="44"/>
      <c r="IQ383" s="44"/>
      <c r="IR383" s="44"/>
      <c r="IS383" s="44"/>
      <c r="IT383" s="44"/>
      <c r="IU383" s="44"/>
      <c r="IV383" s="44"/>
    </row>
    <row r="384" spans="1:256" s="57" customFormat="1" ht="280.25" x14ac:dyDescent="0.25">
      <c r="A384" s="97">
        <v>481</v>
      </c>
      <c r="B384" s="100" t="s">
        <v>6915</v>
      </c>
      <c r="C384" s="98" t="s">
        <v>3582</v>
      </c>
      <c r="D384" s="99" t="s">
        <v>1272</v>
      </c>
      <c r="E384" s="100" t="s">
        <v>3583</v>
      </c>
      <c r="F384" s="98" t="s">
        <v>3584</v>
      </c>
      <c r="G384" s="100" t="s">
        <v>3585</v>
      </c>
      <c r="H384" s="98">
        <v>2009</v>
      </c>
      <c r="I384" s="100" t="s">
        <v>3585</v>
      </c>
      <c r="J384" s="101">
        <v>69262</v>
      </c>
      <c r="K384" s="100" t="s">
        <v>675</v>
      </c>
      <c r="L384" s="100" t="s">
        <v>3586</v>
      </c>
      <c r="M384" s="100" t="s">
        <v>3587</v>
      </c>
      <c r="N384" s="100" t="s">
        <v>3588</v>
      </c>
      <c r="O384" s="100" t="s">
        <v>3589</v>
      </c>
      <c r="P384" s="100" t="s">
        <v>3590</v>
      </c>
      <c r="Q384" s="102"/>
      <c r="R384" s="98"/>
      <c r="S384" s="98"/>
      <c r="T384" s="98"/>
      <c r="U384" s="102"/>
      <c r="V384" s="98"/>
      <c r="W384" s="98"/>
      <c r="X384" s="103" t="s">
        <v>3342</v>
      </c>
      <c r="Y384" s="102"/>
      <c r="Z384" s="102"/>
      <c r="AA384" s="102"/>
      <c r="AB384" s="102"/>
      <c r="AC384" s="98"/>
      <c r="AD384" s="102"/>
      <c r="AE384" s="104"/>
      <c r="AF384" s="105">
        <v>45</v>
      </c>
      <c r="AG384" s="106"/>
      <c r="AH384" s="100"/>
      <c r="AI384" s="107"/>
      <c r="AJ384" s="106"/>
      <c r="AK384" s="98"/>
      <c r="AL384" s="107"/>
      <c r="AM384" s="106"/>
      <c r="AN384" s="98"/>
      <c r="AO384" s="107"/>
      <c r="AP384" s="106"/>
      <c r="AQ384" s="98"/>
      <c r="AR384" s="107"/>
      <c r="AS384" s="106"/>
      <c r="AT384" s="98"/>
      <c r="AU384" s="107"/>
      <c r="AV384" s="108"/>
      <c r="AW384" s="98"/>
      <c r="AX384" s="98"/>
      <c r="AY384" s="44"/>
      <c r="AZ384" s="44"/>
      <c r="BA384" s="44"/>
      <c r="BB384" s="44"/>
      <c r="BC384" s="44"/>
      <c r="BD384" s="44"/>
      <c r="BE384" s="44"/>
      <c r="BF384" s="44"/>
      <c r="BG384" s="44"/>
      <c r="BH384" s="44"/>
      <c r="BI384" s="44"/>
      <c r="BJ384" s="44"/>
      <c r="BK384" s="44"/>
      <c r="BL384" s="44"/>
      <c r="BM384" s="44"/>
      <c r="BN384" s="44"/>
      <c r="BO384" s="44"/>
      <c r="BP384" s="44"/>
      <c r="BQ384" s="44"/>
      <c r="BR384" s="44"/>
      <c r="BS384" s="44"/>
      <c r="BT384" s="44"/>
      <c r="BU384" s="44"/>
      <c r="BV384" s="44"/>
      <c r="BW384" s="44"/>
      <c r="BX384" s="44"/>
      <c r="BY384" s="44"/>
      <c r="BZ384" s="44"/>
      <c r="CA384" s="44"/>
      <c r="CB384" s="44"/>
      <c r="CC384" s="44"/>
      <c r="CD384" s="44"/>
      <c r="CE384" s="44"/>
      <c r="CF384" s="44"/>
      <c r="CG384" s="44"/>
      <c r="CH384" s="44"/>
      <c r="CI384" s="44"/>
      <c r="CJ384" s="44"/>
      <c r="CK384" s="44"/>
      <c r="CL384" s="44"/>
      <c r="CM384" s="44"/>
      <c r="CN384" s="44"/>
      <c r="CO384" s="44"/>
      <c r="CP384" s="44"/>
      <c r="CQ384" s="44"/>
      <c r="CR384" s="44"/>
      <c r="CS384" s="44"/>
      <c r="CT384" s="44"/>
      <c r="CU384" s="44"/>
      <c r="CV384" s="44"/>
      <c r="CW384" s="44"/>
      <c r="CX384" s="44"/>
      <c r="CY384" s="44"/>
      <c r="CZ384" s="44"/>
      <c r="DA384" s="44"/>
      <c r="DB384" s="44"/>
      <c r="DC384" s="44"/>
      <c r="DD384" s="44"/>
      <c r="DE384" s="44"/>
      <c r="DF384" s="44"/>
      <c r="DG384" s="44"/>
      <c r="DH384" s="44"/>
      <c r="DI384" s="44"/>
      <c r="DJ384" s="44"/>
      <c r="DK384" s="44"/>
      <c r="DL384" s="44"/>
      <c r="DM384" s="44"/>
      <c r="DN384" s="44"/>
      <c r="DO384" s="44"/>
      <c r="DP384" s="44"/>
      <c r="DQ384" s="44"/>
      <c r="DR384" s="44"/>
      <c r="DS384" s="44"/>
      <c r="DT384" s="44"/>
      <c r="DU384" s="44"/>
      <c r="DV384" s="44"/>
      <c r="DW384" s="44"/>
      <c r="DX384" s="44"/>
      <c r="DY384" s="44"/>
      <c r="DZ384" s="44"/>
      <c r="EA384" s="44"/>
      <c r="EB384" s="44"/>
      <c r="EC384" s="44"/>
      <c r="ED384" s="44"/>
      <c r="EE384" s="44"/>
      <c r="EF384" s="44"/>
      <c r="EG384" s="44"/>
      <c r="EH384" s="44"/>
      <c r="EI384" s="44"/>
      <c r="EJ384" s="44"/>
      <c r="EK384" s="44"/>
      <c r="EL384" s="44"/>
      <c r="EM384" s="44"/>
      <c r="EN384" s="44"/>
      <c r="EO384" s="44"/>
      <c r="EP384" s="44"/>
      <c r="EQ384" s="44"/>
      <c r="ER384" s="44"/>
      <c r="ES384" s="44"/>
      <c r="ET384" s="44"/>
      <c r="EU384" s="44"/>
      <c r="EV384" s="44"/>
      <c r="EW384" s="44"/>
      <c r="EX384" s="44"/>
      <c r="EY384" s="44"/>
      <c r="EZ384" s="44"/>
      <c r="FA384" s="44"/>
      <c r="FB384" s="44"/>
      <c r="FC384" s="44"/>
      <c r="FD384" s="44"/>
      <c r="FE384" s="44"/>
      <c r="FF384" s="44"/>
      <c r="FG384" s="44"/>
      <c r="FH384" s="44"/>
      <c r="FI384" s="44"/>
      <c r="FJ384" s="44"/>
      <c r="FK384" s="44"/>
      <c r="FL384" s="44"/>
      <c r="FM384" s="44"/>
      <c r="FN384" s="44"/>
      <c r="FO384" s="44"/>
      <c r="FP384" s="44"/>
      <c r="FQ384" s="44"/>
      <c r="FR384" s="44"/>
      <c r="FS384" s="44"/>
      <c r="FT384" s="44"/>
      <c r="FU384" s="44"/>
      <c r="FV384" s="44"/>
      <c r="FW384" s="44"/>
      <c r="FX384" s="44"/>
      <c r="FY384" s="44"/>
      <c r="FZ384" s="44"/>
      <c r="GA384" s="44"/>
      <c r="GB384" s="44"/>
      <c r="GC384" s="44"/>
      <c r="GD384" s="44"/>
      <c r="GE384" s="44"/>
      <c r="GF384" s="44"/>
      <c r="GG384" s="44"/>
      <c r="GH384" s="44"/>
      <c r="GI384" s="44"/>
      <c r="GJ384" s="44"/>
      <c r="GK384" s="44"/>
      <c r="GL384" s="44"/>
      <c r="GM384" s="44"/>
      <c r="GN384" s="44"/>
      <c r="GO384" s="44"/>
      <c r="GP384" s="44"/>
      <c r="GQ384" s="44"/>
      <c r="GR384" s="44"/>
      <c r="GS384" s="44"/>
      <c r="GT384" s="44"/>
      <c r="GU384" s="44"/>
      <c r="GV384" s="44"/>
      <c r="GW384" s="44"/>
      <c r="GX384" s="44"/>
      <c r="GY384" s="44"/>
      <c r="GZ384" s="44"/>
      <c r="HA384" s="44"/>
      <c r="HB384" s="44"/>
      <c r="HC384" s="44"/>
      <c r="HD384" s="44"/>
      <c r="HE384" s="44"/>
      <c r="HF384" s="44"/>
      <c r="HG384" s="44"/>
      <c r="HH384" s="44"/>
      <c r="HI384" s="44"/>
      <c r="HJ384" s="44"/>
      <c r="HK384" s="44"/>
      <c r="HL384" s="44"/>
      <c r="HM384" s="44"/>
      <c r="HN384" s="44"/>
      <c r="HO384" s="44"/>
      <c r="HP384" s="44"/>
      <c r="HQ384" s="44"/>
      <c r="HR384" s="44"/>
      <c r="HS384" s="44"/>
      <c r="HT384" s="44"/>
      <c r="HU384" s="44"/>
      <c r="HV384" s="44"/>
      <c r="HW384" s="44"/>
      <c r="HX384" s="44"/>
      <c r="HY384" s="44"/>
      <c r="HZ384" s="44"/>
      <c r="IA384" s="44"/>
      <c r="IB384" s="44"/>
      <c r="IC384" s="44"/>
      <c r="ID384" s="44"/>
      <c r="IE384" s="44"/>
      <c r="IF384" s="44"/>
      <c r="IG384" s="44"/>
      <c r="IH384" s="44"/>
      <c r="II384" s="44"/>
      <c r="IJ384" s="44"/>
      <c r="IK384" s="44"/>
      <c r="IL384" s="44"/>
      <c r="IM384" s="44"/>
      <c r="IN384" s="44"/>
      <c r="IO384" s="44"/>
      <c r="IP384" s="44"/>
      <c r="IQ384" s="44"/>
      <c r="IR384" s="44"/>
      <c r="IS384" s="44"/>
      <c r="IT384" s="44"/>
      <c r="IU384" s="44"/>
      <c r="IV384" s="44"/>
    </row>
    <row r="385" spans="1:256" s="57" customFormat="1" ht="76.45" x14ac:dyDescent="0.25">
      <c r="A385" s="97">
        <v>481</v>
      </c>
      <c r="B385" s="100" t="s">
        <v>6915</v>
      </c>
      <c r="C385" s="98" t="s">
        <v>3569</v>
      </c>
      <c r="D385" s="99" t="s">
        <v>3570</v>
      </c>
      <c r="E385" s="100" t="s">
        <v>3571</v>
      </c>
      <c r="F385" s="98" t="s">
        <v>3572</v>
      </c>
      <c r="G385" s="100" t="s">
        <v>3573</v>
      </c>
      <c r="H385" s="98" t="s">
        <v>7911</v>
      </c>
      <c r="I385" s="100" t="s">
        <v>3574</v>
      </c>
      <c r="J385" s="101">
        <v>62769</v>
      </c>
      <c r="K385" s="100" t="s">
        <v>733</v>
      </c>
      <c r="L385" s="100" t="s">
        <v>3575</v>
      </c>
      <c r="M385" s="100" t="s">
        <v>3576</v>
      </c>
      <c r="N385" s="100" t="s">
        <v>3577</v>
      </c>
      <c r="O385" s="100" t="s">
        <v>3578</v>
      </c>
      <c r="P385" s="100" t="s">
        <v>3579</v>
      </c>
      <c r="Q385" s="102"/>
      <c r="R385" s="98"/>
      <c r="S385" s="98"/>
      <c r="T385" s="98"/>
      <c r="U385" s="102"/>
      <c r="V385" s="98"/>
      <c r="W385" s="98">
        <v>100</v>
      </c>
      <c r="X385" s="103" t="s">
        <v>3342</v>
      </c>
      <c r="Y385" s="102"/>
      <c r="Z385" s="102"/>
      <c r="AA385" s="102"/>
      <c r="AB385" s="102"/>
      <c r="AC385" s="98"/>
      <c r="AD385" s="102"/>
      <c r="AE385" s="104"/>
      <c r="AF385" s="105">
        <v>70</v>
      </c>
      <c r="AG385" s="106" t="s">
        <v>3570</v>
      </c>
      <c r="AH385" s="100" t="s">
        <v>3580</v>
      </c>
      <c r="AI385" s="107">
        <v>60</v>
      </c>
      <c r="AJ385" s="106"/>
      <c r="AK385" s="98" t="s">
        <v>3581</v>
      </c>
      <c r="AL385" s="107">
        <v>10</v>
      </c>
      <c r="AM385" s="106"/>
      <c r="AN385" s="98"/>
      <c r="AO385" s="107"/>
      <c r="AP385" s="106"/>
      <c r="AQ385" s="98"/>
      <c r="AR385" s="107"/>
      <c r="AS385" s="106"/>
      <c r="AT385" s="98"/>
      <c r="AU385" s="107"/>
      <c r="AV385" s="108"/>
      <c r="AW385" s="98"/>
      <c r="AX385" s="98"/>
      <c r="AY385" s="44"/>
      <c r="AZ385" s="44"/>
      <c r="BA385" s="44"/>
      <c r="BB385" s="44"/>
      <c r="BC385" s="44"/>
      <c r="BD385" s="44"/>
      <c r="BE385" s="44"/>
      <c r="BF385" s="44"/>
      <c r="BG385" s="44"/>
      <c r="BH385" s="44"/>
      <c r="BI385" s="44"/>
      <c r="BJ385" s="44"/>
      <c r="BK385" s="44"/>
      <c r="BL385" s="44"/>
      <c r="BM385" s="44"/>
      <c r="BN385" s="44"/>
      <c r="BO385" s="44"/>
      <c r="BP385" s="44"/>
      <c r="BQ385" s="44"/>
      <c r="BR385" s="44"/>
      <c r="BS385" s="44"/>
      <c r="BT385" s="44"/>
      <c r="BU385" s="44"/>
      <c r="BV385" s="44"/>
      <c r="BW385" s="44"/>
      <c r="BX385" s="44"/>
      <c r="BY385" s="44"/>
      <c r="BZ385" s="44"/>
      <c r="CA385" s="44"/>
      <c r="CB385" s="44"/>
      <c r="CC385" s="44"/>
      <c r="CD385" s="44"/>
      <c r="CE385" s="44"/>
      <c r="CF385" s="44"/>
      <c r="CG385" s="44"/>
      <c r="CH385" s="44"/>
      <c r="CI385" s="44"/>
      <c r="CJ385" s="44"/>
      <c r="CK385" s="44"/>
      <c r="CL385" s="44"/>
      <c r="CM385" s="44"/>
      <c r="CN385" s="44"/>
      <c r="CO385" s="44"/>
      <c r="CP385" s="44"/>
      <c r="CQ385" s="44"/>
      <c r="CR385" s="44"/>
      <c r="CS385" s="44"/>
      <c r="CT385" s="44"/>
      <c r="CU385" s="44"/>
      <c r="CV385" s="44"/>
      <c r="CW385" s="44"/>
      <c r="CX385" s="44"/>
      <c r="CY385" s="44"/>
      <c r="CZ385" s="44"/>
      <c r="DA385" s="44"/>
      <c r="DB385" s="44"/>
      <c r="DC385" s="44"/>
      <c r="DD385" s="44"/>
      <c r="DE385" s="44"/>
      <c r="DF385" s="44"/>
      <c r="DG385" s="44"/>
      <c r="DH385" s="44"/>
      <c r="DI385" s="44"/>
      <c r="DJ385" s="44"/>
      <c r="DK385" s="44"/>
      <c r="DL385" s="44"/>
      <c r="DM385" s="44"/>
      <c r="DN385" s="44"/>
      <c r="DO385" s="44"/>
      <c r="DP385" s="44"/>
      <c r="DQ385" s="44"/>
      <c r="DR385" s="44"/>
      <c r="DS385" s="44"/>
      <c r="DT385" s="44"/>
      <c r="DU385" s="44"/>
      <c r="DV385" s="44"/>
      <c r="DW385" s="44"/>
      <c r="DX385" s="44"/>
      <c r="DY385" s="44"/>
      <c r="DZ385" s="44"/>
      <c r="EA385" s="44"/>
      <c r="EB385" s="44"/>
      <c r="EC385" s="44"/>
      <c r="ED385" s="44"/>
      <c r="EE385" s="44"/>
      <c r="EF385" s="44"/>
      <c r="EG385" s="44"/>
      <c r="EH385" s="44"/>
      <c r="EI385" s="44"/>
      <c r="EJ385" s="44"/>
      <c r="EK385" s="44"/>
      <c r="EL385" s="44"/>
      <c r="EM385" s="44"/>
      <c r="EN385" s="44"/>
      <c r="EO385" s="44"/>
      <c r="EP385" s="44"/>
      <c r="EQ385" s="44"/>
      <c r="ER385" s="44"/>
      <c r="ES385" s="44"/>
      <c r="ET385" s="44"/>
      <c r="EU385" s="44"/>
      <c r="EV385" s="44"/>
      <c r="EW385" s="44"/>
      <c r="EX385" s="44"/>
      <c r="EY385" s="44"/>
      <c r="EZ385" s="44"/>
      <c r="FA385" s="44"/>
      <c r="FB385" s="44"/>
      <c r="FC385" s="44"/>
      <c r="FD385" s="44"/>
      <c r="FE385" s="44"/>
      <c r="FF385" s="44"/>
      <c r="FG385" s="44"/>
      <c r="FH385" s="44"/>
      <c r="FI385" s="44"/>
      <c r="FJ385" s="44"/>
      <c r="FK385" s="44"/>
      <c r="FL385" s="44"/>
      <c r="FM385" s="44"/>
      <c r="FN385" s="44"/>
      <c r="FO385" s="44"/>
      <c r="FP385" s="44"/>
      <c r="FQ385" s="44"/>
      <c r="FR385" s="44"/>
      <c r="FS385" s="44"/>
      <c r="FT385" s="44"/>
      <c r="FU385" s="44"/>
      <c r="FV385" s="44"/>
      <c r="FW385" s="44"/>
      <c r="FX385" s="44"/>
      <c r="FY385" s="44"/>
      <c r="FZ385" s="44"/>
      <c r="GA385" s="44"/>
      <c r="GB385" s="44"/>
      <c r="GC385" s="44"/>
      <c r="GD385" s="44"/>
      <c r="GE385" s="44"/>
      <c r="GF385" s="44"/>
      <c r="GG385" s="44"/>
      <c r="GH385" s="44"/>
      <c r="GI385" s="44"/>
      <c r="GJ385" s="44"/>
      <c r="GK385" s="44"/>
      <c r="GL385" s="44"/>
      <c r="GM385" s="44"/>
      <c r="GN385" s="44"/>
      <c r="GO385" s="44"/>
      <c r="GP385" s="44"/>
      <c r="GQ385" s="44"/>
      <c r="GR385" s="44"/>
      <c r="GS385" s="44"/>
      <c r="GT385" s="44"/>
      <c r="GU385" s="44"/>
      <c r="GV385" s="44"/>
      <c r="GW385" s="44"/>
      <c r="GX385" s="44"/>
      <c r="GY385" s="44"/>
      <c r="GZ385" s="44"/>
      <c r="HA385" s="44"/>
      <c r="HB385" s="44"/>
      <c r="HC385" s="44"/>
      <c r="HD385" s="44"/>
      <c r="HE385" s="44"/>
      <c r="HF385" s="44"/>
      <c r="HG385" s="44"/>
      <c r="HH385" s="44"/>
      <c r="HI385" s="44"/>
      <c r="HJ385" s="44"/>
      <c r="HK385" s="44"/>
      <c r="HL385" s="44"/>
      <c r="HM385" s="44"/>
      <c r="HN385" s="44"/>
      <c r="HO385" s="44"/>
      <c r="HP385" s="44"/>
      <c r="HQ385" s="44"/>
      <c r="HR385" s="44"/>
      <c r="HS385" s="44"/>
      <c r="HT385" s="44"/>
      <c r="HU385" s="44"/>
      <c r="HV385" s="44"/>
      <c r="HW385" s="44"/>
      <c r="HX385" s="44"/>
      <c r="HY385" s="44"/>
      <c r="HZ385" s="44"/>
      <c r="IA385" s="44"/>
      <c r="IB385" s="44"/>
      <c r="IC385" s="44"/>
      <c r="ID385" s="44"/>
      <c r="IE385" s="44"/>
      <c r="IF385" s="44"/>
      <c r="IG385" s="44"/>
      <c r="IH385" s="44"/>
      <c r="II385" s="44"/>
      <c r="IJ385" s="44"/>
      <c r="IK385" s="44"/>
      <c r="IL385" s="44"/>
      <c r="IM385" s="44"/>
      <c r="IN385" s="44"/>
      <c r="IO385" s="44"/>
      <c r="IP385" s="44"/>
      <c r="IQ385" s="44"/>
      <c r="IR385" s="44"/>
      <c r="IS385" s="44"/>
      <c r="IT385" s="44"/>
      <c r="IU385" s="44"/>
      <c r="IV385" s="44"/>
    </row>
    <row r="386" spans="1:256" s="57" customFormat="1" ht="114.65" x14ac:dyDescent="0.25">
      <c r="A386" s="97">
        <v>481</v>
      </c>
      <c r="B386" s="100" t="s">
        <v>6915</v>
      </c>
      <c r="C386" s="98">
        <v>502</v>
      </c>
      <c r="D386" s="99" t="s">
        <v>3529</v>
      </c>
      <c r="E386" s="100" t="s">
        <v>3530</v>
      </c>
      <c r="F386" s="98" t="s">
        <v>3531</v>
      </c>
      <c r="G386" s="100" t="s">
        <v>3532</v>
      </c>
      <c r="H386" s="98">
        <v>2005</v>
      </c>
      <c r="I386" s="100" t="s">
        <v>3533</v>
      </c>
      <c r="J386" s="101">
        <v>50492.41</v>
      </c>
      <c r="K386" s="100" t="s">
        <v>726</v>
      </c>
      <c r="L386" s="100" t="s">
        <v>3534</v>
      </c>
      <c r="M386" s="100" t="s">
        <v>3535</v>
      </c>
      <c r="N386" s="100" t="s">
        <v>3536</v>
      </c>
      <c r="O386" s="100" t="s">
        <v>3537</v>
      </c>
      <c r="P386" s="100">
        <v>4007946</v>
      </c>
      <c r="Q386" s="102">
        <v>5.5</v>
      </c>
      <c r="R386" s="98">
        <v>0</v>
      </c>
      <c r="S386" s="98">
        <v>5.5</v>
      </c>
      <c r="T386" s="98">
        <v>0</v>
      </c>
      <c r="U386" s="102">
        <v>5.5</v>
      </c>
      <c r="V386" s="98">
        <v>80</v>
      </c>
      <c r="W386" s="98">
        <v>100</v>
      </c>
      <c r="X386" s="103" t="s">
        <v>3342</v>
      </c>
      <c r="Y386" s="102"/>
      <c r="Z386" s="102"/>
      <c r="AA386" s="102"/>
      <c r="AB386" s="102">
        <v>4</v>
      </c>
      <c r="AC386" s="98">
        <v>502</v>
      </c>
      <c r="AD386" s="102">
        <v>9.75</v>
      </c>
      <c r="AE386" s="104">
        <v>5</v>
      </c>
      <c r="AF386" s="105">
        <v>0</v>
      </c>
      <c r="AG386" s="106" t="s">
        <v>3529</v>
      </c>
      <c r="AH386" s="100" t="s">
        <v>3538</v>
      </c>
      <c r="AI386" s="107"/>
      <c r="AJ386" s="106" t="s">
        <v>3539</v>
      </c>
      <c r="AK386" s="98" t="s">
        <v>3538</v>
      </c>
      <c r="AL386" s="107"/>
      <c r="AM386" s="106" t="s">
        <v>3540</v>
      </c>
      <c r="AN386" s="98" t="s">
        <v>3538</v>
      </c>
      <c r="AO386" s="107"/>
      <c r="AP386" s="106"/>
      <c r="AQ386" s="98"/>
      <c r="AR386" s="107"/>
      <c r="AS386" s="106"/>
      <c r="AT386" s="98"/>
      <c r="AU386" s="107"/>
      <c r="AV386" s="108"/>
      <c r="AW386" s="98"/>
      <c r="AX386" s="98"/>
      <c r="AY386" s="47"/>
      <c r="AZ386" s="47"/>
      <c r="BA386" s="47"/>
      <c r="BB386" s="47"/>
      <c r="BC386" s="47"/>
      <c r="BD386" s="47"/>
      <c r="BE386" s="47"/>
      <c r="BF386" s="47"/>
      <c r="BG386" s="47"/>
      <c r="BH386" s="47"/>
      <c r="BI386" s="47"/>
      <c r="BJ386" s="47"/>
      <c r="BK386" s="47"/>
      <c r="BL386" s="47"/>
      <c r="BM386" s="47"/>
      <c r="BN386" s="47"/>
      <c r="BO386" s="47"/>
      <c r="BP386" s="47"/>
      <c r="BQ386" s="47"/>
      <c r="BR386" s="47"/>
      <c r="BS386" s="47"/>
      <c r="BT386" s="47"/>
      <c r="BU386" s="47"/>
      <c r="BV386" s="47"/>
      <c r="BW386" s="47"/>
      <c r="BX386" s="47"/>
      <c r="BY386" s="47"/>
      <c r="BZ386" s="47"/>
      <c r="CA386" s="47"/>
      <c r="CB386" s="47"/>
      <c r="CC386" s="47"/>
      <c r="CD386" s="47"/>
      <c r="CE386" s="47"/>
      <c r="CF386" s="47"/>
      <c r="CG386" s="47"/>
      <c r="CH386" s="47"/>
      <c r="CI386" s="47"/>
      <c r="CJ386" s="47"/>
      <c r="CK386" s="47"/>
      <c r="CL386" s="47"/>
      <c r="CM386" s="47"/>
      <c r="CN386" s="47"/>
      <c r="CO386" s="47"/>
      <c r="CP386" s="47"/>
      <c r="CQ386" s="47"/>
      <c r="CR386" s="47"/>
      <c r="CS386" s="47"/>
      <c r="CT386" s="47"/>
      <c r="CU386" s="47"/>
      <c r="CV386" s="47"/>
      <c r="CW386" s="47"/>
      <c r="CX386" s="47"/>
      <c r="CY386" s="47"/>
      <c r="CZ386" s="47"/>
      <c r="DA386" s="47"/>
      <c r="DB386" s="47"/>
      <c r="DC386" s="47"/>
      <c r="DD386" s="47"/>
      <c r="DE386" s="47"/>
      <c r="DF386" s="47"/>
      <c r="DG386" s="47"/>
      <c r="DH386" s="47"/>
      <c r="DI386" s="47"/>
      <c r="DJ386" s="47"/>
      <c r="DK386" s="47"/>
      <c r="DL386" s="47"/>
      <c r="DM386" s="47"/>
      <c r="DN386" s="47"/>
      <c r="DO386" s="47"/>
      <c r="DP386" s="47"/>
      <c r="DQ386" s="47"/>
      <c r="DR386" s="47"/>
      <c r="DS386" s="47"/>
      <c r="DT386" s="47"/>
      <c r="DU386" s="47"/>
      <c r="DV386" s="47"/>
      <c r="DW386" s="47"/>
      <c r="DX386" s="47"/>
      <c r="DY386" s="47"/>
      <c r="DZ386" s="47"/>
      <c r="EA386" s="47"/>
      <c r="EB386" s="47"/>
      <c r="EC386" s="47"/>
      <c r="ED386" s="47"/>
      <c r="EE386" s="47"/>
      <c r="EF386" s="47"/>
      <c r="EG386" s="47"/>
      <c r="EH386" s="47"/>
      <c r="EI386" s="47"/>
      <c r="EJ386" s="47"/>
      <c r="EK386" s="47"/>
      <c r="EL386" s="47"/>
      <c r="EM386" s="47"/>
      <c r="EN386" s="47"/>
      <c r="EO386" s="47"/>
      <c r="EP386" s="47"/>
      <c r="EQ386" s="47"/>
      <c r="ER386" s="47"/>
    </row>
    <row r="387" spans="1:256" s="57" customFormat="1" ht="76.45" x14ac:dyDescent="0.25">
      <c r="A387" s="97">
        <v>481</v>
      </c>
      <c r="B387" s="100" t="s">
        <v>6915</v>
      </c>
      <c r="C387" s="98" t="s">
        <v>3438</v>
      </c>
      <c r="D387" s="99" t="s">
        <v>3439</v>
      </c>
      <c r="E387" s="100" t="s">
        <v>3440</v>
      </c>
      <c r="F387" s="98" t="s">
        <v>3441</v>
      </c>
      <c r="G387" s="100" t="s">
        <v>3450</v>
      </c>
      <c r="H387" s="98" t="s">
        <v>3451</v>
      </c>
      <c r="I387" s="100" t="s">
        <v>3452</v>
      </c>
      <c r="J387" s="101">
        <v>986</v>
      </c>
      <c r="K387" s="100" t="s">
        <v>1284</v>
      </c>
      <c r="L387" s="100" t="s">
        <v>3444</v>
      </c>
      <c r="M387" s="100" t="s">
        <v>3445</v>
      </c>
      <c r="N387" s="100" t="s">
        <v>3453</v>
      </c>
      <c r="O387" s="100" t="s">
        <v>3454</v>
      </c>
      <c r="P387" s="100" t="s">
        <v>3455</v>
      </c>
      <c r="Q387" s="102"/>
      <c r="R387" s="98"/>
      <c r="S387" s="98"/>
      <c r="T387" s="98"/>
      <c r="U387" s="102"/>
      <c r="V387" s="98"/>
      <c r="W387" s="98"/>
      <c r="X387" s="103" t="s">
        <v>3456</v>
      </c>
      <c r="Y387" s="102"/>
      <c r="Z387" s="102"/>
      <c r="AA387" s="102"/>
      <c r="AB387" s="102"/>
      <c r="AC387" s="98"/>
      <c r="AD387" s="102"/>
      <c r="AE387" s="104"/>
      <c r="AF387" s="105"/>
      <c r="AG387" s="106"/>
      <c r="AH387" s="100"/>
      <c r="AI387" s="107"/>
      <c r="AJ387" s="106"/>
      <c r="AK387" s="98"/>
      <c r="AL387" s="107"/>
      <c r="AM387" s="106"/>
      <c r="AN387" s="98"/>
      <c r="AO387" s="107"/>
      <c r="AP387" s="106"/>
      <c r="AQ387" s="98"/>
      <c r="AR387" s="107"/>
      <c r="AS387" s="106"/>
      <c r="AT387" s="98"/>
      <c r="AU387" s="107"/>
      <c r="AV387" s="108"/>
      <c r="AW387" s="98"/>
      <c r="AX387" s="98"/>
      <c r="AY387" s="47"/>
      <c r="AZ387" s="47"/>
      <c r="BA387" s="47"/>
      <c r="BB387" s="47"/>
      <c r="BC387" s="47"/>
      <c r="BD387" s="47"/>
      <c r="BE387" s="47"/>
      <c r="BF387" s="47"/>
      <c r="BG387" s="47"/>
      <c r="BH387" s="47"/>
      <c r="BI387" s="47"/>
      <c r="BJ387" s="47"/>
      <c r="BK387" s="47"/>
      <c r="BL387" s="47"/>
      <c r="BM387" s="47"/>
      <c r="BN387" s="47"/>
      <c r="BO387" s="47"/>
      <c r="BP387" s="47"/>
      <c r="BQ387" s="47"/>
      <c r="BR387" s="47"/>
      <c r="BS387" s="47"/>
      <c r="BT387" s="47"/>
      <c r="BU387" s="47"/>
      <c r="BV387" s="47"/>
      <c r="BW387" s="47"/>
      <c r="BX387" s="47"/>
      <c r="BY387" s="47"/>
      <c r="BZ387" s="47"/>
      <c r="CA387" s="47"/>
      <c r="CB387" s="47"/>
      <c r="CC387" s="47"/>
      <c r="CD387" s="47"/>
      <c r="CE387" s="47"/>
      <c r="CF387" s="47"/>
      <c r="CG387" s="47"/>
      <c r="CH387" s="47"/>
      <c r="CI387" s="47"/>
      <c r="CJ387" s="47"/>
      <c r="CK387" s="47"/>
      <c r="CL387" s="47"/>
      <c r="CM387" s="47"/>
      <c r="CN387" s="47"/>
      <c r="CO387" s="47"/>
      <c r="CP387" s="47"/>
      <c r="CQ387" s="47"/>
      <c r="CR387" s="47"/>
      <c r="CS387" s="47"/>
      <c r="CT387" s="47"/>
      <c r="CU387" s="47"/>
      <c r="CV387" s="47"/>
      <c r="CW387" s="47"/>
      <c r="CX387" s="47"/>
      <c r="CY387" s="47"/>
      <c r="CZ387" s="47"/>
      <c r="DA387" s="47"/>
      <c r="DB387" s="47"/>
      <c r="DC387" s="47"/>
      <c r="DD387" s="47"/>
      <c r="DE387" s="47"/>
      <c r="DF387" s="47"/>
      <c r="DG387" s="47"/>
      <c r="DH387" s="47"/>
      <c r="DI387" s="47"/>
      <c r="DJ387" s="47"/>
      <c r="DK387" s="47"/>
      <c r="DL387" s="47"/>
      <c r="DM387" s="47"/>
      <c r="DN387" s="47"/>
      <c r="DO387" s="47"/>
      <c r="DP387" s="47"/>
      <c r="DQ387" s="47"/>
      <c r="DR387" s="47"/>
      <c r="DS387" s="47"/>
      <c r="DT387" s="47"/>
      <c r="DU387" s="47"/>
      <c r="DV387" s="47"/>
      <c r="DW387" s="47"/>
      <c r="DX387" s="47"/>
      <c r="DY387" s="47"/>
      <c r="DZ387" s="47"/>
      <c r="EA387" s="47"/>
      <c r="EB387" s="47"/>
      <c r="EC387" s="47"/>
      <c r="ED387" s="47"/>
      <c r="EE387" s="47"/>
      <c r="EF387" s="47"/>
      <c r="EG387" s="47"/>
      <c r="EH387" s="47"/>
      <c r="EI387" s="47"/>
      <c r="EJ387" s="47"/>
      <c r="EK387" s="47"/>
      <c r="EL387" s="47"/>
      <c r="EM387" s="47"/>
      <c r="EN387" s="47"/>
      <c r="EO387" s="47"/>
      <c r="EP387" s="47"/>
      <c r="EQ387" s="47"/>
      <c r="ER387" s="47"/>
    </row>
    <row r="388" spans="1:256" s="57" customFormat="1" ht="76.45" x14ac:dyDescent="0.25">
      <c r="A388" s="97">
        <v>481</v>
      </c>
      <c r="B388" s="100" t="s">
        <v>6915</v>
      </c>
      <c r="C388" s="98">
        <v>501</v>
      </c>
      <c r="D388" s="99" t="s">
        <v>2686</v>
      </c>
      <c r="E388" s="100" t="s">
        <v>3541</v>
      </c>
      <c r="F388" s="98" t="s">
        <v>3542</v>
      </c>
      <c r="G388" s="100" t="s">
        <v>3543</v>
      </c>
      <c r="H388" s="98">
        <v>2007</v>
      </c>
      <c r="I388" s="100" t="s">
        <v>3544</v>
      </c>
      <c r="J388" s="101">
        <v>170255.38</v>
      </c>
      <c r="K388" s="100" t="s">
        <v>675</v>
      </c>
      <c r="L388" s="100" t="s">
        <v>3545</v>
      </c>
      <c r="M388" s="100" t="s">
        <v>3546</v>
      </c>
      <c r="N388" s="100" t="s">
        <v>3547</v>
      </c>
      <c r="O388" s="100" t="s">
        <v>3548</v>
      </c>
      <c r="P388" s="100">
        <v>4008375</v>
      </c>
      <c r="Q388" s="102">
        <v>23</v>
      </c>
      <c r="R388" s="98">
        <v>0</v>
      </c>
      <c r="S388" s="98">
        <v>23</v>
      </c>
      <c r="T388" s="98">
        <v>0</v>
      </c>
      <c r="U388" s="102">
        <v>23</v>
      </c>
      <c r="V388" s="98">
        <v>95</v>
      </c>
      <c r="W388" s="98">
        <v>100</v>
      </c>
      <c r="X388" s="103" t="s">
        <v>3342</v>
      </c>
      <c r="Y388" s="102"/>
      <c r="Z388" s="102"/>
      <c r="AA388" s="102"/>
      <c r="AB388" s="102">
        <v>4</v>
      </c>
      <c r="AC388" s="98">
        <v>501</v>
      </c>
      <c r="AD388" s="102">
        <v>9.75</v>
      </c>
      <c r="AE388" s="104">
        <v>5</v>
      </c>
      <c r="AF388" s="105">
        <v>0</v>
      </c>
      <c r="AG388" s="106" t="s">
        <v>2686</v>
      </c>
      <c r="AH388" s="100" t="s">
        <v>3541</v>
      </c>
      <c r="AI388" s="107"/>
      <c r="AJ388" s="106"/>
      <c r="AK388" s="98"/>
      <c r="AL388" s="107"/>
      <c r="AM388" s="106"/>
      <c r="AN388" s="98"/>
      <c r="AO388" s="107"/>
      <c r="AP388" s="106"/>
      <c r="AQ388" s="98"/>
      <c r="AR388" s="107"/>
      <c r="AS388" s="106"/>
      <c r="AT388" s="98"/>
      <c r="AU388" s="107"/>
      <c r="AV388" s="108"/>
      <c r="AW388" s="98"/>
      <c r="AX388" s="98"/>
      <c r="AY388" s="47"/>
      <c r="AZ388" s="47"/>
      <c r="BA388" s="47"/>
      <c r="BB388" s="47"/>
      <c r="BC388" s="47"/>
      <c r="BD388" s="47"/>
      <c r="BE388" s="47"/>
      <c r="BF388" s="47"/>
      <c r="BG388" s="47"/>
      <c r="BH388" s="47"/>
      <c r="BI388" s="47"/>
      <c r="BJ388" s="47"/>
      <c r="BK388" s="47"/>
      <c r="BL388" s="47"/>
      <c r="BM388" s="47"/>
      <c r="BN388" s="47"/>
      <c r="BO388" s="47"/>
      <c r="BP388" s="47"/>
      <c r="BQ388" s="47"/>
      <c r="BR388" s="47"/>
      <c r="BS388" s="47"/>
      <c r="BT388" s="47"/>
      <c r="BU388" s="47"/>
      <c r="BV388" s="47"/>
      <c r="BW388" s="47"/>
      <c r="BX388" s="47"/>
      <c r="BY388" s="47"/>
      <c r="BZ388" s="47"/>
      <c r="CA388" s="47"/>
      <c r="CB388" s="47"/>
      <c r="CC388" s="47"/>
      <c r="CD388" s="47"/>
      <c r="CE388" s="47"/>
      <c r="CF388" s="47"/>
      <c r="CG388" s="47"/>
      <c r="CH388" s="47"/>
      <c r="CI388" s="47"/>
      <c r="CJ388" s="47"/>
      <c r="CK388" s="47"/>
      <c r="CL388" s="47"/>
      <c r="CM388" s="47"/>
      <c r="CN388" s="47"/>
      <c r="CO388" s="47"/>
      <c r="CP388" s="47"/>
      <c r="CQ388" s="47"/>
      <c r="CR388" s="47"/>
      <c r="CS388" s="47"/>
      <c r="CT388" s="47"/>
      <c r="CU388" s="47"/>
      <c r="CV388" s="47"/>
      <c r="CW388" s="47"/>
      <c r="CX388" s="47"/>
      <c r="CY388" s="47"/>
      <c r="CZ388" s="47"/>
      <c r="DA388" s="47"/>
      <c r="DB388" s="47"/>
      <c r="DC388" s="47"/>
      <c r="DD388" s="47"/>
      <c r="DE388" s="47"/>
      <c r="DF388" s="47"/>
      <c r="DG388" s="47"/>
      <c r="DH388" s="47"/>
      <c r="DI388" s="47"/>
      <c r="DJ388" s="47"/>
      <c r="DK388" s="47"/>
      <c r="DL388" s="47"/>
      <c r="DM388" s="47"/>
      <c r="DN388" s="47"/>
      <c r="DO388" s="47"/>
      <c r="DP388" s="47"/>
      <c r="DQ388" s="47"/>
      <c r="DR388" s="47"/>
      <c r="DS388" s="47"/>
      <c r="DT388" s="47"/>
      <c r="DU388" s="47"/>
      <c r="DV388" s="47"/>
      <c r="DW388" s="47"/>
      <c r="DX388" s="47"/>
      <c r="DY388" s="47"/>
      <c r="DZ388" s="47"/>
      <c r="EA388" s="47"/>
      <c r="EB388" s="47"/>
      <c r="EC388" s="47"/>
      <c r="ED388" s="47"/>
      <c r="EE388" s="47"/>
      <c r="EF388" s="47"/>
      <c r="EG388" s="47"/>
      <c r="EH388" s="47"/>
      <c r="EI388" s="47"/>
      <c r="EJ388" s="47"/>
      <c r="EK388" s="47"/>
      <c r="EL388" s="47"/>
      <c r="EM388" s="47"/>
      <c r="EN388" s="47"/>
      <c r="EO388" s="47"/>
      <c r="EP388" s="47"/>
      <c r="EQ388" s="47"/>
      <c r="ER388" s="47"/>
    </row>
    <row r="389" spans="1:256" s="57" customFormat="1" ht="191.1" x14ac:dyDescent="0.25">
      <c r="A389" s="97">
        <v>481</v>
      </c>
      <c r="B389" s="100" t="s">
        <v>6915</v>
      </c>
      <c r="C389" s="98">
        <v>204</v>
      </c>
      <c r="D389" s="99" t="s">
        <v>651</v>
      </c>
      <c r="E389" s="100" t="s">
        <v>3402</v>
      </c>
      <c r="F389" s="98">
        <v>29235</v>
      </c>
      <c r="G389" s="100" t="s">
        <v>3403</v>
      </c>
      <c r="H389" s="98">
        <v>2004</v>
      </c>
      <c r="I389" s="100" t="s">
        <v>3404</v>
      </c>
      <c r="J389" s="101">
        <v>109247.2</v>
      </c>
      <c r="K389" s="100" t="s">
        <v>733</v>
      </c>
      <c r="L389" s="100" t="s">
        <v>3405</v>
      </c>
      <c r="M389" s="100" t="s">
        <v>3406</v>
      </c>
      <c r="N389" s="100" t="s">
        <v>3407</v>
      </c>
      <c r="O389" s="100" t="s">
        <v>3408</v>
      </c>
      <c r="P389" s="100">
        <v>3805137</v>
      </c>
      <c r="Q389" s="102">
        <v>8.31</v>
      </c>
      <c r="R389" s="98">
        <v>0</v>
      </c>
      <c r="S389" s="98">
        <v>8.31</v>
      </c>
      <c r="T389" s="98">
        <v>0</v>
      </c>
      <c r="U389" s="102">
        <v>8.31</v>
      </c>
      <c r="V389" s="98">
        <v>50</v>
      </c>
      <c r="W389" s="98">
        <v>100</v>
      </c>
      <c r="X389" s="103" t="s">
        <v>3342</v>
      </c>
      <c r="Y389" s="102"/>
      <c r="Z389" s="102"/>
      <c r="AA389" s="102"/>
      <c r="AB389" s="102">
        <v>60</v>
      </c>
      <c r="AC389" s="98">
        <v>204</v>
      </c>
      <c r="AD389" s="102">
        <v>9.75</v>
      </c>
      <c r="AE389" s="104">
        <v>5</v>
      </c>
      <c r="AF389" s="105">
        <v>35</v>
      </c>
      <c r="AG389" s="106" t="s">
        <v>875</v>
      </c>
      <c r="AH389" s="100" t="s">
        <v>3409</v>
      </c>
      <c r="AI389" s="107">
        <v>15</v>
      </c>
      <c r="AJ389" s="106" t="s">
        <v>806</v>
      </c>
      <c r="AK389" s="98" t="s">
        <v>3410</v>
      </c>
      <c r="AL389" s="107">
        <v>20</v>
      </c>
      <c r="AM389" s="106"/>
      <c r="AN389" s="98"/>
      <c r="AO389" s="107"/>
      <c r="AP389" s="106"/>
      <c r="AQ389" s="98"/>
      <c r="AR389" s="107"/>
      <c r="AS389" s="106"/>
      <c r="AT389" s="98"/>
      <c r="AU389" s="107"/>
      <c r="AV389" s="108"/>
      <c r="AW389" s="98"/>
      <c r="AX389" s="98"/>
      <c r="AY389" s="47"/>
      <c r="AZ389" s="47"/>
      <c r="BA389" s="47"/>
      <c r="BB389" s="47"/>
      <c r="BC389" s="47"/>
      <c r="BD389" s="47"/>
      <c r="BE389" s="47"/>
      <c r="BF389" s="47"/>
      <c r="BG389" s="47"/>
      <c r="BH389" s="47"/>
      <c r="BI389" s="47"/>
      <c r="BJ389" s="47"/>
      <c r="BK389" s="47"/>
      <c r="BL389" s="47"/>
      <c r="BM389" s="47"/>
      <c r="BN389" s="47"/>
      <c r="BO389" s="47"/>
      <c r="BP389" s="47"/>
      <c r="BQ389" s="47"/>
      <c r="BR389" s="47"/>
      <c r="BS389" s="47"/>
      <c r="BT389" s="47"/>
      <c r="BU389" s="47"/>
      <c r="BV389" s="47"/>
      <c r="BW389" s="47"/>
      <c r="BX389" s="47"/>
      <c r="BY389" s="47"/>
      <c r="BZ389" s="47"/>
      <c r="CA389" s="47"/>
      <c r="CB389" s="47"/>
      <c r="CC389" s="47"/>
      <c r="CD389" s="47"/>
      <c r="CE389" s="47"/>
      <c r="CF389" s="47"/>
      <c r="CG389" s="47"/>
      <c r="CH389" s="47"/>
      <c r="CI389" s="47"/>
      <c r="CJ389" s="47"/>
      <c r="CK389" s="47"/>
      <c r="CL389" s="47"/>
      <c r="CM389" s="47"/>
      <c r="CN389" s="47"/>
      <c r="CO389" s="47"/>
      <c r="CP389" s="47"/>
      <c r="CQ389" s="47"/>
      <c r="CR389" s="47"/>
      <c r="CS389" s="47"/>
      <c r="CT389" s="47"/>
      <c r="CU389" s="47"/>
      <c r="CV389" s="47"/>
      <c r="CW389" s="47"/>
      <c r="CX389" s="47"/>
      <c r="CY389" s="47"/>
      <c r="CZ389" s="47"/>
      <c r="DA389" s="47"/>
      <c r="DB389" s="47"/>
      <c r="DC389" s="47"/>
      <c r="DD389" s="47"/>
      <c r="DE389" s="47"/>
      <c r="DF389" s="47"/>
      <c r="DG389" s="47"/>
      <c r="DH389" s="47"/>
      <c r="DI389" s="47"/>
      <c r="DJ389" s="47"/>
      <c r="DK389" s="47"/>
      <c r="DL389" s="47"/>
      <c r="DM389" s="47"/>
      <c r="DN389" s="47"/>
      <c r="DO389" s="47"/>
      <c r="DP389" s="47"/>
      <c r="DQ389" s="47"/>
      <c r="DR389" s="47"/>
      <c r="DS389" s="47"/>
      <c r="DT389" s="47"/>
      <c r="DU389" s="47"/>
      <c r="DV389" s="47"/>
      <c r="DW389" s="47"/>
      <c r="DX389" s="47"/>
      <c r="DY389" s="47"/>
      <c r="DZ389" s="47"/>
      <c r="EA389" s="47"/>
      <c r="EB389" s="47"/>
      <c r="EC389" s="47"/>
      <c r="ED389" s="47"/>
      <c r="EE389" s="47"/>
      <c r="EF389" s="47"/>
      <c r="EG389" s="47"/>
      <c r="EH389" s="47"/>
      <c r="EI389" s="47"/>
      <c r="EJ389" s="47"/>
      <c r="EK389" s="47"/>
      <c r="EL389" s="47"/>
      <c r="EM389" s="47"/>
      <c r="EN389" s="47"/>
      <c r="EO389" s="47"/>
      <c r="EP389" s="47"/>
      <c r="EQ389" s="47"/>
      <c r="ER389" s="47"/>
    </row>
    <row r="390" spans="1:256" s="57" customFormat="1" ht="140.15" x14ac:dyDescent="0.25">
      <c r="A390" s="97">
        <v>481</v>
      </c>
      <c r="B390" s="100" t="s">
        <v>6915</v>
      </c>
      <c r="C390" s="98">
        <v>604</v>
      </c>
      <c r="D390" s="99" t="s">
        <v>3600</v>
      </c>
      <c r="E390" s="100" t="s">
        <v>3601</v>
      </c>
      <c r="F390" s="98">
        <v>10873</v>
      </c>
      <c r="G390" s="100" t="s">
        <v>3622</v>
      </c>
      <c r="H390" s="98" t="s">
        <v>3623</v>
      </c>
      <c r="I390" s="100" t="s">
        <v>3624</v>
      </c>
      <c r="J390" s="101">
        <v>73115</v>
      </c>
      <c r="K390" s="100" t="s">
        <v>726</v>
      </c>
      <c r="L390" s="100" t="s">
        <v>3625</v>
      </c>
      <c r="M390" s="100" t="s">
        <v>3626</v>
      </c>
      <c r="N390" s="100" t="s">
        <v>3627</v>
      </c>
      <c r="O390" s="100" t="s">
        <v>3628</v>
      </c>
      <c r="P390" s="100" t="s">
        <v>3629</v>
      </c>
      <c r="Q390" s="102">
        <v>4.68</v>
      </c>
      <c r="R390" s="98">
        <v>0</v>
      </c>
      <c r="S390" s="98">
        <v>4.68</v>
      </c>
      <c r="T390" s="98">
        <v>0</v>
      </c>
      <c r="U390" s="102">
        <v>4.68</v>
      </c>
      <c r="V390" s="98">
        <v>80</v>
      </c>
      <c r="W390" s="98">
        <v>100</v>
      </c>
      <c r="X390" s="103" t="s">
        <v>3342</v>
      </c>
      <c r="Y390" s="102" t="s">
        <v>3619</v>
      </c>
      <c r="Z390" s="102">
        <v>12</v>
      </c>
      <c r="AA390" s="102" t="s">
        <v>3619</v>
      </c>
      <c r="AB390" s="102" t="s">
        <v>3621</v>
      </c>
      <c r="AC390" s="98"/>
      <c r="AD390" s="102">
        <v>9.75</v>
      </c>
      <c r="AE390" s="104">
        <v>5</v>
      </c>
      <c r="AF390" s="105">
        <v>80</v>
      </c>
      <c r="AG390" s="106" t="s">
        <v>3600</v>
      </c>
      <c r="AH390" s="100" t="s">
        <v>3608</v>
      </c>
      <c r="AI390" s="107">
        <v>70</v>
      </c>
      <c r="AJ390" s="106" t="s">
        <v>3609</v>
      </c>
      <c r="AK390" s="98" t="s">
        <v>3610</v>
      </c>
      <c r="AL390" s="107">
        <v>30</v>
      </c>
      <c r="AM390" s="106"/>
      <c r="AN390" s="98"/>
      <c r="AO390" s="107"/>
      <c r="AP390" s="106"/>
      <c r="AQ390" s="98"/>
      <c r="AR390" s="107"/>
      <c r="AS390" s="106"/>
      <c r="AT390" s="98"/>
      <c r="AU390" s="107"/>
      <c r="AV390" s="108"/>
      <c r="AW390" s="98"/>
      <c r="AX390" s="98"/>
      <c r="AY390" s="47"/>
      <c r="AZ390" s="47"/>
      <c r="BA390" s="47"/>
      <c r="BB390" s="47"/>
      <c r="BC390" s="47"/>
      <c r="BD390" s="47"/>
      <c r="BE390" s="47"/>
      <c r="BF390" s="47"/>
      <c r="BG390" s="47"/>
      <c r="BH390" s="47"/>
      <c r="BI390" s="47"/>
      <c r="BJ390" s="47"/>
      <c r="BK390" s="47"/>
      <c r="BL390" s="47"/>
      <c r="BM390" s="47"/>
      <c r="BN390" s="47"/>
      <c r="BO390" s="47"/>
      <c r="BP390" s="47"/>
      <c r="BQ390" s="47"/>
      <c r="BR390" s="47"/>
      <c r="BS390" s="47"/>
      <c r="BT390" s="47"/>
      <c r="BU390" s="47"/>
      <c r="BV390" s="47"/>
      <c r="BW390" s="47"/>
      <c r="BX390" s="47"/>
      <c r="BY390" s="47"/>
      <c r="BZ390" s="47"/>
      <c r="CA390" s="47"/>
      <c r="CB390" s="47"/>
      <c r="CC390" s="47"/>
      <c r="CD390" s="47"/>
      <c r="CE390" s="47"/>
      <c r="CF390" s="47"/>
      <c r="CG390" s="47"/>
      <c r="CH390" s="47"/>
      <c r="CI390" s="47"/>
      <c r="CJ390" s="47"/>
      <c r="CK390" s="47"/>
      <c r="CL390" s="47"/>
      <c r="CM390" s="47"/>
      <c r="CN390" s="47"/>
      <c r="CO390" s="47"/>
      <c r="CP390" s="47"/>
      <c r="CQ390" s="47"/>
      <c r="CR390" s="47"/>
      <c r="CS390" s="47"/>
      <c r="CT390" s="47"/>
      <c r="CU390" s="47"/>
      <c r="CV390" s="47"/>
      <c r="CW390" s="47"/>
      <c r="CX390" s="47"/>
      <c r="CY390" s="47"/>
      <c r="CZ390" s="47"/>
      <c r="DA390" s="47"/>
      <c r="DB390" s="47"/>
      <c r="DC390" s="47"/>
      <c r="DD390" s="47"/>
      <c r="DE390" s="47"/>
      <c r="DF390" s="47"/>
      <c r="DG390" s="47"/>
      <c r="DH390" s="47"/>
      <c r="DI390" s="47"/>
      <c r="DJ390" s="47"/>
      <c r="DK390" s="47"/>
      <c r="DL390" s="47"/>
      <c r="DM390" s="47"/>
      <c r="DN390" s="47"/>
      <c r="DO390" s="47"/>
      <c r="DP390" s="47"/>
      <c r="DQ390" s="47"/>
      <c r="DR390" s="47"/>
      <c r="DS390" s="47"/>
      <c r="DT390" s="47"/>
      <c r="DU390" s="47"/>
      <c r="DV390" s="47"/>
      <c r="DW390" s="47"/>
      <c r="DX390" s="47"/>
      <c r="DY390" s="47"/>
      <c r="DZ390" s="47"/>
      <c r="EA390" s="47"/>
      <c r="EB390" s="47"/>
      <c r="EC390" s="47"/>
      <c r="ED390" s="47"/>
      <c r="EE390" s="47"/>
      <c r="EF390" s="47"/>
      <c r="EG390" s="47"/>
      <c r="EH390" s="47"/>
      <c r="EI390" s="47"/>
      <c r="EJ390" s="47"/>
      <c r="EK390" s="47"/>
      <c r="EL390" s="47"/>
      <c r="EM390" s="47"/>
      <c r="EN390" s="47"/>
      <c r="EO390" s="47"/>
      <c r="EP390" s="47"/>
      <c r="EQ390" s="47"/>
      <c r="ER390" s="47"/>
    </row>
    <row r="391" spans="1:256" s="57" customFormat="1" ht="89.2" x14ac:dyDescent="0.25">
      <c r="A391" s="97">
        <v>481</v>
      </c>
      <c r="B391" s="100" t="s">
        <v>6915</v>
      </c>
      <c r="C391" s="98" t="s">
        <v>3345</v>
      </c>
      <c r="D391" s="99" t="s">
        <v>3329</v>
      </c>
      <c r="E391" s="100" t="s">
        <v>3346</v>
      </c>
      <c r="F391" s="98" t="s">
        <v>3347</v>
      </c>
      <c r="G391" s="100" t="s">
        <v>3348</v>
      </c>
      <c r="H391" s="98">
        <v>2005</v>
      </c>
      <c r="I391" s="100" t="s">
        <v>3349</v>
      </c>
      <c r="J391" s="101">
        <v>40060.089999999997</v>
      </c>
      <c r="K391" s="100" t="s">
        <v>726</v>
      </c>
      <c r="L391" s="100" t="s">
        <v>3350</v>
      </c>
      <c r="M391" s="100" t="s">
        <v>3351</v>
      </c>
      <c r="N391" s="100" t="s">
        <v>3352</v>
      </c>
      <c r="O391" s="100" t="s">
        <v>3353</v>
      </c>
      <c r="P391" s="100">
        <v>3403953</v>
      </c>
      <c r="Q391" s="102">
        <v>4</v>
      </c>
      <c r="R391" s="98">
        <v>0</v>
      </c>
      <c r="S391" s="98">
        <v>4</v>
      </c>
      <c r="T391" s="98">
        <v>0</v>
      </c>
      <c r="U391" s="102">
        <v>4</v>
      </c>
      <c r="V391" s="98">
        <v>100</v>
      </c>
      <c r="W391" s="98">
        <v>100</v>
      </c>
      <c r="X391" s="103" t="s">
        <v>3342</v>
      </c>
      <c r="Y391" s="102"/>
      <c r="Z391" s="102"/>
      <c r="AA391" s="102"/>
      <c r="AB391" s="102">
        <v>3</v>
      </c>
      <c r="AC391" s="98">
        <v>116</v>
      </c>
      <c r="AD391" s="102">
        <v>9.75</v>
      </c>
      <c r="AE391" s="104">
        <v>5</v>
      </c>
      <c r="AF391" s="105">
        <v>100</v>
      </c>
      <c r="AG391" s="106" t="s">
        <v>3329</v>
      </c>
      <c r="AH391" s="100" t="s">
        <v>3354</v>
      </c>
      <c r="AI391" s="107">
        <v>75</v>
      </c>
      <c r="AJ391" s="106" t="s">
        <v>3355</v>
      </c>
      <c r="AK391" s="98" t="s">
        <v>3346</v>
      </c>
      <c r="AL391" s="107">
        <v>25</v>
      </c>
      <c r="AM391" s="106"/>
      <c r="AN391" s="98"/>
      <c r="AO391" s="107"/>
      <c r="AP391" s="106"/>
      <c r="AQ391" s="98"/>
      <c r="AR391" s="107"/>
      <c r="AS391" s="106"/>
      <c r="AT391" s="98"/>
      <c r="AU391" s="107"/>
      <c r="AV391" s="108"/>
      <c r="AW391" s="98"/>
      <c r="AX391" s="98"/>
      <c r="AY391" s="47"/>
      <c r="AZ391" s="47"/>
      <c r="BA391" s="47"/>
      <c r="BB391" s="47"/>
      <c r="BC391" s="47"/>
      <c r="BD391" s="47"/>
      <c r="BE391" s="47"/>
      <c r="BF391" s="47"/>
      <c r="BG391" s="47"/>
      <c r="BH391" s="47"/>
      <c r="BI391" s="47"/>
      <c r="BJ391" s="47"/>
      <c r="BK391" s="47"/>
      <c r="BL391" s="47"/>
      <c r="BM391" s="47"/>
      <c r="BN391" s="47"/>
      <c r="BO391" s="47"/>
      <c r="BP391" s="47"/>
      <c r="BQ391" s="47"/>
      <c r="BR391" s="47"/>
      <c r="BS391" s="47"/>
      <c r="BT391" s="47"/>
      <c r="BU391" s="47"/>
      <c r="BV391" s="47"/>
      <c r="BW391" s="47"/>
      <c r="BX391" s="47"/>
      <c r="BY391" s="47"/>
      <c r="BZ391" s="47"/>
      <c r="CA391" s="47"/>
      <c r="CB391" s="47"/>
      <c r="CC391" s="47"/>
      <c r="CD391" s="47"/>
      <c r="CE391" s="47"/>
      <c r="CF391" s="47"/>
      <c r="CG391" s="47"/>
      <c r="CH391" s="47"/>
      <c r="CI391" s="47"/>
      <c r="CJ391" s="47"/>
      <c r="CK391" s="47"/>
      <c r="CL391" s="47"/>
      <c r="CM391" s="47"/>
      <c r="CN391" s="47"/>
      <c r="CO391" s="47"/>
      <c r="CP391" s="47"/>
      <c r="CQ391" s="47"/>
      <c r="CR391" s="47"/>
      <c r="CS391" s="47"/>
      <c r="CT391" s="47"/>
      <c r="CU391" s="47"/>
      <c r="CV391" s="47"/>
      <c r="CW391" s="47"/>
      <c r="CX391" s="47"/>
      <c r="CY391" s="47"/>
      <c r="CZ391" s="47"/>
      <c r="DA391" s="47"/>
      <c r="DB391" s="47"/>
      <c r="DC391" s="47"/>
      <c r="DD391" s="47"/>
      <c r="DE391" s="47"/>
      <c r="DF391" s="47"/>
      <c r="DG391" s="47"/>
      <c r="DH391" s="47"/>
      <c r="DI391" s="47"/>
      <c r="DJ391" s="47"/>
      <c r="DK391" s="47"/>
      <c r="DL391" s="47"/>
      <c r="DM391" s="47"/>
      <c r="DN391" s="47"/>
      <c r="DO391" s="47"/>
      <c r="DP391" s="47"/>
      <c r="DQ391" s="47"/>
      <c r="DR391" s="47"/>
      <c r="DS391" s="47"/>
      <c r="DT391" s="47"/>
      <c r="DU391" s="47"/>
      <c r="DV391" s="47"/>
      <c r="DW391" s="47"/>
      <c r="DX391" s="47"/>
      <c r="DY391" s="47"/>
      <c r="DZ391" s="47"/>
      <c r="EA391" s="47"/>
      <c r="EB391" s="47"/>
      <c r="EC391" s="47"/>
      <c r="ED391" s="47"/>
      <c r="EE391" s="47"/>
      <c r="EF391" s="47"/>
      <c r="EG391" s="47"/>
      <c r="EH391" s="47"/>
      <c r="EI391" s="47"/>
      <c r="EJ391" s="47"/>
      <c r="EK391" s="47"/>
      <c r="EL391" s="47"/>
      <c r="EM391" s="47"/>
      <c r="EN391" s="47"/>
      <c r="EO391" s="47"/>
      <c r="EP391" s="47"/>
      <c r="EQ391" s="47"/>
      <c r="ER391" s="47"/>
    </row>
    <row r="392" spans="1:256" s="57" customFormat="1" ht="89.2" x14ac:dyDescent="0.25">
      <c r="A392" s="97">
        <v>481</v>
      </c>
      <c r="B392" s="100" t="s">
        <v>6915</v>
      </c>
      <c r="C392" s="98">
        <v>209</v>
      </c>
      <c r="D392" s="99" t="s">
        <v>3388</v>
      </c>
      <c r="E392" s="100" t="s">
        <v>3418</v>
      </c>
      <c r="F392" s="98" t="s">
        <v>3419</v>
      </c>
      <c r="G392" s="100" t="s">
        <v>3420</v>
      </c>
      <c r="H392" s="98">
        <v>2005</v>
      </c>
      <c r="I392" s="100" t="s">
        <v>3421</v>
      </c>
      <c r="J392" s="101">
        <v>106453</v>
      </c>
      <c r="K392" s="100" t="s">
        <v>726</v>
      </c>
      <c r="L392" s="100" t="s">
        <v>3422</v>
      </c>
      <c r="M392" s="100" t="s">
        <v>3423</v>
      </c>
      <c r="N392" s="100" t="s">
        <v>3424</v>
      </c>
      <c r="O392" s="100" t="s">
        <v>3425</v>
      </c>
      <c r="P392" s="100">
        <v>3805340</v>
      </c>
      <c r="Q392" s="102">
        <v>4.43</v>
      </c>
      <c r="R392" s="98">
        <v>0</v>
      </c>
      <c r="S392" s="98">
        <v>4.43</v>
      </c>
      <c r="T392" s="98">
        <v>0</v>
      </c>
      <c r="U392" s="102">
        <v>4.43</v>
      </c>
      <c r="V392" s="98">
        <v>100</v>
      </c>
      <c r="W392" s="98">
        <v>100</v>
      </c>
      <c r="X392" s="103" t="s">
        <v>3342</v>
      </c>
      <c r="Y392" s="102"/>
      <c r="Z392" s="102"/>
      <c r="AA392" s="102"/>
      <c r="AB392" s="102">
        <v>66</v>
      </c>
      <c r="AC392" s="98" t="s">
        <v>3426</v>
      </c>
      <c r="AD392" s="102">
        <v>9.75</v>
      </c>
      <c r="AE392" s="104">
        <v>5</v>
      </c>
      <c r="AF392" s="105">
        <v>80</v>
      </c>
      <c r="AG392" s="106" t="s">
        <v>3388</v>
      </c>
      <c r="AH392" s="100" t="s">
        <v>3427</v>
      </c>
      <c r="AI392" s="107">
        <v>50</v>
      </c>
      <c r="AJ392" s="106" t="s">
        <v>1685</v>
      </c>
      <c r="AK392" s="98" t="s">
        <v>1686</v>
      </c>
      <c r="AL392" s="107">
        <v>20</v>
      </c>
      <c r="AM392" s="106" t="s">
        <v>694</v>
      </c>
      <c r="AN392" s="98" t="s">
        <v>3428</v>
      </c>
      <c r="AO392" s="107">
        <v>10</v>
      </c>
      <c r="AP392" s="106"/>
      <c r="AQ392" s="98"/>
      <c r="AR392" s="107"/>
      <c r="AS392" s="106"/>
      <c r="AT392" s="98"/>
      <c r="AU392" s="107"/>
      <c r="AV392" s="108"/>
      <c r="AW392" s="98"/>
      <c r="AX392" s="98"/>
      <c r="AY392" s="47"/>
      <c r="AZ392" s="47"/>
      <c r="BA392" s="47"/>
      <c r="BB392" s="47"/>
      <c r="BC392" s="47"/>
      <c r="BD392" s="47"/>
      <c r="BE392" s="47"/>
      <c r="BF392" s="47"/>
      <c r="BG392" s="47"/>
      <c r="BH392" s="47"/>
      <c r="BI392" s="47"/>
      <c r="BJ392" s="47"/>
      <c r="BK392" s="47"/>
      <c r="BL392" s="47"/>
      <c r="BM392" s="47"/>
      <c r="BN392" s="47"/>
      <c r="BO392" s="47"/>
      <c r="BP392" s="47"/>
      <c r="BQ392" s="47"/>
      <c r="BR392" s="47"/>
      <c r="BS392" s="47"/>
      <c r="BT392" s="47"/>
      <c r="BU392" s="47"/>
      <c r="BV392" s="47"/>
      <c r="BW392" s="47"/>
      <c r="BX392" s="47"/>
      <c r="BY392" s="47"/>
      <c r="BZ392" s="47"/>
      <c r="CA392" s="47"/>
      <c r="CB392" s="47"/>
      <c r="CC392" s="47"/>
      <c r="CD392" s="47"/>
      <c r="CE392" s="47"/>
      <c r="CF392" s="47"/>
      <c r="CG392" s="47"/>
      <c r="CH392" s="47"/>
      <c r="CI392" s="47"/>
      <c r="CJ392" s="47"/>
      <c r="CK392" s="47"/>
      <c r="CL392" s="47"/>
      <c r="CM392" s="47"/>
      <c r="CN392" s="47"/>
      <c r="CO392" s="47"/>
      <c r="CP392" s="47"/>
      <c r="CQ392" s="47"/>
      <c r="CR392" s="47"/>
      <c r="CS392" s="47"/>
      <c r="CT392" s="47"/>
      <c r="CU392" s="47"/>
      <c r="CV392" s="47"/>
      <c r="CW392" s="47"/>
      <c r="CX392" s="47"/>
      <c r="CY392" s="47"/>
      <c r="CZ392" s="47"/>
      <c r="DA392" s="47"/>
      <c r="DB392" s="47"/>
      <c r="DC392" s="47"/>
      <c r="DD392" s="47"/>
      <c r="DE392" s="47"/>
      <c r="DF392" s="47"/>
      <c r="DG392" s="47"/>
      <c r="DH392" s="47"/>
      <c r="DI392" s="47"/>
      <c r="DJ392" s="47"/>
      <c r="DK392" s="47"/>
      <c r="DL392" s="47"/>
      <c r="DM392" s="47"/>
      <c r="DN392" s="47"/>
      <c r="DO392" s="47"/>
      <c r="DP392" s="47"/>
      <c r="DQ392" s="47"/>
      <c r="DR392" s="47"/>
      <c r="DS392" s="47"/>
      <c r="DT392" s="47"/>
      <c r="DU392" s="47"/>
      <c r="DV392" s="47"/>
      <c r="DW392" s="47"/>
      <c r="DX392" s="47"/>
      <c r="DY392" s="47"/>
      <c r="DZ392" s="47"/>
      <c r="EA392" s="47"/>
      <c r="EB392" s="47"/>
      <c r="EC392" s="47"/>
      <c r="ED392" s="47"/>
      <c r="EE392" s="47"/>
      <c r="EF392" s="47"/>
      <c r="EG392" s="47"/>
      <c r="EH392" s="47"/>
      <c r="EI392" s="47"/>
      <c r="EJ392" s="47"/>
      <c r="EK392" s="47"/>
      <c r="EL392" s="47"/>
      <c r="EM392" s="47"/>
      <c r="EN392" s="47"/>
      <c r="EO392" s="47"/>
      <c r="EP392" s="47"/>
      <c r="EQ392" s="47"/>
      <c r="ER392" s="47"/>
    </row>
    <row r="393" spans="1:256" s="47" customFormat="1" ht="152.9" x14ac:dyDescent="0.25">
      <c r="A393" s="97">
        <v>481</v>
      </c>
      <c r="B393" s="100" t="s">
        <v>6915</v>
      </c>
      <c r="C393" s="98" t="s">
        <v>3457</v>
      </c>
      <c r="D393" s="99" t="s">
        <v>3458</v>
      </c>
      <c r="E393" s="100" t="s">
        <v>3480</v>
      </c>
      <c r="F393" s="98" t="s">
        <v>3460</v>
      </c>
      <c r="G393" s="100" t="s">
        <v>3481</v>
      </c>
      <c r="H393" s="98" t="s">
        <v>3482</v>
      </c>
      <c r="I393" s="100" t="s">
        <v>1615</v>
      </c>
      <c r="J393" s="101">
        <v>38886</v>
      </c>
      <c r="K393" s="100" t="s">
        <v>733</v>
      </c>
      <c r="L393" s="100" t="s">
        <v>3464</v>
      </c>
      <c r="M393" s="100" t="s">
        <v>3465</v>
      </c>
      <c r="N393" s="100" t="s">
        <v>3483</v>
      </c>
      <c r="O393" s="100" t="s">
        <v>3484</v>
      </c>
      <c r="P393" s="100" t="s">
        <v>3485</v>
      </c>
      <c r="Q393" s="102">
        <v>10</v>
      </c>
      <c r="R393" s="98"/>
      <c r="S393" s="98">
        <v>40</v>
      </c>
      <c r="T393" s="98">
        <v>5</v>
      </c>
      <c r="U393" s="102">
        <f>SUM(Q393:T393)</f>
        <v>55</v>
      </c>
      <c r="V393" s="98">
        <v>30</v>
      </c>
      <c r="W393" s="98">
        <v>100</v>
      </c>
      <c r="X393" s="103" t="s">
        <v>3469</v>
      </c>
      <c r="Y393" s="102">
        <v>3</v>
      </c>
      <c r="Z393" s="102">
        <v>1</v>
      </c>
      <c r="AA393" s="102">
        <v>3</v>
      </c>
      <c r="AB393" s="102" t="s">
        <v>3470</v>
      </c>
      <c r="AC393" s="98">
        <v>11</v>
      </c>
      <c r="AD393" s="102">
        <v>10</v>
      </c>
      <c r="AE393" s="104">
        <v>5</v>
      </c>
      <c r="AF393" s="105">
        <v>30</v>
      </c>
      <c r="AG393" s="106" t="s">
        <v>3471</v>
      </c>
      <c r="AH393" s="100" t="s">
        <v>3486</v>
      </c>
      <c r="AI393" s="107">
        <v>10</v>
      </c>
      <c r="AJ393" s="106" t="s">
        <v>3473</v>
      </c>
      <c r="AK393" s="98" t="s">
        <v>3474</v>
      </c>
      <c r="AL393" s="107">
        <v>5</v>
      </c>
      <c r="AM393" s="106" t="s">
        <v>3509</v>
      </c>
      <c r="AN393" s="98" t="s">
        <v>3475</v>
      </c>
      <c r="AO393" s="107">
        <f>(AF393-(AI393+AL393+AR393))</f>
        <v>8</v>
      </c>
      <c r="AP393" s="106" t="s">
        <v>3476</v>
      </c>
      <c r="AQ393" s="98" t="s">
        <v>3477</v>
      </c>
      <c r="AR393" s="107">
        <v>7</v>
      </c>
      <c r="AS393" s="106" t="s">
        <v>3478</v>
      </c>
      <c r="AT393" s="98" t="s">
        <v>3479</v>
      </c>
      <c r="AU393" s="107"/>
      <c r="AV393" s="108"/>
      <c r="AW393" s="98"/>
      <c r="AX393" s="98"/>
      <c r="ES393" s="57"/>
      <c r="ET393" s="57"/>
      <c r="EU393" s="57"/>
      <c r="EV393" s="57"/>
      <c r="EW393" s="57"/>
      <c r="EX393" s="57"/>
      <c r="EY393" s="57"/>
      <c r="EZ393" s="57"/>
      <c r="FA393" s="57"/>
      <c r="FB393" s="57"/>
      <c r="FC393" s="57"/>
      <c r="FD393" s="57"/>
      <c r="FE393" s="57"/>
      <c r="FF393" s="57"/>
      <c r="FG393" s="57"/>
      <c r="FH393" s="57"/>
      <c r="FI393" s="57"/>
      <c r="FJ393" s="57"/>
      <c r="FK393" s="57"/>
      <c r="FL393" s="57"/>
      <c r="FM393" s="57"/>
      <c r="FN393" s="57"/>
      <c r="FO393" s="57"/>
      <c r="FP393" s="57"/>
      <c r="FQ393" s="57"/>
      <c r="FR393" s="57"/>
      <c r="FS393" s="57"/>
      <c r="FT393" s="57"/>
      <c r="FU393" s="57"/>
      <c r="FV393" s="57"/>
      <c r="FW393" s="57"/>
      <c r="FX393" s="57"/>
      <c r="FY393" s="57"/>
      <c r="FZ393" s="57"/>
      <c r="GA393" s="57"/>
      <c r="GB393" s="57"/>
      <c r="GC393" s="57"/>
      <c r="GD393" s="57"/>
      <c r="GE393" s="57"/>
      <c r="GF393" s="57"/>
      <c r="GG393" s="57"/>
      <c r="GH393" s="57"/>
      <c r="GI393" s="57"/>
      <c r="GJ393" s="57"/>
      <c r="GK393" s="57"/>
      <c r="GL393" s="57"/>
      <c r="GM393" s="57"/>
      <c r="GN393" s="57"/>
      <c r="GO393" s="57"/>
      <c r="GP393" s="57"/>
      <c r="GQ393" s="57"/>
      <c r="GR393" s="57"/>
      <c r="GS393" s="57"/>
      <c r="GT393" s="57"/>
      <c r="GU393" s="57"/>
      <c r="GV393" s="57"/>
      <c r="GW393" s="57"/>
      <c r="GX393" s="57"/>
      <c r="GY393" s="57"/>
      <c r="GZ393" s="57"/>
      <c r="HA393" s="57"/>
      <c r="HB393" s="57"/>
      <c r="HC393" s="57"/>
      <c r="HD393" s="57"/>
      <c r="HE393" s="57"/>
      <c r="HF393" s="57"/>
      <c r="HG393" s="57"/>
      <c r="HH393" s="57"/>
      <c r="HI393" s="57"/>
      <c r="HJ393" s="57"/>
      <c r="HK393" s="57"/>
      <c r="HL393" s="57"/>
      <c r="HM393" s="57"/>
      <c r="HN393" s="57"/>
      <c r="HO393" s="57"/>
      <c r="HP393" s="57"/>
      <c r="HQ393" s="57"/>
      <c r="HR393" s="57"/>
      <c r="HS393" s="57"/>
      <c r="HT393" s="57"/>
      <c r="HU393" s="57"/>
      <c r="HV393" s="57"/>
      <c r="HW393" s="57"/>
      <c r="HX393" s="57"/>
      <c r="HY393" s="57"/>
      <c r="HZ393" s="57"/>
      <c r="IA393" s="57"/>
      <c r="IB393" s="57"/>
      <c r="IC393" s="57"/>
      <c r="ID393" s="57"/>
      <c r="IE393" s="57"/>
      <c r="IF393" s="57"/>
      <c r="IG393" s="57"/>
      <c r="IH393" s="57"/>
      <c r="II393" s="57"/>
      <c r="IJ393" s="57"/>
      <c r="IK393" s="57"/>
      <c r="IL393" s="57"/>
      <c r="IM393" s="57"/>
      <c r="IN393" s="57"/>
      <c r="IO393" s="57"/>
      <c r="IP393" s="57"/>
      <c r="IQ393" s="57"/>
      <c r="IR393" s="57"/>
      <c r="IS393" s="57"/>
      <c r="IT393" s="57"/>
      <c r="IU393" s="57"/>
      <c r="IV393" s="57"/>
    </row>
    <row r="394" spans="1:256" s="47" customFormat="1" ht="76.45" x14ac:dyDescent="0.25">
      <c r="A394" s="97">
        <v>481</v>
      </c>
      <c r="B394" s="100" t="s">
        <v>6915</v>
      </c>
      <c r="C394" s="98">
        <v>501</v>
      </c>
      <c r="D394" s="99" t="s">
        <v>2686</v>
      </c>
      <c r="E394" s="100" t="s">
        <v>3541</v>
      </c>
      <c r="F394" s="98" t="s">
        <v>3542</v>
      </c>
      <c r="G394" s="100" t="s">
        <v>3549</v>
      </c>
      <c r="H394" s="98">
        <v>1999</v>
      </c>
      <c r="I394" s="100" t="s">
        <v>3550</v>
      </c>
      <c r="J394" s="101">
        <v>133533.63</v>
      </c>
      <c r="K394" s="100" t="s">
        <v>733</v>
      </c>
      <c r="L394" s="100" t="s">
        <v>3551</v>
      </c>
      <c r="M394" s="100" t="s">
        <v>3552</v>
      </c>
      <c r="N394" s="100" t="s">
        <v>3553</v>
      </c>
      <c r="O394" s="100" t="s">
        <v>3554</v>
      </c>
      <c r="P394" s="100"/>
      <c r="Q394" s="102">
        <v>4.04</v>
      </c>
      <c r="R394" s="98">
        <v>0</v>
      </c>
      <c r="S394" s="98">
        <v>4.04</v>
      </c>
      <c r="T394" s="98">
        <v>0</v>
      </c>
      <c r="U394" s="102">
        <v>4.04</v>
      </c>
      <c r="V394" s="98">
        <v>90</v>
      </c>
      <c r="W394" s="98">
        <v>100</v>
      </c>
      <c r="X394" s="103" t="s">
        <v>3342</v>
      </c>
      <c r="Y394" s="102"/>
      <c r="Z394" s="102"/>
      <c r="AA394" s="102"/>
      <c r="AB394" s="102">
        <v>4</v>
      </c>
      <c r="AC394" s="98">
        <v>1</v>
      </c>
      <c r="AD394" s="102">
        <v>9.75</v>
      </c>
      <c r="AE394" s="104">
        <v>5</v>
      </c>
      <c r="AF394" s="105">
        <v>0</v>
      </c>
      <c r="AG394" s="106" t="s">
        <v>2686</v>
      </c>
      <c r="AH394" s="100" t="s">
        <v>3541</v>
      </c>
      <c r="AI394" s="107"/>
      <c r="AJ394" s="106"/>
      <c r="AK394" s="98"/>
      <c r="AL394" s="107"/>
      <c r="AM394" s="106"/>
      <c r="AN394" s="98"/>
      <c r="AO394" s="107"/>
      <c r="AP394" s="106"/>
      <c r="AQ394" s="98"/>
      <c r="AR394" s="107"/>
      <c r="AS394" s="106"/>
      <c r="AT394" s="98"/>
      <c r="AU394" s="107"/>
      <c r="AV394" s="108"/>
      <c r="AW394" s="98"/>
      <c r="AX394" s="98"/>
      <c r="ES394" s="57"/>
      <c r="ET394" s="57"/>
      <c r="EU394" s="57"/>
      <c r="EV394" s="57"/>
      <c r="EW394" s="57"/>
      <c r="EX394" s="57"/>
      <c r="EY394" s="57"/>
      <c r="EZ394" s="57"/>
      <c r="FA394" s="57"/>
      <c r="FB394" s="57"/>
      <c r="FC394" s="57"/>
      <c r="FD394" s="57"/>
      <c r="FE394" s="57"/>
      <c r="FF394" s="57"/>
      <c r="FG394" s="57"/>
      <c r="FH394" s="57"/>
      <c r="FI394" s="57"/>
      <c r="FJ394" s="57"/>
      <c r="FK394" s="57"/>
      <c r="FL394" s="57"/>
      <c r="FM394" s="57"/>
      <c r="FN394" s="57"/>
      <c r="FO394" s="57"/>
      <c r="FP394" s="57"/>
      <c r="FQ394" s="57"/>
      <c r="FR394" s="57"/>
      <c r="FS394" s="57"/>
      <c r="FT394" s="57"/>
      <c r="FU394" s="57"/>
      <c r="FV394" s="57"/>
      <c r="FW394" s="57"/>
      <c r="FX394" s="57"/>
      <c r="FY394" s="57"/>
      <c r="FZ394" s="57"/>
      <c r="GA394" s="57"/>
      <c r="GB394" s="57"/>
      <c r="GC394" s="57"/>
      <c r="GD394" s="57"/>
      <c r="GE394" s="57"/>
      <c r="GF394" s="57"/>
      <c r="GG394" s="57"/>
      <c r="GH394" s="57"/>
      <c r="GI394" s="57"/>
      <c r="GJ394" s="57"/>
      <c r="GK394" s="57"/>
      <c r="GL394" s="57"/>
      <c r="GM394" s="57"/>
      <c r="GN394" s="57"/>
      <c r="GO394" s="57"/>
      <c r="GP394" s="57"/>
      <c r="GQ394" s="57"/>
      <c r="GR394" s="57"/>
      <c r="GS394" s="57"/>
      <c r="GT394" s="57"/>
      <c r="GU394" s="57"/>
      <c r="GV394" s="57"/>
      <c r="GW394" s="57"/>
      <c r="GX394" s="57"/>
      <c r="GY394" s="57"/>
      <c r="GZ394" s="57"/>
      <c r="HA394" s="57"/>
      <c r="HB394" s="57"/>
      <c r="HC394" s="57"/>
      <c r="HD394" s="57"/>
      <c r="HE394" s="57"/>
      <c r="HF394" s="57"/>
      <c r="HG394" s="57"/>
      <c r="HH394" s="57"/>
      <c r="HI394" s="57"/>
      <c r="HJ394" s="57"/>
      <c r="HK394" s="57"/>
      <c r="HL394" s="57"/>
      <c r="HM394" s="57"/>
      <c r="HN394" s="57"/>
      <c r="HO394" s="57"/>
      <c r="HP394" s="57"/>
      <c r="HQ394" s="57"/>
      <c r="HR394" s="57"/>
      <c r="HS394" s="57"/>
      <c r="HT394" s="57"/>
      <c r="HU394" s="57"/>
      <c r="HV394" s="57"/>
      <c r="HW394" s="57"/>
      <c r="HX394" s="57"/>
      <c r="HY394" s="57"/>
      <c r="HZ394" s="57"/>
      <c r="IA394" s="57"/>
      <c r="IB394" s="57"/>
      <c r="IC394" s="57"/>
      <c r="ID394" s="57"/>
      <c r="IE394" s="57"/>
      <c r="IF394" s="57"/>
      <c r="IG394" s="57"/>
      <c r="IH394" s="57"/>
      <c r="II394" s="57"/>
      <c r="IJ394" s="57"/>
      <c r="IK394" s="57"/>
      <c r="IL394" s="57"/>
      <c r="IM394" s="57"/>
      <c r="IN394" s="57"/>
      <c r="IO394" s="57"/>
      <c r="IP394" s="57"/>
      <c r="IQ394" s="57"/>
      <c r="IR394" s="57"/>
      <c r="IS394" s="57"/>
      <c r="IT394" s="57"/>
      <c r="IU394" s="57"/>
      <c r="IV394" s="57"/>
    </row>
    <row r="395" spans="1:256" s="47" customFormat="1" ht="114.65" x14ac:dyDescent="0.25">
      <c r="A395" s="97">
        <v>481</v>
      </c>
      <c r="B395" s="100" t="s">
        <v>6915</v>
      </c>
      <c r="C395" s="98">
        <v>606</v>
      </c>
      <c r="D395" s="99" t="s">
        <v>1272</v>
      </c>
      <c r="E395" s="100" t="s">
        <v>3630</v>
      </c>
      <c r="F395" s="98" t="s">
        <v>3631</v>
      </c>
      <c r="G395" s="100" t="s">
        <v>3632</v>
      </c>
      <c r="H395" s="98">
        <v>2005</v>
      </c>
      <c r="I395" s="100" t="s">
        <v>3633</v>
      </c>
      <c r="J395" s="101">
        <v>55414.92</v>
      </c>
      <c r="K395" s="100" t="s">
        <v>726</v>
      </c>
      <c r="L395" s="100" t="s">
        <v>3634</v>
      </c>
      <c r="M395" s="100" t="s">
        <v>3635</v>
      </c>
      <c r="N395" s="100" t="s">
        <v>3636</v>
      </c>
      <c r="O395" s="100" t="s">
        <v>3637</v>
      </c>
      <c r="P395" s="100">
        <v>3502690</v>
      </c>
      <c r="Q395" s="102">
        <v>5.13</v>
      </c>
      <c r="R395" s="98">
        <v>0</v>
      </c>
      <c r="S395" s="98">
        <v>5.13</v>
      </c>
      <c r="T395" s="98">
        <v>0</v>
      </c>
      <c r="U395" s="102">
        <v>5.13</v>
      </c>
      <c r="V395" s="98">
        <v>50</v>
      </c>
      <c r="W395" s="98">
        <v>100</v>
      </c>
      <c r="X395" s="103" t="s">
        <v>3342</v>
      </c>
      <c r="Y395" s="102"/>
      <c r="Z395" s="102"/>
      <c r="AA395" s="102"/>
      <c r="AB395" s="102">
        <v>4</v>
      </c>
      <c r="AC395" s="98">
        <v>606</v>
      </c>
      <c r="AD395" s="102">
        <v>9.75</v>
      </c>
      <c r="AE395" s="104">
        <v>5</v>
      </c>
      <c r="AF395" s="105">
        <v>0</v>
      </c>
      <c r="AG395" s="106" t="s">
        <v>1272</v>
      </c>
      <c r="AH395" s="100" t="s">
        <v>3638</v>
      </c>
      <c r="AI395" s="107">
        <v>0</v>
      </c>
      <c r="AJ395" s="106"/>
      <c r="AK395" s="98"/>
      <c r="AL395" s="107"/>
      <c r="AM395" s="106"/>
      <c r="AN395" s="98"/>
      <c r="AO395" s="107">
        <v>0</v>
      </c>
      <c r="AP395" s="106"/>
      <c r="AQ395" s="98"/>
      <c r="AR395" s="107"/>
      <c r="AS395" s="106"/>
      <c r="AT395" s="98"/>
      <c r="AU395" s="107"/>
      <c r="AV395" s="108"/>
      <c r="AW395" s="98"/>
      <c r="AX395" s="98"/>
      <c r="ES395" s="57"/>
      <c r="ET395" s="57"/>
      <c r="EU395" s="57"/>
      <c r="EV395" s="57"/>
      <c r="EW395" s="57"/>
      <c r="EX395" s="57"/>
      <c r="EY395" s="57"/>
      <c r="EZ395" s="57"/>
      <c r="FA395" s="57"/>
      <c r="FB395" s="57"/>
      <c r="FC395" s="57"/>
      <c r="FD395" s="57"/>
      <c r="FE395" s="57"/>
      <c r="FF395" s="57"/>
      <c r="FG395" s="57"/>
      <c r="FH395" s="57"/>
      <c r="FI395" s="57"/>
      <c r="FJ395" s="57"/>
      <c r="FK395" s="57"/>
      <c r="FL395" s="57"/>
      <c r="FM395" s="57"/>
      <c r="FN395" s="57"/>
      <c r="FO395" s="57"/>
      <c r="FP395" s="57"/>
      <c r="FQ395" s="57"/>
      <c r="FR395" s="57"/>
      <c r="FS395" s="57"/>
      <c r="FT395" s="57"/>
      <c r="FU395" s="57"/>
      <c r="FV395" s="57"/>
      <c r="FW395" s="57"/>
      <c r="FX395" s="57"/>
      <c r="FY395" s="57"/>
      <c r="FZ395" s="57"/>
      <c r="GA395" s="57"/>
      <c r="GB395" s="57"/>
      <c r="GC395" s="57"/>
      <c r="GD395" s="57"/>
      <c r="GE395" s="57"/>
      <c r="GF395" s="57"/>
      <c r="GG395" s="57"/>
      <c r="GH395" s="57"/>
      <c r="GI395" s="57"/>
      <c r="GJ395" s="57"/>
      <c r="GK395" s="57"/>
      <c r="GL395" s="57"/>
      <c r="GM395" s="57"/>
      <c r="GN395" s="57"/>
      <c r="GO395" s="57"/>
      <c r="GP395" s="57"/>
      <c r="GQ395" s="57"/>
      <c r="GR395" s="57"/>
      <c r="GS395" s="57"/>
      <c r="GT395" s="57"/>
      <c r="GU395" s="57"/>
      <c r="GV395" s="57"/>
      <c r="GW395" s="57"/>
      <c r="GX395" s="57"/>
      <c r="GY395" s="57"/>
      <c r="GZ395" s="57"/>
      <c r="HA395" s="57"/>
      <c r="HB395" s="57"/>
      <c r="HC395" s="57"/>
      <c r="HD395" s="57"/>
      <c r="HE395" s="57"/>
      <c r="HF395" s="57"/>
      <c r="HG395" s="57"/>
      <c r="HH395" s="57"/>
      <c r="HI395" s="57"/>
      <c r="HJ395" s="57"/>
      <c r="HK395" s="57"/>
      <c r="HL395" s="57"/>
      <c r="HM395" s="57"/>
      <c r="HN395" s="57"/>
      <c r="HO395" s="57"/>
      <c r="HP395" s="57"/>
      <c r="HQ395" s="57"/>
      <c r="HR395" s="57"/>
      <c r="HS395" s="57"/>
      <c r="HT395" s="57"/>
      <c r="HU395" s="57"/>
      <c r="HV395" s="57"/>
      <c r="HW395" s="57"/>
      <c r="HX395" s="57"/>
      <c r="HY395" s="57"/>
      <c r="HZ395" s="57"/>
      <c r="IA395" s="57"/>
      <c r="IB395" s="57"/>
      <c r="IC395" s="57"/>
      <c r="ID395" s="57"/>
      <c r="IE395" s="57"/>
      <c r="IF395" s="57"/>
      <c r="IG395" s="57"/>
      <c r="IH395" s="57"/>
      <c r="II395" s="57"/>
      <c r="IJ395" s="57"/>
      <c r="IK395" s="57"/>
      <c r="IL395" s="57"/>
      <c r="IM395" s="57"/>
      <c r="IN395" s="57"/>
      <c r="IO395" s="57"/>
      <c r="IP395" s="57"/>
      <c r="IQ395" s="57"/>
      <c r="IR395" s="57"/>
      <c r="IS395" s="57"/>
      <c r="IT395" s="57"/>
      <c r="IU395" s="57"/>
      <c r="IV395" s="57"/>
    </row>
    <row r="396" spans="1:256" s="47" customFormat="1" ht="343.95" x14ac:dyDescent="0.25">
      <c r="A396" s="97">
        <v>481</v>
      </c>
      <c r="B396" s="100" t="s">
        <v>6915</v>
      </c>
      <c r="C396" s="98">
        <v>209</v>
      </c>
      <c r="D396" s="99" t="s">
        <v>3388</v>
      </c>
      <c r="E396" s="100" t="s">
        <v>3429</v>
      </c>
      <c r="F396" s="98" t="s">
        <v>3419</v>
      </c>
      <c r="G396" s="100" t="s">
        <v>3430</v>
      </c>
      <c r="H396" s="98">
        <v>2007</v>
      </c>
      <c r="I396" s="100" t="s">
        <v>3431</v>
      </c>
      <c r="J396" s="101">
        <v>93314.97</v>
      </c>
      <c r="K396" s="100" t="s">
        <v>675</v>
      </c>
      <c r="L396" s="100" t="s">
        <v>3432</v>
      </c>
      <c r="M396" s="100" t="s">
        <v>3433</v>
      </c>
      <c r="N396" s="100" t="s">
        <v>3434</v>
      </c>
      <c r="O396" s="100" t="s">
        <v>3435</v>
      </c>
      <c r="P396" s="100">
        <v>3805856</v>
      </c>
      <c r="Q396" s="102">
        <v>40.25</v>
      </c>
      <c r="R396" s="98">
        <v>0</v>
      </c>
      <c r="S396" s="98">
        <v>40.25</v>
      </c>
      <c r="T396" s="98">
        <v>0</v>
      </c>
      <c r="U396" s="102">
        <v>40.25</v>
      </c>
      <c r="V396" s="98">
        <v>30</v>
      </c>
      <c r="W396" s="98">
        <v>100</v>
      </c>
      <c r="X396" s="103" t="s">
        <v>3342</v>
      </c>
      <c r="Y396" s="102"/>
      <c r="Z396" s="102"/>
      <c r="AA396" s="102"/>
      <c r="AB396" s="102">
        <v>66</v>
      </c>
      <c r="AC396" s="98">
        <v>209</v>
      </c>
      <c r="AD396" s="102">
        <v>9.75</v>
      </c>
      <c r="AE396" s="104">
        <v>5</v>
      </c>
      <c r="AF396" s="105">
        <v>10</v>
      </c>
      <c r="AG396" s="106" t="s">
        <v>3388</v>
      </c>
      <c r="AH396" s="100" t="s">
        <v>3427</v>
      </c>
      <c r="AI396" s="107">
        <v>5</v>
      </c>
      <c r="AJ396" s="106" t="s">
        <v>694</v>
      </c>
      <c r="AK396" s="98" t="s">
        <v>3428</v>
      </c>
      <c r="AL396" s="107">
        <v>5</v>
      </c>
      <c r="AM396" s="106"/>
      <c r="AN396" s="98"/>
      <c r="AO396" s="107"/>
      <c r="AP396" s="106"/>
      <c r="AQ396" s="98"/>
      <c r="AR396" s="107"/>
      <c r="AS396" s="106"/>
      <c r="AT396" s="98"/>
      <c r="AU396" s="107"/>
      <c r="AV396" s="108"/>
      <c r="AW396" s="98"/>
      <c r="AX396" s="98"/>
      <c r="ES396" s="57"/>
      <c r="ET396" s="57"/>
      <c r="EU396" s="57"/>
      <c r="EV396" s="57"/>
      <c r="EW396" s="57"/>
      <c r="EX396" s="57"/>
      <c r="EY396" s="57"/>
      <c r="EZ396" s="57"/>
      <c r="FA396" s="57"/>
      <c r="FB396" s="57"/>
      <c r="FC396" s="57"/>
      <c r="FD396" s="57"/>
      <c r="FE396" s="57"/>
      <c r="FF396" s="57"/>
      <c r="FG396" s="57"/>
      <c r="FH396" s="57"/>
      <c r="FI396" s="57"/>
      <c r="FJ396" s="57"/>
      <c r="FK396" s="57"/>
      <c r="FL396" s="57"/>
      <c r="FM396" s="57"/>
      <c r="FN396" s="57"/>
      <c r="FO396" s="57"/>
      <c r="FP396" s="57"/>
      <c r="FQ396" s="57"/>
      <c r="FR396" s="57"/>
      <c r="FS396" s="57"/>
      <c r="FT396" s="57"/>
      <c r="FU396" s="57"/>
      <c r="FV396" s="57"/>
      <c r="FW396" s="57"/>
      <c r="FX396" s="57"/>
      <c r="FY396" s="57"/>
      <c r="FZ396" s="57"/>
      <c r="GA396" s="57"/>
      <c r="GB396" s="57"/>
      <c r="GC396" s="57"/>
      <c r="GD396" s="57"/>
      <c r="GE396" s="57"/>
      <c r="GF396" s="57"/>
      <c r="GG396" s="57"/>
      <c r="GH396" s="57"/>
      <c r="GI396" s="57"/>
      <c r="GJ396" s="57"/>
      <c r="GK396" s="57"/>
      <c r="GL396" s="57"/>
      <c r="GM396" s="57"/>
      <c r="GN396" s="57"/>
      <c r="GO396" s="57"/>
      <c r="GP396" s="57"/>
      <c r="GQ396" s="57"/>
      <c r="GR396" s="57"/>
      <c r="GS396" s="57"/>
      <c r="GT396" s="57"/>
      <c r="GU396" s="57"/>
      <c r="GV396" s="57"/>
      <c r="GW396" s="57"/>
      <c r="GX396" s="57"/>
      <c r="GY396" s="57"/>
      <c r="GZ396" s="57"/>
      <c r="HA396" s="57"/>
      <c r="HB396" s="57"/>
      <c r="HC396" s="57"/>
      <c r="HD396" s="57"/>
      <c r="HE396" s="57"/>
      <c r="HF396" s="57"/>
      <c r="HG396" s="57"/>
      <c r="HH396" s="57"/>
      <c r="HI396" s="57"/>
      <c r="HJ396" s="57"/>
      <c r="HK396" s="57"/>
      <c r="HL396" s="57"/>
      <c r="HM396" s="57"/>
      <c r="HN396" s="57"/>
      <c r="HO396" s="57"/>
      <c r="HP396" s="57"/>
      <c r="HQ396" s="57"/>
      <c r="HR396" s="57"/>
      <c r="HS396" s="57"/>
      <c r="HT396" s="57"/>
      <c r="HU396" s="57"/>
      <c r="HV396" s="57"/>
      <c r="HW396" s="57"/>
      <c r="HX396" s="57"/>
      <c r="HY396" s="57"/>
      <c r="HZ396" s="57"/>
      <c r="IA396" s="57"/>
      <c r="IB396" s="57"/>
      <c r="IC396" s="57"/>
      <c r="ID396" s="57"/>
      <c r="IE396" s="57"/>
      <c r="IF396" s="57"/>
      <c r="IG396" s="57"/>
      <c r="IH396" s="57"/>
      <c r="II396" s="57"/>
      <c r="IJ396" s="57"/>
      <c r="IK396" s="57"/>
      <c r="IL396" s="57"/>
      <c r="IM396" s="57"/>
      <c r="IN396" s="57"/>
      <c r="IO396" s="57"/>
      <c r="IP396" s="57"/>
      <c r="IQ396" s="57"/>
      <c r="IR396" s="57"/>
      <c r="IS396" s="57"/>
      <c r="IT396" s="57"/>
      <c r="IU396" s="57"/>
      <c r="IV396" s="57"/>
    </row>
    <row r="397" spans="1:256" s="47" customFormat="1" ht="152.9" x14ac:dyDescent="0.25">
      <c r="A397" s="97">
        <v>481</v>
      </c>
      <c r="B397" s="100" t="s">
        <v>6915</v>
      </c>
      <c r="C397" s="98" t="s">
        <v>3493</v>
      </c>
      <c r="D397" s="99" t="s">
        <v>3458</v>
      </c>
      <c r="E397" s="100" t="s">
        <v>3494</v>
      </c>
      <c r="F397" s="98" t="s">
        <v>3460</v>
      </c>
      <c r="G397" s="100" t="s">
        <v>3495</v>
      </c>
      <c r="H397" s="98" t="s">
        <v>3451</v>
      </c>
      <c r="I397" s="100" t="s">
        <v>3496</v>
      </c>
      <c r="J397" s="101">
        <v>35107</v>
      </c>
      <c r="K397" s="100" t="s">
        <v>1169</v>
      </c>
      <c r="L397" s="100" t="s">
        <v>3464</v>
      </c>
      <c r="M397" s="100" t="s">
        <v>3465</v>
      </c>
      <c r="N397" s="100" t="s">
        <v>3497</v>
      </c>
      <c r="O397" s="100" t="s">
        <v>3498</v>
      </c>
      <c r="P397" s="100"/>
      <c r="Q397" s="102">
        <v>12</v>
      </c>
      <c r="R397" s="98">
        <v>5</v>
      </c>
      <c r="S397" s="98">
        <v>5</v>
      </c>
      <c r="T397" s="98">
        <v>5</v>
      </c>
      <c r="U397" s="102">
        <f>SUM(Q397:T397)</f>
        <v>27</v>
      </c>
      <c r="V397" s="98">
        <v>60</v>
      </c>
      <c r="W397" s="98">
        <v>10</v>
      </c>
      <c r="X397" s="103" t="s">
        <v>3469</v>
      </c>
      <c r="Y397" s="102">
        <v>3</v>
      </c>
      <c r="Z397" s="102">
        <v>10</v>
      </c>
      <c r="AA397" s="102"/>
      <c r="AB397" s="102" t="s">
        <v>3470</v>
      </c>
      <c r="AC397" s="98"/>
      <c r="AD397" s="102">
        <v>10</v>
      </c>
      <c r="AE397" s="104">
        <v>5</v>
      </c>
      <c r="AF397" s="105">
        <v>60</v>
      </c>
      <c r="AG397" s="106" t="s">
        <v>3471</v>
      </c>
      <c r="AH397" s="100" t="s">
        <v>3492</v>
      </c>
      <c r="AI397" s="107">
        <v>20</v>
      </c>
      <c r="AJ397" s="106" t="s">
        <v>3473</v>
      </c>
      <c r="AK397" s="98" t="s">
        <v>3474</v>
      </c>
      <c r="AL397" s="107">
        <v>10</v>
      </c>
      <c r="AM397" s="106" t="s">
        <v>3509</v>
      </c>
      <c r="AN397" s="98" t="s">
        <v>3475</v>
      </c>
      <c r="AO397" s="107">
        <f>(AF397-(AI397+AL397+AR397))</f>
        <v>15</v>
      </c>
      <c r="AP397" s="106" t="s">
        <v>3476</v>
      </c>
      <c r="AQ397" s="98" t="s">
        <v>3477</v>
      </c>
      <c r="AR397" s="107">
        <v>15</v>
      </c>
      <c r="AS397" s="106" t="s">
        <v>3478</v>
      </c>
      <c r="AT397" s="98" t="s">
        <v>3479</v>
      </c>
      <c r="AU397" s="107"/>
      <c r="AV397" s="108"/>
      <c r="AW397" s="98"/>
      <c r="AX397" s="98"/>
    </row>
    <row r="398" spans="1:256" s="47" customFormat="1" ht="127.4" x14ac:dyDescent="0.25">
      <c r="A398" s="97">
        <v>481</v>
      </c>
      <c r="B398" s="100" t="s">
        <v>6915</v>
      </c>
      <c r="C398" s="98" t="s">
        <v>3332</v>
      </c>
      <c r="D398" s="99" t="s">
        <v>3333</v>
      </c>
      <c r="E398" s="100" t="s">
        <v>3334</v>
      </c>
      <c r="F398" s="98">
        <v>14011</v>
      </c>
      <c r="G398" s="100" t="s">
        <v>3335</v>
      </c>
      <c r="H398" s="98">
        <v>2009</v>
      </c>
      <c r="I398" s="100" t="s">
        <v>3336</v>
      </c>
      <c r="J398" s="101">
        <v>135000</v>
      </c>
      <c r="K398" s="100" t="s">
        <v>655</v>
      </c>
      <c r="L398" s="100" t="s">
        <v>3337</v>
      </c>
      <c r="M398" s="100" t="s">
        <v>3338</v>
      </c>
      <c r="N398" s="100" t="s">
        <v>3339</v>
      </c>
      <c r="O398" s="100" t="s">
        <v>3340</v>
      </c>
      <c r="P398" s="100" t="s">
        <v>3341</v>
      </c>
      <c r="Q398" s="102">
        <v>19.73</v>
      </c>
      <c r="R398" s="98">
        <v>13.81</v>
      </c>
      <c r="S398" s="98">
        <v>5.92</v>
      </c>
      <c r="T398" s="98">
        <v>0</v>
      </c>
      <c r="U398" s="102">
        <v>19.73</v>
      </c>
      <c r="V398" s="98"/>
      <c r="W398" s="98">
        <v>80</v>
      </c>
      <c r="X398" s="103" t="s">
        <v>3342</v>
      </c>
      <c r="Y398" s="102"/>
      <c r="Z398" s="102"/>
      <c r="AA398" s="102"/>
      <c r="AB398" s="102">
        <v>3</v>
      </c>
      <c r="AC398" s="98">
        <v>0</v>
      </c>
      <c r="AD398" s="102">
        <v>9.75</v>
      </c>
      <c r="AE398" s="104">
        <v>5</v>
      </c>
      <c r="AF398" s="105">
        <v>25</v>
      </c>
      <c r="AG398" s="106" t="s">
        <v>3333</v>
      </c>
      <c r="AH398" s="100" t="s">
        <v>3343</v>
      </c>
      <c r="AI398" s="107">
        <v>5</v>
      </c>
      <c r="AJ398" s="106" t="s">
        <v>3344</v>
      </c>
      <c r="AK398" s="98" t="s">
        <v>3334</v>
      </c>
      <c r="AL398" s="107">
        <v>10</v>
      </c>
      <c r="AM398" s="106"/>
      <c r="AN398" s="98"/>
      <c r="AO398" s="107"/>
      <c r="AP398" s="106"/>
      <c r="AQ398" s="98"/>
      <c r="AR398" s="107"/>
      <c r="AS398" s="106"/>
      <c r="AT398" s="98"/>
      <c r="AU398" s="107"/>
      <c r="AV398" s="108"/>
      <c r="AW398" s="98"/>
      <c r="AX398" s="98"/>
    </row>
    <row r="399" spans="1:256" s="47" customFormat="1" ht="152.9" x14ac:dyDescent="0.25">
      <c r="A399" s="97">
        <v>481</v>
      </c>
      <c r="B399" s="100" t="s">
        <v>6915</v>
      </c>
      <c r="C399" s="98" t="s">
        <v>3457</v>
      </c>
      <c r="D399" s="99" t="s">
        <v>3458</v>
      </c>
      <c r="E399" s="100" t="s">
        <v>3480</v>
      </c>
      <c r="F399" s="98" t="s">
        <v>3460</v>
      </c>
      <c r="G399" s="100" t="s">
        <v>3499</v>
      </c>
      <c r="H399" s="98" t="s">
        <v>3436</v>
      </c>
      <c r="I399" s="100" t="s">
        <v>3500</v>
      </c>
      <c r="J399" s="101">
        <v>42000</v>
      </c>
      <c r="K399" s="100" t="s">
        <v>1169</v>
      </c>
      <c r="L399" s="100" t="s">
        <v>3464</v>
      </c>
      <c r="M399" s="100" t="s">
        <v>3465</v>
      </c>
      <c r="N399" s="100" t="s">
        <v>3501</v>
      </c>
      <c r="O399" s="100" t="s">
        <v>3502</v>
      </c>
      <c r="P399" s="100" t="s">
        <v>3503</v>
      </c>
      <c r="Q399" s="102">
        <v>40</v>
      </c>
      <c r="R399" s="98">
        <v>5</v>
      </c>
      <c r="S399" s="98">
        <v>20</v>
      </c>
      <c r="T399" s="98">
        <v>5</v>
      </c>
      <c r="U399" s="102">
        <f>SUM(Q399:T399)</f>
        <v>70</v>
      </c>
      <c r="V399" s="98">
        <v>80</v>
      </c>
      <c r="W399" s="98">
        <v>30</v>
      </c>
      <c r="X399" s="103" t="s">
        <v>3469</v>
      </c>
      <c r="Y399" s="102">
        <v>3</v>
      </c>
      <c r="Z399" s="102">
        <v>10</v>
      </c>
      <c r="AA399" s="102"/>
      <c r="AB399" s="102" t="s">
        <v>3470</v>
      </c>
      <c r="AC399" s="98"/>
      <c r="AD399" s="102">
        <v>10</v>
      </c>
      <c r="AE399" s="104">
        <v>5</v>
      </c>
      <c r="AF399" s="105">
        <v>80</v>
      </c>
      <c r="AG399" s="106" t="s">
        <v>3471</v>
      </c>
      <c r="AH399" s="100" t="s">
        <v>3492</v>
      </c>
      <c r="AI399" s="107">
        <v>20</v>
      </c>
      <c r="AJ399" s="106" t="s">
        <v>3473</v>
      </c>
      <c r="AK399" s="98" t="s">
        <v>3474</v>
      </c>
      <c r="AL399" s="107">
        <v>20</v>
      </c>
      <c r="AM399" s="106" t="s">
        <v>3509</v>
      </c>
      <c r="AN399" s="98" t="s">
        <v>3475</v>
      </c>
      <c r="AO399" s="107">
        <f>(AF399-(AI399+AL399+AR399))</f>
        <v>25</v>
      </c>
      <c r="AP399" s="106" t="s">
        <v>3476</v>
      </c>
      <c r="AQ399" s="98" t="s">
        <v>3477</v>
      </c>
      <c r="AR399" s="107">
        <v>15</v>
      </c>
      <c r="AS399" s="106" t="s">
        <v>3478</v>
      </c>
      <c r="AT399" s="98" t="s">
        <v>3479</v>
      </c>
      <c r="AU399" s="107"/>
      <c r="AV399" s="108"/>
      <c r="AW399" s="98"/>
      <c r="AX399" s="98"/>
    </row>
    <row r="400" spans="1:256" ht="152.9" x14ac:dyDescent="0.25">
      <c r="A400" s="97">
        <v>481</v>
      </c>
      <c r="B400" s="100" t="s">
        <v>6915</v>
      </c>
      <c r="C400" s="98" t="s">
        <v>3457</v>
      </c>
      <c r="D400" s="99" t="s">
        <v>3458</v>
      </c>
      <c r="E400" s="100" t="s">
        <v>3459</v>
      </c>
      <c r="F400" s="98" t="s">
        <v>3460</v>
      </c>
      <c r="G400" s="100" t="s">
        <v>3461</v>
      </c>
      <c r="H400" s="98" t="s">
        <v>3462</v>
      </c>
      <c r="I400" s="100" t="s">
        <v>3463</v>
      </c>
      <c r="J400" s="101">
        <v>119400</v>
      </c>
      <c r="K400" s="100" t="s">
        <v>655</v>
      </c>
      <c r="L400" s="100" t="s">
        <v>3464</v>
      </c>
      <c r="M400" s="100" t="s">
        <v>3465</v>
      </c>
      <c r="N400" s="100" t="s">
        <v>3466</v>
      </c>
      <c r="O400" s="100" t="s">
        <v>3467</v>
      </c>
      <c r="P400" s="100" t="s">
        <v>3468</v>
      </c>
      <c r="Q400" s="102">
        <v>20</v>
      </c>
      <c r="R400" s="98"/>
      <c r="S400" s="98">
        <v>5</v>
      </c>
      <c r="T400" s="98">
        <v>5</v>
      </c>
      <c r="U400" s="102">
        <f>SUM(Q400:T400)</f>
        <v>30</v>
      </c>
      <c r="V400" s="98">
        <v>60</v>
      </c>
      <c r="W400" s="98">
        <v>100</v>
      </c>
      <c r="X400" s="103" t="s">
        <v>3469</v>
      </c>
      <c r="Y400" s="102">
        <v>3</v>
      </c>
      <c r="Z400" s="102">
        <v>10</v>
      </c>
      <c r="AA400" s="102"/>
      <c r="AB400" s="102" t="s">
        <v>3470</v>
      </c>
      <c r="AC400" s="98">
        <v>14</v>
      </c>
      <c r="AD400" s="102">
        <v>9.75</v>
      </c>
      <c r="AE400" s="104">
        <v>5</v>
      </c>
      <c r="AF400" s="105">
        <v>60</v>
      </c>
      <c r="AG400" s="106" t="s">
        <v>3471</v>
      </c>
      <c r="AH400" s="100" t="s">
        <v>3472</v>
      </c>
      <c r="AI400" s="107">
        <v>20</v>
      </c>
      <c r="AJ400" s="106" t="s">
        <v>3473</v>
      </c>
      <c r="AK400" s="98" t="s">
        <v>3474</v>
      </c>
      <c r="AL400" s="107">
        <v>5</v>
      </c>
      <c r="AM400" s="106" t="s">
        <v>3509</v>
      </c>
      <c r="AN400" s="98" t="s">
        <v>3475</v>
      </c>
      <c r="AO400" s="107">
        <f>(AF400-(AI400+AL400+AR400))</f>
        <v>20</v>
      </c>
      <c r="AP400" s="106" t="s">
        <v>3476</v>
      </c>
      <c r="AQ400" s="98" t="s">
        <v>3477</v>
      </c>
      <c r="AR400" s="107">
        <v>15</v>
      </c>
      <c r="AS400" s="106" t="s">
        <v>3478</v>
      </c>
      <c r="AT400" s="98" t="s">
        <v>3479</v>
      </c>
      <c r="AU400" s="107"/>
      <c r="AV400" s="108"/>
      <c r="AW400" s="98"/>
      <c r="AX400" s="98"/>
      <c r="AY400" s="47"/>
      <c r="AZ400" s="47"/>
      <c r="BA400" s="47"/>
      <c r="BB400" s="47"/>
      <c r="BC400" s="47"/>
      <c r="BD400" s="47"/>
      <c r="BE400" s="47"/>
      <c r="BF400" s="47"/>
      <c r="BG400" s="47"/>
      <c r="BH400" s="47"/>
      <c r="BI400" s="47"/>
      <c r="BJ400" s="47"/>
      <c r="BK400" s="47"/>
      <c r="BL400" s="47"/>
      <c r="BM400" s="47"/>
      <c r="BN400" s="47"/>
      <c r="BO400" s="47"/>
      <c r="BP400" s="47"/>
      <c r="BQ400" s="47"/>
      <c r="BR400" s="47"/>
      <c r="BS400" s="47"/>
      <c r="BT400" s="47"/>
      <c r="BU400" s="47"/>
      <c r="BV400" s="47"/>
      <c r="BW400" s="47"/>
      <c r="BX400" s="47"/>
      <c r="BY400" s="47"/>
      <c r="BZ400" s="47"/>
      <c r="CA400" s="47"/>
      <c r="CB400" s="47"/>
      <c r="CC400" s="47"/>
      <c r="CD400" s="47"/>
      <c r="CE400" s="47"/>
      <c r="CF400" s="47"/>
      <c r="CG400" s="47"/>
      <c r="CH400" s="47"/>
      <c r="CI400" s="47"/>
      <c r="CJ400" s="47"/>
      <c r="CK400" s="47"/>
      <c r="CL400" s="47"/>
      <c r="CM400" s="47"/>
      <c r="CN400" s="47"/>
      <c r="CO400" s="47"/>
      <c r="CP400" s="47"/>
      <c r="CQ400" s="47"/>
      <c r="CR400" s="47"/>
      <c r="CS400" s="47"/>
      <c r="CT400" s="47"/>
      <c r="CU400" s="47"/>
      <c r="CV400" s="47"/>
      <c r="CW400" s="47"/>
      <c r="CX400" s="47"/>
      <c r="CY400" s="47"/>
      <c r="CZ400" s="47"/>
      <c r="DA400" s="47"/>
      <c r="DB400" s="47"/>
      <c r="DC400" s="47"/>
      <c r="DD400" s="47"/>
      <c r="DE400" s="47"/>
      <c r="DF400" s="47"/>
      <c r="DG400" s="47"/>
      <c r="DH400" s="47"/>
      <c r="DI400" s="47"/>
      <c r="DJ400" s="47"/>
      <c r="DK400" s="47"/>
      <c r="DL400" s="47"/>
      <c r="DM400" s="47"/>
      <c r="DN400" s="47"/>
      <c r="DO400" s="47"/>
      <c r="DP400" s="47"/>
      <c r="DQ400" s="47"/>
      <c r="DR400" s="47"/>
      <c r="DS400" s="47"/>
      <c r="DT400" s="47"/>
      <c r="DU400" s="47"/>
      <c r="DV400" s="47"/>
      <c r="DW400" s="47"/>
      <c r="DX400" s="47"/>
      <c r="DY400" s="47"/>
      <c r="DZ400" s="47"/>
      <c r="EA400" s="47"/>
      <c r="EB400" s="47"/>
      <c r="EC400" s="47"/>
      <c r="ED400" s="47"/>
      <c r="EE400" s="47"/>
      <c r="EF400" s="47"/>
      <c r="EG400" s="47"/>
      <c r="EH400" s="47"/>
      <c r="EI400" s="47"/>
      <c r="EJ400" s="47"/>
      <c r="EK400" s="47"/>
      <c r="EL400" s="47"/>
      <c r="EM400" s="47"/>
      <c r="EN400" s="47"/>
      <c r="EO400" s="47"/>
      <c r="EP400" s="47"/>
      <c r="EQ400" s="47"/>
      <c r="ER400" s="47"/>
      <c r="ES400" s="47"/>
      <c r="ET400" s="47"/>
      <c r="EU400" s="47"/>
      <c r="EV400" s="47"/>
      <c r="EW400" s="47"/>
      <c r="EX400" s="47"/>
      <c r="EY400" s="47"/>
      <c r="EZ400" s="47"/>
      <c r="FA400" s="47"/>
      <c r="FB400" s="47"/>
      <c r="FC400" s="47"/>
      <c r="FD400" s="47"/>
      <c r="FE400" s="47"/>
      <c r="FF400" s="47"/>
      <c r="FG400" s="47"/>
      <c r="FH400" s="47"/>
      <c r="FI400" s="47"/>
      <c r="FJ400" s="47"/>
      <c r="FK400" s="47"/>
      <c r="FL400" s="47"/>
      <c r="FM400" s="47"/>
      <c r="FN400" s="47"/>
      <c r="FO400" s="47"/>
      <c r="FP400" s="47"/>
      <c r="FQ400" s="47"/>
      <c r="FR400" s="47"/>
      <c r="FS400" s="47"/>
      <c r="FT400" s="47"/>
      <c r="FU400" s="47"/>
      <c r="FV400" s="47"/>
      <c r="FW400" s="47"/>
      <c r="FX400" s="47"/>
      <c r="FY400" s="47"/>
      <c r="FZ400" s="47"/>
      <c r="GA400" s="47"/>
      <c r="GB400" s="47"/>
      <c r="GC400" s="47"/>
      <c r="GD400" s="47"/>
      <c r="GE400" s="47"/>
      <c r="GF400" s="47"/>
      <c r="GG400" s="47"/>
      <c r="GH400" s="47"/>
      <c r="GI400" s="47"/>
      <c r="GJ400" s="47"/>
      <c r="GK400" s="47"/>
      <c r="GL400" s="47"/>
      <c r="GM400" s="47"/>
      <c r="GN400" s="47"/>
      <c r="GO400" s="47"/>
      <c r="GP400" s="47"/>
      <c r="GQ400" s="47"/>
      <c r="GR400" s="47"/>
      <c r="GS400" s="47"/>
      <c r="GT400" s="47"/>
      <c r="GU400" s="47"/>
      <c r="GV400" s="47"/>
      <c r="GW400" s="47"/>
      <c r="GX400" s="47"/>
      <c r="GY400" s="47"/>
      <c r="GZ400" s="47"/>
      <c r="HA400" s="47"/>
      <c r="HB400" s="47"/>
      <c r="HC400" s="47"/>
      <c r="HD400" s="47"/>
      <c r="HE400" s="47"/>
      <c r="HF400" s="47"/>
      <c r="HG400" s="47"/>
      <c r="HH400" s="47"/>
      <c r="HI400" s="47"/>
      <c r="HJ400" s="47"/>
      <c r="HK400" s="47"/>
      <c r="HL400" s="47"/>
      <c r="HM400" s="47"/>
      <c r="HN400" s="47"/>
      <c r="HO400" s="47"/>
      <c r="HP400" s="47"/>
      <c r="HQ400" s="47"/>
      <c r="HR400" s="47"/>
      <c r="HS400" s="47"/>
      <c r="HT400" s="47"/>
      <c r="HU400" s="47"/>
      <c r="HV400" s="47"/>
      <c r="HW400" s="47"/>
      <c r="HX400" s="47"/>
      <c r="HY400" s="47"/>
      <c r="HZ400" s="47"/>
      <c r="IA400" s="47"/>
      <c r="IB400" s="47"/>
      <c r="IC400" s="47"/>
      <c r="ID400" s="47"/>
      <c r="IE400" s="47"/>
      <c r="IF400" s="47"/>
      <c r="IG400" s="47"/>
      <c r="IH400" s="47"/>
      <c r="II400" s="47"/>
      <c r="IJ400" s="47"/>
      <c r="IK400" s="47"/>
      <c r="IL400" s="47"/>
      <c r="IM400" s="47"/>
      <c r="IN400" s="47"/>
      <c r="IO400" s="47"/>
      <c r="IP400" s="47"/>
      <c r="IQ400" s="47"/>
      <c r="IR400" s="47"/>
      <c r="IS400" s="47"/>
      <c r="IT400" s="47"/>
      <c r="IU400" s="47"/>
      <c r="IV400" s="47"/>
    </row>
    <row r="401" spans="1:256" ht="343.95" x14ac:dyDescent="0.25">
      <c r="A401" s="97">
        <v>481</v>
      </c>
      <c r="B401" s="100" t="s">
        <v>6915</v>
      </c>
      <c r="C401" s="98">
        <v>116</v>
      </c>
      <c r="D401" s="99" t="s">
        <v>3329</v>
      </c>
      <c r="E401" s="100" t="s">
        <v>3356</v>
      </c>
      <c r="F401" s="98" t="s">
        <v>3357</v>
      </c>
      <c r="G401" s="100" t="s">
        <v>3358</v>
      </c>
      <c r="H401" s="98">
        <v>2007</v>
      </c>
      <c r="I401" s="100" t="s">
        <v>3359</v>
      </c>
      <c r="J401" s="101">
        <v>219000</v>
      </c>
      <c r="K401" s="100" t="s">
        <v>675</v>
      </c>
      <c r="L401" s="100" t="s">
        <v>3350</v>
      </c>
      <c r="M401" s="100" t="s">
        <v>3351</v>
      </c>
      <c r="N401" s="100" t="s">
        <v>3360</v>
      </c>
      <c r="O401" s="100" t="s">
        <v>3361</v>
      </c>
      <c r="P401" s="100">
        <v>3404818</v>
      </c>
      <c r="Q401" s="102">
        <v>12.62</v>
      </c>
      <c r="R401" s="98">
        <v>0</v>
      </c>
      <c r="S401" s="98">
        <v>12.62</v>
      </c>
      <c r="T401" s="98">
        <v>0</v>
      </c>
      <c r="U401" s="102">
        <v>12.62</v>
      </c>
      <c r="V401" s="98">
        <v>100</v>
      </c>
      <c r="W401" s="98">
        <v>100</v>
      </c>
      <c r="X401" s="103" t="s">
        <v>3342</v>
      </c>
      <c r="Y401" s="102"/>
      <c r="Z401" s="102"/>
      <c r="AA401" s="102"/>
      <c r="AB401" s="102">
        <v>35</v>
      </c>
      <c r="AC401" s="98">
        <v>116</v>
      </c>
      <c r="AD401" s="102">
        <v>9.75</v>
      </c>
      <c r="AE401" s="104">
        <v>5</v>
      </c>
      <c r="AF401" s="105">
        <v>100</v>
      </c>
      <c r="AG401" s="106" t="s">
        <v>3329</v>
      </c>
      <c r="AH401" s="100" t="s">
        <v>3354</v>
      </c>
      <c r="AI401" s="107">
        <v>80</v>
      </c>
      <c r="AJ401" s="106" t="s">
        <v>3331</v>
      </c>
      <c r="AK401" s="98"/>
      <c r="AL401" s="107">
        <v>20</v>
      </c>
      <c r="AM401" s="106"/>
      <c r="AN401" s="98"/>
      <c r="AO401" s="107"/>
      <c r="AP401" s="106"/>
      <c r="AQ401" s="98"/>
      <c r="AR401" s="107"/>
      <c r="AS401" s="106"/>
      <c r="AT401" s="98"/>
      <c r="AU401" s="107"/>
      <c r="AV401" s="108"/>
      <c r="AW401" s="98"/>
      <c r="AX401" s="98"/>
      <c r="AY401" s="47"/>
      <c r="AZ401" s="47"/>
      <c r="BA401" s="47"/>
      <c r="BB401" s="47"/>
      <c r="BC401" s="47"/>
      <c r="BD401" s="47"/>
      <c r="BE401" s="47"/>
      <c r="BF401" s="47"/>
      <c r="BG401" s="47"/>
      <c r="BH401" s="47"/>
      <c r="BI401" s="47"/>
      <c r="BJ401" s="47"/>
      <c r="BK401" s="47"/>
      <c r="BL401" s="47"/>
      <c r="BM401" s="47"/>
      <c r="BN401" s="47"/>
      <c r="BO401" s="47"/>
      <c r="BP401" s="47"/>
      <c r="BQ401" s="47"/>
      <c r="BR401" s="47"/>
      <c r="BS401" s="47"/>
      <c r="BT401" s="47"/>
      <c r="BU401" s="47"/>
      <c r="BV401" s="47"/>
      <c r="BW401" s="47"/>
      <c r="BX401" s="47"/>
      <c r="BY401" s="47"/>
      <c r="BZ401" s="47"/>
      <c r="CA401" s="47"/>
      <c r="CB401" s="47"/>
      <c r="CC401" s="47"/>
      <c r="CD401" s="47"/>
      <c r="CE401" s="47"/>
      <c r="CF401" s="47"/>
      <c r="CG401" s="47"/>
      <c r="CH401" s="47"/>
      <c r="CI401" s="47"/>
      <c r="CJ401" s="47"/>
      <c r="CK401" s="47"/>
      <c r="CL401" s="47"/>
      <c r="CM401" s="47"/>
      <c r="CN401" s="47"/>
      <c r="CO401" s="47"/>
      <c r="CP401" s="47"/>
      <c r="CQ401" s="47"/>
      <c r="CR401" s="47"/>
      <c r="CS401" s="47"/>
      <c r="CT401" s="47"/>
      <c r="CU401" s="47"/>
      <c r="CV401" s="47"/>
      <c r="CW401" s="47"/>
      <c r="CX401" s="47"/>
      <c r="CY401" s="47"/>
      <c r="CZ401" s="47"/>
      <c r="DA401" s="47"/>
      <c r="DB401" s="47"/>
      <c r="DC401" s="47"/>
      <c r="DD401" s="47"/>
      <c r="DE401" s="47"/>
      <c r="DF401" s="47"/>
      <c r="DG401" s="47"/>
      <c r="DH401" s="47"/>
      <c r="DI401" s="47"/>
      <c r="DJ401" s="47"/>
      <c r="DK401" s="47"/>
      <c r="DL401" s="47"/>
      <c r="DM401" s="47"/>
      <c r="DN401" s="47"/>
      <c r="DO401" s="47"/>
      <c r="DP401" s="47"/>
      <c r="DQ401" s="47"/>
      <c r="DR401" s="47"/>
      <c r="DS401" s="47"/>
      <c r="DT401" s="47"/>
      <c r="DU401" s="47"/>
      <c r="DV401" s="47"/>
      <c r="DW401" s="47"/>
      <c r="DX401" s="47"/>
      <c r="DY401" s="47"/>
      <c r="DZ401" s="47"/>
      <c r="EA401" s="47"/>
      <c r="EB401" s="47"/>
      <c r="EC401" s="47"/>
      <c r="ED401" s="47"/>
      <c r="EE401" s="47"/>
      <c r="EF401" s="47"/>
      <c r="EG401" s="47"/>
      <c r="EH401" s="47"/>
      <c r="EI401" s="47"/>
      <c r="EJ401" s="47"/>
      <c r="EK401" s="47"/>
      <c r="EL401" s="47"/>
      <c r="EM401" s="47"/>
      <c r="EN401" s="47"/>
      <c r="EO401" s="47"/>
      <c r="EP401" s="47"/>
      <c r="EQ401" s="47"/>
      <c r="ER401" s="47"/>
      <c r="ES401" s="47"/>
      <c r="ET401" s="47"/>
      <c r="EU401" s="47"/>
      <c r="EV401" s="47"/>
      <c r="EW401" s="47"/>
      <c r="EX401" s="47"/>
      <c r="EY401" s="47"/>
      <c r="EZ401" s="47"/>
      <c r="FA401" s="47"/>
      <c r="FB401" s="47"/>
      <c r="FC401" s="47"/>
      <c r="FD401" s="47"/>
      <c r="FE401" s="47"/>
      <c r="FF401" s="47"/>
      <c r="FG401" s="47"/>
      <c r="FH401" s="47"/>
      <c r="FI401" s="47"/>
      <c r="FJ401" s="47"/>
      <c r="FK401" s="47"/>
      <c r="FL401" s="47"/>
      <c r="FM401" s="47"/>
      <c r="FN401" s="47"/>
      <c r="FO401" s="47"/>
      <c r="FP401" s="47"/>
      <c r="FQ401" s="47"/>
      <c r="FR401" s="47"/>
      <c r="FS401" s="47"/>
      <c r="FT401" s="47"/>
      <c r="FU401" s="47"/>
      <c r="FV401" s="47"/>
      <c r="FW401" s="47"/>
      <c r="FX401" s="47"/>
      <c r="FY401" s="47"/>
      <c r="FZ401" s="47"/>
      <c r="GA401" s="47"/>
      <c r="GB401" s="47"/>
      <c r="GC401" s="47"/>
      <c r="GD401" s="47"/>
      <c r="GE401" s="47"/>
      <c r="GF401" s="47"/>
      <c r="GG401" s="47"/>
      <c r="GH401" s="47"/>
      <c r="GI401" s="47"/>
      <c r="GJ401" s="47"/>
      <c r="GK401" s="47"/>
      <c r="GL401" s="47"/>
      <c r="GM401" s="47"/>
      <c r="GN401" s="47"/>
      <c r="GO401" s="47"/>
      <c r="GP401" s="47"/>
      <c r="GQ401" s="47"/>
      <c r="GR401" s="47"/>
      <c r="GS401" s="47"/>
      <c r="GT401" s="47"/>
      <c r="GU401" s="47"/>
      <c r="GV401" s="47"/>
      <c r="GW401" s="47"/>
      <c r="GX401" s="47"/>
      <c r="GY401" s="47"/>
      <c r="GZ401" s="47"/>
      <c r="HA401" s="47"/>
      <c r="HB401" s="47"/>
      <c r="HC401" s="47"/>
      <c r="HD401" s="47"/>
      <c r="HE401" s="47"/>
      <c r="HF401" s="47"/>
      <c r="HG401" s="47"/>
      <c r="HH401" s="47"/>
      <c r="HI401" s="47"/>
      <c r="HJ401" s="47"/>
      <c r="HK401" s="47"/>
      <c r="HL401" s="47"/>
      <c r="HM401" s="47"/>
      <c r="HN401" s="47"/>
      <c r="HO401" s="47"/>
      <c r="HP401" s="47"/>
      <c r="HQ401" s="47"/>
      <c r="HR401" s="47"/>
      <c r="HS401" s="47"/>
      <c r="HT401" s="47"/>
      <c r="HU401" s="47"/>
      <c r="HV401" s="47"/>
      <c r="HW401" s="47"/>
      <c r="HX401" s="47"/>
      <c r="HY401" s="47"/>
      <c r="HZ401" s="47"/>
      <c r="IA401" s="47"/>
      <c r="IB401" s="47"/>
      <c r="IC401" s="47"/>
      <c r="ID401" s="47"/>
      <c r="IE401" s="47"/>
      <c r="IF401" s="47"/>
      <c r="IG401" s="47"/>
      <c r="IH401" s="47"/>
      <c r="II401" s="47"/>
      <c r="IJ401" s="47"/>
      <c r="IK401" s="47"/>
      <c r="IL401" s="47"/>
      <c r="IM401" s="47"/>
      <c r="IN401" s="47"/>
      <c r="IO401" s="47"/>
      <c r="IP401" s="47"/>
      <c r="IQ401" s="47"/>
      <c r="IR401" s="47"/>
      <c r="IS401" s="47"/>
      <c r="IT401" s="47"/>
      <c r="IU401" s="47"/>
      <c r="IV401" s="47"/>
    </row>
    <row r="402" spans="1:256" ht="89.2" x14ac:dyDescent="0.25">
      <c r="A402" s="97">
        <v>481</v>
      </c>
      <c r="B402" s="100" t="s">
        <v>6915</v>
      </c>
      <c r="C402" s="98" t="s">
        <v>3362</v>
      </c>
      <c r="D402" s="99" t="s">
        <v>3333</v>
      </c>
      <c r="E402" s="100" t="s">
        <v>3363</v>
      </c>
      <c r="F402" s="98">
        <v>14056</v>
      </c>
      <c r="G402" s="100" t="s">
        <v>3364</v>
      </c>
      <c r="H402" s="98">
        <v>2004</v>
      </c>
      <c r="I402" s="100" t="s">
        <v>3365</v>
      </c>
      <c r="J402" s="101">
        <v>133533.63</v>
      </c>
      <c r="K402" s="100" t="s">
        <v>726</v>
      </c>
      <c r="L402" s="100" t="s">
        <v>3366</v>
      </c>
      <c r="M402" s="100" t="s">
        <v>3367</v>
      </c>
      <c r="N402" s="100" t="s">
        <v>3368</v>
      </c>
      <c r="O402" s="100" t="s">
        <v>3369</v>
      </c>
      <c r="P402" s="100" t="s">
        <v>3370</v>
      </c>
      <c r="Q402" s="102">
        <v>4</v>
      </c>
      <c r="R402" s="98">
        <v>0</v>
      </c>
      <c r="S402" s="98">
        <v>4</v>
      </c>
      <c r="T402" s="98">
        <v>0</v>
      </c>
      <c r="U402" s="102">
        <v>4</v>
      </c>
      <c r="V402" s="98"/>
      <c r="W402" s="98">
        <v>100</v>
      </c>
      <c r="X402" s="103" t="s">
        <v>3342</v>
      </c>
      <c r="Y402" s="102"/>
      <c r="Z402" s="102"/>
      <c r="AA402" s="102"/>
      <c r="AB402" s="102">
        <v>3</v>
      </c>
      <c r="AC402" s="98">
        <v>104</v>
      </c>
      <c r="AD402" s="102">
        <v>9.75</v>
      </c>
      <c r="AE402" s="104">
        <v>5</v>
      </c>
      <c r="AF402" s="105">
        <v>0</v>
      </c>
      <c r="AG402" s="106"/>
      <c r="AH402" s="100"/>
      <c r="AI402" s="107"/>
      <c r="AJ402" s="106"/>
      <c r="AK402" s="98"/>
      <c r="AL402" s="107"/>
      <c r="AM402" s="106"/>
      <c r="AN402" s="98"/>
      <c r="AO402" s="107"/>
      <c r="AP402" s="106"/>
      <c r="AQ402" s="98"/>
      <c r="AR402" s="107"/>
      <c r="AS402" s="106"/>
      <c r="AT402" s="98"/>
      <c r="AU402" s="107"/>
      <c r="AV402" s="108"/>
      <c r="AW402" s="98"/>
      <c r="AX402" s="98"/>
      <c r="AY402" s="47"/>
      <c r="AZ402" s="47"/>
      <c r="BA402" s="47"/>
      <c r="BB402" s="47"/>
      <c r="BC402" s="47"/>
      <c r="BD402" s="47"/>
      <c r="BE402" s="47"/>
      <c r="BF402" s="47"/>
      <c r="BG402" s="47"/>
      <c r="BH402" s="47"/>
      <c r="BI402" s="47"/>
      <c r="BJ402" s="47"/>
      <c r="BK402" s="47"/>
      <c r="BL402" s="47"/>
      <c r="BM402" s="47"/>
      <c r="BN402" s="47"/>
      <c r="BO402" s="47"/>
      <c r="BP402" s="47"/>
      <c r="BQ402" s="47"/>
      <c r="BR402" s="47"/>
      <c r="BS402" s="47"/>
      <c r="BT402" s="47"/>
      <c r="BU402" s="47"/>
      <c r="BV402" s="47"/>
      <c r="BW402" s="47"/>
      <c r="BX402" s="47"/>
      <c r="BY402" s="47"/>
      <c r="BZ402" s="47"/>
      <c r="CA402" s="47"/>
      <c r="CB402" s="47"/>
      <c r="CC402" s="47"/>
      <c r="CD402" s="47"/>
      <c r="CE402" s="47"/>
      <c r="CF402" s="47"/>
      <c r="CG402" s="47"/>
      <c r="CH402" s="47"/>
      <c r="CI402" s="47"/>
      <c r="CJ402" s="47"/>
      <c r="CK402" s="47"/>
      <c r="CL402" s="47"/>
      <c r="CM402" s="47"/>
      <c r="CN402" s="47"/>
      <c r="CO402" s="47"/>
      <c r="CP402" s="47"/>
      <c r="CQ402" s="47"/>
      <c r="CR402" s="47"/>
      <c r="CS402" s="47"/>
      <c r="CT402" s="47"/>
      <c r="CU402" s="47"/>
      <c r="CV402" s="47"/>
      <c r="CW402" s="47"/>
      <c r="CX402" s="47"/>
      <c r="CY402" s="47"/>
      <c r="CZ402" s="47"/>
      <c r="DA402" s="47"/>
      <c r="DB402" s="47"/>
      <c r="DC402" s="47"/>
      <c r="DD402" s="47"/>
      <c r="DE402" s="47"/>
      <c r="DF402" s="47"/>
      <c r="DG402" s="47"/>
      <c r="DH402" s="47"/>
      <c r="DI402" s="47"/>
      <c r="DJ402" s="47"/>
      <c r="DK402" s="47"/>
      <c r="DL402" s="47"/>
      <c r="DM402" s="47"/>
      <c r="DN402" s="47"/>
      <c r="DO402" s="47"/>
      <c r="DP402" s="47"/>
      <c r="DQ402" s="47"/>
      <c r="DR402" s="47"/>
      <c r="DS402" s="47"/>
      <c r="DT402" s="47"/>
      <c r="DU402" s="47"/>
      <c r="DV402" s="47"/>
      <c r="DW402" s="47"/>
      <c r="DX402" s="47"/>
      <c r="DY402" s="47"/>
      <c r="DZ402" s="47"/>
      <c r="EA402" s="47"/>
      <c r="EB402" s="47"/>
      <c r="EC402" s="47"/>
      <c r="ED402" s="47"/>
      <c r="EE402" s="47"/>
      <c r="EF402" s="47"/>
      <c r="EG402" s="47"/>
      <c r="EH402" s="47"/>
      <c r="EI402" s="47"/>
      <c r="EJ402" s="47"/>
      <c r="EK402" s="47"/>
      <c r="EL402" s="47"/>
      <c r="EM402" s="47"/>
      <c r="EN402" s="47"/>
      <c r="EO402" s="47"/>
      <c r="EP402" s="47"/>
      <c r="EQ402" s="47"/>
      <c r="ER402" s="47"/>
      <c r="ES402" s="47"/>
      <c r="ET402" s="47"/>
      <c r="EU402" s="47"/>
      <c r="EV402" s="47"/>
      <c r="EW402" s="47"/>
      <c r="EX402" s="47"/>
      <c r="EY402" s="47"/>
      <c r="EZ402" s="47"/>
      <c r="FA402" s="47"/>
      <c r="FB402" s="47"/>
      <c r="FC402" s="47"/>
      <c r="FD402" s="47"/>
      <c r="FE402" s="47"/>
      <c r="FF402" s="47"/>
      <c r="FG402" s="47"/>
      <c r="FH402" s="47"/>
      <c r="FI402" s="47"/>
      <c r="FJ402" s="47"/>
      <c r="FK402" s="47"/>
      <c r="FL402" s="47"/>
      <c r="FM402" s="47"/>
      <c r="FN402" s="47"/>
      <c r="FO402" s="47"/>
      <c r="FP402" s="47"/>
      <c r="FQ402" s="47"/>
      <c r="FR402" s="47"/>
      <c r="FS402" s="47"/>
      <c r="FT402" s="47"/>
      <c r="FU402" s="47"/>
      <c r="FV402" s="47"/>
      <c r="FW402" s="47"/>
      <c r="FX402" s="47"/>
      <c r="FY402" s="47"/>
      <c r="FZ402" s="47"/>
      <c r="GA402" s="47"/>
      <c r="GB402" s="47"/>
      <c r="GC402" s="47"/>
      <c r="GD402" s="47"/>
      <c r="GE402" s="47"/>
      <c r="GF402" s="47"/>
      <c r="GG402" s="47"/>
      <c r="GH402" s="47"/>
      <c r="GI402" s="47"/>
      <c r="GJ402" s="47"/>
      <c r="GK402" s="47"/>
      <c r="GL402" s="47"/>
      <c r="GM402" s="47"/>
      <c r="GN402" s="47"/>
      <c r="GO402" s="47"/>
      <c r="GP402" s="47"/>
      <c r="GQ402" s="47"/>
      <c r="GR402" s="47"/>
      <c r="GS402" s="47"/>
      <c r="GT402" s="47"/>
      <c r="GU402" s="47"/>
      <c r="GV402" s="47"/>
      <c r="GW402" s="47"/>
      <c r="GX402" s="47"/>
      <c r="GY402" s="47"/>
      <c r="GZ402" s="47"/>
      <c r="HA402" s="47"/>
      <c r="HB402" s="47"/>
      <c r="HC402" s="47"/>
      <c r="HD402" s="47"/>
      <c r="HE402" s="47"/>
      <c r="HF402" s="47"/>
      <c r="HG402" s="47"/>
      <c r="HH402" s="47"/>
      <c r="HI402" s="47"/>
      <c r="HJ402" s="47"/>
      <c r="HK402" s="47"/>
      <c r="HL402" s="47"/>
      <c r="HM402" s="47"/>
      <c r="HN402" s="47"/>
      <c r="HO402" s="47"/>
      <c r="HP402" s="47"/>
      <c r="HQ402" s="47"/>
      <c r="HR402" s="47"/>
      <c r="HS402" s="47"/>
      <c r="HT402" s="47"/>
      <c r="HU402" s="47"/>
      <c r="HV402" s="47"/>
      <c r="HW402" s="47"/>
      <c r="HX402" s="47"/>
      <c r="HY402" s="47"/>
      <c r="HZ402" s="47"/>
      <c r="IA402" s="47"/>
      <c r="IB402" s="47"/>
      <c r="IC402" s="47"/>
      <c r="ID402" s="47"/>
      <c r="IE402" s="47"/>
      <c r="IF402" s="47"/>
      <c r="IG402" s="47"/>
      <c r="IH402" s="47"/>
      <c r="II402" s="47"/>
      <c r="IJ402" s="47"/>
      <c r="IK402" s="47"/>
      <c r="IL402" s="47"/>
      <c r="IM402" s="47"/>
      <c r="IN402" s="47"/>
      <c r="IO402" s="47"/>
      <c r="IP402" s="47"/>
      <c r="IQ402" s="47"/>
      <c r="IR402" s="47"/>
      <c r="IS402" s="47"/>
      <c r="IT402" s="47"/>
      <c r="IU402" s="47"/>
      <c r="IV402" s="47"/>
    </row>
    <row r="403" spans="1:256" ht="127.4" x14ac:dyDescent="0.25">
      <c r="A403" s="97">
        <v>481</v>
      </c>
      <c r="B403" s="100" t="s">
        <v>6915</v>
      </c>
      <c r="C403" s="98">
        <v>501</v>
      </c>
      <c r="D403" s="99" t="s">
        <v>2686</v>
      </c>
      <c r="E403" s="100" t="s">
        <v>3541</v>
      </c>
      <c r="F403" s="98" t="s">
        <v>3542</v>
      </c>
      <c r="G403" s="100" t="s">
        <v>3555</v>
      </c>
      <c r="H403" s="98">
        <v>2008</v>
      </c>
      <c r="I403" s="100" t="s">
        <v>3556</v>
      </c>
      <c r="J403" s="101">
        <v>127390</v>
      </c>
      <c r="K403" s="100" t="s">
        <v>675</v>
      </c>
      <c r="L403" s="100" t="s">
        <v>3557</v>
      </c>
      <c r="M403" s="100" t="s">
        <v>3558</v>
      </c>
      <c r="N403" s="100" t="s">
        <v>3559</v>
      </c>
      <c r="O403" s="100" t="s">
        <v>3560</v>
      </c>
      <c r="P403" s="100" t="s">
        <v>3561</v>
      </c>
      <c r="Q403" s="102">
        <v>4.1100000000000003</v>
      </c>
      <c r="R403" s="98">
        <v>0</v>
      </c>
      <c r="S403" s="98">
        <v>4.1100000000000003</v>
      </c>
      <c r="T403" s="98">
        <v>0</v>
      </c>
      <c r="U403" s="102">
        <v>4.1100000000000003</v>
      </c>
      <c r="V403" s="98">
        <v>70</v>
      </c>
      <c r="W403" s="98">
        <v>100</v>
      </c>
      <c r="X403" s="103" t="s">
        <v>3342</v>
      </c>
      <c r="Y403" s="102"/>
      <c r="Z403" s="102"/>
      <c r="AA403" s="102"/>
      <c r="AB403" s="102">
        <v>4</v>
      </c>
      <c r="AC403" s="98">
        <v>501</v>
      </c>
      <c r="AD403" s="102">
        <v>9.75</v>
      </c>
      <c r="AE403" s="104">
        <v>5</v>
      </c>
      <c r="AF403" s="105">
        <v>0</v>
      </c>
      <c r="AG403" s="106" t="s">
        <v>2686</v>
      </c>
      <c r="AH403" s="100" t="s">
        <v>3541</v>
      </c>
      <c r="AI403" s="107"/>
      <c r="AJ403" s="106"/>
      <c r="AK403" s="98"/>
      <c r="AL403" s="107"/>
      <c r="AM403" s="106"/>
      <c r="AN403" s="98"/>
      <c r="AO403" s="107"/>
      <c r="AP403" s="106"/>
      <c r="AQ403" s="98"/>
      <c r="AR403" s="107"/>
      <c r="AS403" s="106"/>
      <c r="AT403" s="98"/>
      <c r="AU403" s="107"/>
      <c r="AV403" s="108"/>
      <c r="AW403" s="98"/>
      <c r="AX403" s="98"/>
      <c r="AY403" s="47"/>
      <c r="AZ403" s="47"/>
      <c r="BA403" s="47"/>
      <c r="BB403" s="47"/>
      <c r="BC403" s="47"/>
      <c r="BD403" s="47"/>
      <c r="BE403" s="47"/>
      <c r="BF403" s="47"/>
      <c r="BG403" s="47"/>
      <c r="BH403" s="47"/>
      <c r="BI403" s="47"/>
      <c r="BJ403" s="47"/>
      <c r="BK403" s="47"/>
      <c r="BL403" s="47"/>
      <c r="BM403" s="47"/>
      <c r="BN403" s="47"/>
      <c r="BO403" s="47"/>
      <c r="BP403" s="47"/>
      <c r="BQ403" s="47"/>
      <c r="BR403" s="47"/>
      <c r="BS403" s="47"/>
      <c r="BT403" s="47"/>
      <c r="BU403" s="47"/>
      <c r="BV403" s="47"/>
      <c r="BW403" s="47"/>
      <c r="BX403" s="47"/>
      <c r="BY403" s="47"/>
      <c r="BZ403" s="47"/>
      <c r="CA403" s="47"/>
      <c r="CB403" s="47"/>
      <c r="CC403" s="47"/>
      <c r="CD403" s="47"/>
      <c r="CE403" s="47"/>
      <c r="CF403" s="47"/>
      <c r="CG403" s="47"/>
      <c r="CH403" s="47"/>
      <c r="CI403" s="47"/>
      <c r="CJ403" s="47"/>
      <c r="CK403" s="47"/>
      <c r="CL403" s="47"/>
      <c r="CM403" s="47"/>
      <c r="CN403" s="47"/>
      <c r="CO403" s="47"/>
      <c r="CP403" s="47"/>
      <c r="CQ403" s="47"/>
      <c r="CR403" s="47"/>
      <c r="CS403" s="47"/>
      <c r="CT403" s="47"/>
      <c r="CU403" s="47"/>
      <c r="CV403" s="47"/>
      <c r="CW403" s="47"/>
      <c r="CX403" s="47"/>
      <c r="CY403" s="47"/>
      <c r="CZ403" s="47"/>
      <c r="DA403" s="47"/>
      <c r="DB403" s="47"/>
      <c r="DC403" s="47"/>
      <c r="DD403" s="47"/>
      <c r="DE403" s="47"/>
      <c r="DF403" s="47"/>
      <c r="DG403" s="47"/>
      <c r="DH403" s="47"/>
      <c r="DI403" s="47"/>
      <c r="DJ403" s="47"/>
      <c r="DK403" s="47"/>
      <c r="DL403" s="47"/>
      <c r="DM403" s="47"/>
      <c r="DN403" s="47"/>
      <c r="DO403" s="47"/>
      <c r="DP403" s="47"/>
      <c r="DQ403" s="47"/>
      <c r="DR403" s="47"/>
      <c r="DS403" s="47"/>
      <c r="DT403" s="47"/>
      <c r="DU403" s="47"/>
      <c r="DV403" s="47"/>
      <c r="DW403" s="47"/>
      <c r="DX403" s="47"/>
      <c r="DY403" s="47"/>
      <c r="DZ403" s="47"/>
      <c r="EA403" s="47"/>
      <c r="EB403" s="47"/>
      <c r="EC403" s="47"/>
      <c r="ED403" s="47"/>
      <c r="EE403" s="47"/>
      <c r="EF403" s="47"/>
      <c r="EG403" s="47"/>
      <c r="EH403" s="47"/>
      <c r="EI403" s="47"/>
      <c r="EJ403" s="47"/>
      <c r="EK403" s="47"/>
      <c r="EL403" s="47"/>
      <c r="EM403" s="47"/>
      <c r="EN403" s="47"/>
      <c r="EO403" s="47"/>
      <c r="EP403" s="47"/>
      <c r="EQ403" s="47"/>
      <c r="ER403" s="47"/>
      <c r="ES403" s="47"/>
      <c r="ET403" s="47"/>
      <c r="EU403" s="47"/>
      <c r="EV403" s="47"/>
      <c r="EW403" s="47"/>
      <c r="EX403" s="47"/>
      <c r="EY403" s="47"/>
      <c r="EZ403" s="47"/>
      <c r="FA403" s="47"/>
      <c r="FB403" s="47"/>
      <c r="FC403" s="47"/>
      <c r="FD403" s="47"/>
      <c r="FE403" s="47"/>
      <c r="FF403" s="47"/>
      <c r="FG403" s="47"/>
      <c r="FH403" s="47"/>
      <c r="FI403" s="47"/>
      <c r="FJ403" s="47"/>
      <c r="FK403" s="47"/>
      <c r="FL403" s="47"/>
      <c r="FM403" s="47"/>
      <c r="FN403" s="47"/>
      <c r="FO403" s="47"/>
      <c r="FP403" s="47"/>
      <c r="FQ403" s="47"/>
      <c r="FR403" s="47"/>
      <c r="FS403" s="47"/>
      <c r="FT403" s="47"/>
      <c r="FU403" s="47"/>
      <c r="FV403" s="47"/>
      <c r="FW403" s="47"/>
      <c r="FX403" s="47"/>
      <c r="FY403" s="47"/>
      <c r="FZ403" s="47"/>
      <c r="GA403" s="47"/>
      <c r="GB403" s="47"/>
      <c r="GC403" s="47"/>
      <c r="GD403" s="47"/>
      <c r="GE403" s="47"/>
      <c r="GF403" s="47"/>
      <c r="GG403" s="47"/>
      <c r="GH403" s="47"/>
      <c r="GI403" s="47"/>
      <c r="GJ403" s="47"/>
      <c r="GK403" s="47"/>
      <c r="GL403" s="47"/>
      <c r="GM403" s="47"/>
      <c r="GN403" s="47"/>
      <c r="GO403" s="47"/>
      <c r="GP403" s="47"/>
      <c r="GQ403" s="47"/>
      <c r="GR403" s="47"/>
      <c r="GS403" s="47"/>
      <c r="GT403" s="47"/>
      <c r="GU403" s="47"/>
      <c r="GV403" s="47"/>
      <c r="GW403" s="47"/>
      <c r="GX403" s="47"/>
      <c r="GY403" s="47"/>
      <c r="GZ403" s="47"/>
      <c r="HA403" s="47"/>
      <c r="HB403" s="47"/>
      <c r="HC403" s="47"/>
      <c r="HD403" s="47"/>
      <c r="HE403" s="47"/>
      <c r="HF403" s="47"/>
      <c r="HG403" s="47"/>
      <c r="HH403" s="47"/>
      <c r="HI403" s="47"/>
      <c r="HJ403" s="47"/>
      <c r="HK403" s="47"/>
      <c r="HL403" s="47"/>
      <c r="HM403" s="47"/>
      <c r="HN403" s="47"/>
      <c r="HO403" s="47"/>
      <c r="HP403" s="47"/>
      <c r="HQ403" s="47"/>
      <c r="HR403" s="47"/>
      <c r="HS403" s="47"/>
      <c r="HT403" s="47"/>
      <c r="HU403" s="47"/>
      <c r="HV403" s="47"/>
      <c r="HW403" s="47"/>
      <c r="HX403" s="47"/>
      <c r="HY403" s="47"/>
      <c r="HZ403" s="47"/>
      <c r="IA403" s="47"/>
      <c r="IB403" s="47"/>
      <c r="IC403" s="47"/>
      <c r="ID403" s="47"/>
      <c r="IE403" s="47"/>
      <c r="IF403" s="47"/>
      <c r="IG403" s="47"/>
      <c r="IH403" s="47"/>
      <c r="II403" s="47"/>
      <c r="IJ403" s="47"/>
      <c r="IK403" s="47"/>
      <c r="IL403" s="47"/>
      <c r="IM403" s="47"/>
      <c r="IN403" s="47"/>
      <c r="IO403" s="47"/>
      <c r="IP403" s="47"/>
      <c r="IQ403" s="47"/>
      <c r="IR403" s="47"/>
      <c r="IS403" s="47"/>
      <c r="IT403" s="47"/>
      <c r="IU403" s="47"/>
      <c r="IV403" s="47"/>
    </row>
    <row r="404" spans="1:256" ht="127.4" x14ac:dyDescent="0.25">
      <c r="A404" s="97">
        <v>481</v>
      </c>
      <c r="B404" s="100" t="s">
        <v>6915</v>
      </c>
      <c r="C404" s="98" t="s">
        <v>3438</v>
      </c>
      <c r="D404" s="99" t="s">
        <v>3439</v>
      </c>
      <c r="E404" s="100" t="s">
        <v>3440</v>
      </c>
      <c r="F404" s="98" t="s">
        <v>3441</v>
      </c>
      <c r="G404" s="100" t="s">
        <v>3442</v>
      </c>
      <c r="H404" s="98" t="s">
        <v>3436</v>
      </c>
      <c r="I404" s="100" t="s">
        <v>3443</v>
      </c>
      <c r="J404" s="101">
        <v>43565</v>
      </c>
      <c r="K404" s="100" t="s">
        <v>7885</v>
      </c>
      <c r="L404" s="100" t="s">
        <v>3444</v>
      </c>
      <c r="M404" s="100" t="s">
        <v>3445</v>
      </c>
      <c r="N404" s="100" t="s">
        <v>3446</v>
      </c>
      <c r="O404" s="100" t="s">
        <v>3447</v>
      </c>
      <c r="P404" s="100" t="s">
        <v>3448</v>
      </c>
      <c r="Q404" s="102"/>
      <c r="R404" s="98"/>
      <c r="S404" s="98"/>
      <c r="T404" s="98"/>
      <c r="U404" s="102"/>
      <c r="V404" s="98"/>
      <c r="W404" s="98"/>
      <c r="X404" s="103" t="s">
        <v>3449</v>
      </c>
      <c r="Y404" s="102"/>
      <c r="Z404" s="102"/>
      <c r="AA404" s="102"/>
      <c r="AB404" s="102"/>
      <c r="AC404" s="98" t="s">
        <v>7877</v>
      </c>
      <c r="AD404" s="102"/>
      <c r="AE404" s="104"/>
      <c r="AF404" s="105"/>
      <c r="AG404" s="106"/>
      <c r="AH404" s="100"/>
      <c r="AI404" s="107"/>
      <c r="AJ404" s="106"/>
      <c r="AK404" s="98"/>
      <c r="AL404" s="107"/>
      <c r="AM404" s="106"/>
      <c r="AN404" s="98"/>
      <c r="AO404" s="107"/>
      <c r="AP404" s="106"/>
      <c r="AQ404" s="98"/>
      <c r="AR404" s="107"/>
      <c r="AS404" s="106"/>
      <c r="AT404" s="98"/>
      <c r="AU404" s="107"/>
      <c r="AV404" s="108"/>
      <c r="AW404" s="98"/>
      <c r="AX404" s="98"/>
    </row>
    <row r="405" spans="1:256" ht="140.15" x14ac:dyDescent="0.25">
      <c r="A405" s="97">
        <v>481</v>
      </c>
      <c r="B405" s="100" t="s">
        <v>6915</v>
      </c>
      <c r="C405" s="98">
        <v>605</v>
      </c>
      <c r="D405" s="99" t="s">
        <v>3570</v>
      </c>
      <c r="E405" s="100" t="s">
        <v>3639</v>
      </c>
      <c r="F405" s="98" t="s">
        <v>3640</v>
      </c>
      <c r="G405" s="100" t="s">
        <v>3641</v>
      </c>
      <c r="H405" s="98">
        <v>2007</v>
      </c>
      <c r="I405" s="100" t="s">
        <v>3642</v>
      </c>
      <c r="J405" s="101">
        <v>72100</v>
      </c>
      <c r="K405" s="100" t="s">
        <v>675</v>
      </c>
      <c r="L405" s="100" t="s">
        <v>3643</v>
      </c>
      <c r="M405" s="100" t="s">
        <v>7899</v>
      </c>
      <c r="N405" s="100" t="s">
        <v>3644</v>
      </c>
      <c r="O405" s="100" t="s">
        <v>3645</v>
      </c>
      <c r="P405" s="100">
        <v>3503491</v>
      </c>
      <c r="Q405" s="102">
        <v>5.89</v>
      </c>
      <c r="R405" s="98">
        <v>0</v>
      </c>
      <c r="S405" s="98">
        <v>5.89</v>
      </c>
      <c r="T405" s="98">
        <v>0</v>
      </c>
      <c r="U405" s="102">
        <v>5.89</v>
      </c>
      <c r="V405" s="98">
        <v>110</v>
      </c>
      <c r="W405" s="98">
        <v>100</v>
      </c>
      <c r="X405" s="103" t="s">
        <v>3342</v>
      </c>
      <c r="Y405" s="102"/>
      <c r="Z405" s="102"/>
      <c r="AA405" s="102"/>
      <c r="AB405" s="102">
        <v>3</v>
      </c>
      <c r="AC405" s="98">
        <v>605</v>
      </c>
      <c r="AD405" s="102">
        <v>9.75</v>
      </c>
      <c r="AE405" s="104">
        <v>5</v>
      </c>
      <c r="AF405" s="105">
        <v>100</v>
      </c>
      <c r="AG405" s="106" t="s">
        <v>3646</v>
      </c>
      <c r="AH405" s="100" t="s">
        <v>3647</v>
      </c>
      <c r="AI405" s="107">
        <v>20</v>
      </c>
      <c r="AJ405" s="106" t="s">
        <v>3648</v>
      </c>
      <c r="AK405" s="98" t="s">
        <v>3649</v>
      </c>
      <c r="AL405" s="107">
        <v>20</v>
      </c>
      <c r="AM405" s="106" t="s">
        <v>3570</v>
      </c>
      <c r="AN405" s="98" t="s">
        <v>3650</v>
      </c>
      <c r="AO405" s="107">
        <v>40</v>
      </c>
      <c r="AP405" s="106" t="s">
        <v>2600</v>
      </c>
      <c r="AQ405" s="98" t="s">
        <v>3651</v>
      </c>
      <c r="AR405" s="107">
        <v>20</v>
      </c>
      <c r="AS405" s="106"/>
      <c r="AT405" s="98"/>
      <c r="AU405" s="107"/>
      <c r="AV405" s="108"/>
      <c r="AW405" s="98"/>
      <c r="AX405" s="98"/>
    </row>
    <row r="406" spans="1:256" ht="343.95" x14ac:dyDescent="0.25">
      <c r="A406" s="97">
        <v>481</v>
      </c>
      <c r="B406" s="100" t="s">
        <v>6915</v>
      </c>
      <c r="C406" s="98">
        <v>204</v>
      </c>
      <c r="D406" s="99" t="s">
        <v>651</v>
      </c>
      <c r="E406" s="100" t="s">
        <v>3402</v>
      </c>
      <c r="F406" s="98">
        <v>29235</v>
      </c>
      <c r="G406" s="100" t="s">
        <v>3411</v>
      </c>
      <c r="H406" s="98">
        <v>2007</v>
      </c>
      <c r="I406" s="100" t="s">
        <v>3412</v>
      </c>
      <c r="J406" s="101">
        <v>401697</v>
      </c>
      <c r="K406" s="100" t="s">
        <v>675</v>
      </c>
      <c r="L406" s="100" t="s">
        <v>3413</v>
      </c>
      <c r="M406" s="100" t="s">
        <v>3414</v>
      </c>
      <c r="N406" s="100" t="s">
        <v>3415</v>
      </c>
      <c r="O406" s="100" t="s">
        <v>3408</v>
      </c>
      <c r="P406" s="100">
        <v>3805889</v>
      </c>
      <c r="Q406" s="102">
        <v>87.98</v>
      </c>
      <c r="R406" s="98">
        <v>0</v>
      </c>
      <c r="S406" s="98">
        <v>87.98</v>
      </c>
      <c r="T406" s="98">
        <v>0</v>
      </c>
      <c r="U406" s="102">
        <v>87.98</v>
      </c>
      <c r="V406" s="98">
        <v>70</v>
      </c>
      <c r="W406" s="98">
        <v>100</v>
      </c>
      <c r="X406" s="103" t="s">
        <v>3342</v>
      </c>
      <c r="Y406" s="102"/>
      <c r="Z406" s="102"/>
      <c r="AA406" s="102"/>
      <c r="AB406" s="102">
        <v>60</v>
      </c>
      <c r="AC406" s="98">
        <v>204</v>
      </c>
      <c r="AD406" s="102">
        <v>9.75</v>
      </c>
      <c r="AE406" s="104">
        <v>5</v>
      </c>
      <c r="AF406" s="105">
        <v>86</v>
      </c>
      <c r="AG406" s="106" t="s">
        <v>860</v>
      </c>
      <c r="AH406" s="100" t="s">
        <v>3416</v>
      </c>
      <c r="AI406" s="107">
        <v>27</v>
      </c>
      <c r="AJ406" s="106" t="s">
        <v>875</v>
      </c>
      <c r="AK406" s="98" t="s">
        <v>3417</v>
      </c>
      <c r="AL406" s="107">
        <v>41</v>
      </c>
      <c r="AM406" s="106" t="s">
        <v>806</v>
      </c>
      <c r="AN406" s="98" t="s">
        <v>3402</v>
      </c>
      <c r="AO406" s="107">
        <v>18</v>
      </c>
      <c r="AP406" s="106"/>
      <c r="AQ406" s="98"/>
      <c r="AR406" s="107"/>
      <c r="AS406" s="106"/>
      <c r="AT406" s="98"/>
      <c r="AU406" s="107"/>
      <c r="AV406" s="108"/>
      <c r="AW406" s="98"/>
      <c r="AX406" s="98"/>
    </row>
    <row r="407" spans="1:256" ht="152.9" x14ac:dyDescent="0.25">
      <c r="A407" s="97">
        <v>481</v>
      </c>
      <c r="B407" s="100" t="s">
        <v>6915</v>
      </c>
      <c r="C407" s="98" t="s">
        <v>3457</v>
      </c>
      <c r="D407" s="99" t="s">
        <v>3458</v>
      </c>
      <c r="E407" s="100" t="s">
        <v>3480</v>
      </c>
      <c r="F407" s="98" t="s">
        <v>3460</v>
      </c>
      <c r="G407" s="100" t="s">
        <v>3487</v>
      </c>
      <c r="H407" s="98" t="s">
        <v>3488</v>
      </c>
      <c r="I407" s="100" t="s">
        <v>3489</v>
      </c>
      <c r="J407" s="101">
        <v>73750</v>
      </c>
      <c r="K407" s="100" t="s">
        <v>675</v>
      </c>
      <c r="L407" s="100" t="s">
        <v>3464</v>
      </c>
      <c r="M407" s="100" t="s">
        <v>3465</v>
      </c>
      <c r="N407" s="100" t="s">
        <v>3490</v>
      </c>
      <c r="O407" s="100" t="s">
        <v>3491</v>
      </c>
      <c r="P407" s="100" t="str">
        <f>T("3901336")</f>
        <v>3901336</v>
      </c>
      <c r="Q407" s="102">
        <v>14</v>
      </c>
      <c r="R407" s="98"/>
      <c r="S407" s="98">
        <v>20</v>
      </c>
      <c r="T407" s="98">
        <v>5</v>
      </c>
      <c r="U407" s="102">
        <f>SUM(Q407:T407)</f>
        <v>39</v>
      </c>
      <c r="V407" s="98">
        <v>70</v>
      </c>
      <c r="W407" s="98">
        <v>100</v>
      </c>
      <c r="X407" s="103" t="s">
        <v>3469</v>
      </c>
      <c r="Y407" s="102">
        <v>3</v>
      </c>
      <c r="Z407" s="102">
        <v>1</v>
      </c>
      <c r="AA407" s="102">
        <v>5</v>
      </c>
      <c r="AB407" s="102" t="s">
        <v>3470</v>
      </c>
      <c r="AC407" s="98">
        <v>13</v>
      </c>
      <c r="AD407" s="102">
        <v>10</v>
      </c>
      <c r="AE407" s="104">
        <v>5</v>
      </c>
      <c r="AF407" s="105">
        <v>80</v>
      </c>
      <c r="AG407" s="106" t="s">
        <v>3471</v>
      </c>
      <c r="AH407" s="100" t="s">
        <v>3492</v>
      </c>
      <c r="AI407" s="107">
        <v>20</v>
      </c>
      <c r="AJ407" s="106" t="s">
        <v>3473</v>
      </c>
      <c r="AK407" s="98" t="s">
        <v>3474</v>
      </c>
      <c r="AL407" s="107">
        <v>50</v>
      </c>
      <c r="AM407" s="106" t="s">
        <v>3509</v>
      </c>
      <c r="AN407" s="98" t="s">
        <v>3475</v>
      </c>
      <c r="AO407" s="107">
        <f>(AF407-(AI407+AL407+AR407))</f>
        <v>5</v>
      </c>
      <c r="AP407" s="106" t="s">
        <v>3476</v>
      </c>
      <c r="AQ407" s="98" t="s">
        <v>3477</v>
      </c>
      <c r="AR407" s="107">
        <v>5</v>
      </c>
      <c r="AS407" s="106" t="s">
        <v>3478</v>
      </c>
      <c r="AT407" s="98" t="s">
        <v>3479</v>
      </c>
      <c r="AU407" s="107"/>
      <c r="AV407" s="108"/>
      <c r="AW407" s="98"/>
      <c r="AX407" s="98"/>
    </row>
    <row r="408" spans="1:256" ht="127.4" x14ac:dyDescent="0.25">
      <c r="A408" s="97">
        <v>481</v>
      </c>
      <c r="B408" s="100" t="s">
        <v>6915</v>
      </c>
      <c r="C408" s="98">
        <v>403</v>
      </c>
      <c r="D408" s="99" t="s">
        <v>3458</v>
      </c>
      <c r="E408" s="100" t="s">
        <v>3504</v>
      </c>
      <c r="F408" s="98">
        <v>16382</v>
      </c>
      <c r="G408" s="100" t="s">
        <v>3505</v>
      </c>
      <c r="H408" s="98">
        <v>2008</v>
      </c>
      <c r="I408" s="100" t="s">
        <v>3506</v>
      </c>
      <c r="J408" s="101">
        <v>140649.37</v>
      </c>
      <c r="K408" s="100" t="s">
        <v>675</v>
      </c>
      <c r="L408" s="100" t="s">
        <v>3464</v>
      </c>
      <c r="M408" s="100" t="s">
        <v>3465</v>
      </c>
      <c r="N408" s="100" t="s">
        <v>3507</v>
      </c>
      <c r="O408" s="100" t="s">
        <v>3508</v>
      </c>
      <c r="P408" s="100">
        <v>3902631</v>
      </c>
      <c r="Q408" s="102">
        <v>28.240000000000002</v>
      </c>
      <c r="R408" s="98">
        <v>13.24</v>
      </c>
      <c r="S408" s="98">
        <v>15</v>
      </c>
      <c r="T408" s="98">
        <v>0</v>
      </c>
      <c r="U408" s="102">
        <v>28.240000000000002</v>
      </c>
      <c r="V408" s="98">
        <v>40</v>
      </c>
      <c r="W408" s="98">
        <v>80</v>
      </c>
      <c r="X408" s="103" t="s">
        <v>3469</v>
      </c>
      <c r="Y408" s="102"/>
      <c r="Z408" s="102"/>
      <c r="AA408" s="102"/>
      <c r="AB408" s="102">
        <v>4</v>
      </c>
      <c r="AC408" s="98">
        <v>403</v>
      </c>
      <c r="AD408" s="102">
        <v>9.75</v>
      </c>
      <c r="AE408" s="104">
        <v>5</v>
      </c>
      <c r="AF408" s="105">
        <v>80</v>
      </c>
      <c r="AG408" s="106" t="s">
        <v>3509</v>
      </c>
      <c r="AH408" s="100" t="s">
        <v>3510</v>
      </c>
      <c r="AI408" s="107">
        <v>10</v>
      </c>
      <c r="AJ408" s="106" t="s">
        <v>3473</v>
      </c>
      <c r="AK408" s="98" t="s">
        <v>3510</v>
      </c>
      <c r="AL408" s="107">
        <v>20</v>
      </c>
      <c r="AM408" s="106" t="s">
        <v>3511</v>
      </c>
      <c r="AN408" s="98" t="s">
        <v>3512</v>
      </c>
      <c r="AO408" s="107">
        <v>10</v>
      </c>
      <c r="AP408" s="106" t="s">
        <v>3513</v>
      </c>
      <c r="AQ408" s="98" t="s">
        <v>3514</v>
      </c>
      <c r="AR408" s="107">
        <v>40</v>
      </c>
      <c r="AS408" s="106"/>
      <c r="AT408" s="98"/>
      <c r="AU408" s="107"/>
      <c r="AV408" s="108"/>
      <c r="AW408" s="98"/>
      <c r="AX408" s="98"/>
    </row>
    <row r="409" spans="1:256" ht="101.95" x14ac:dyDescent="0.25">
      <c r="A409" s="97">
        <v>481</v>
      </c>
      <c r="B409" s="100" t="s">
        <v>6915</v>
      </c>
      <c r="C409" s="98" t="s">
        <v>3332</v>
      </c>
      <c r="D409" s="99" t="s">
        <v>3333</v>
      </c>
      <c r="E409" s="100" t="s">
        <v>3371</v>
      </c>
      <c r="F409" s="98">
        <v>16075</v>
      </c>
      <c r="G409" s="100" t="s">
        <v>3372</v>
      </c>
      <c r="H409" s="98">
        <v>2004</v>
      </c>
      <c r="I409" s="100" t="s">
        <v>3373</v>
      </c>
      <c r="J409" s="101">
        <v>50075.11</v>
      </c>
      <c r="K409" s="100" t="s">
        <v>726</v>
      </c>
      <c r="L409" s="100" t="s">
        <v>3337</v>
      </c>
      <c r="M409" s="100" t="s">
        <v>3374</v>
      </c>
      <c r="N409" s="100" t="s">
        <v>3375</v>
      </c>
      <c r="O409" s="100" t="s">
        <v>3376</v>
      </c>
      <c r="P409" s="100">
        <v>3403647</v>
      </c>
      <c r="Q409" s="102">
        <v>8.7899999999999991</v>
      </c>
      <c r="R409" s="98">
        <v>0</v>
      </c>
      <c r="S409" s="98">
        <v>8.7899999999999991</v>
      </c>
      <c r="T409" s="98">
        <v>0</v>
      </c>
      <c r="U409" s="102">
        <v>8.7899999999999991</v>
      </c>
      <c r="V409" s="98"/>
      <c r="W409" s="98">
        <v>100</v>
      </c>
      <c r="X409" s="103" t="s">
        <v>3342</v>
      </c>
      <c r="Y409" s="102"/>
      <c r="Z409" s="102"/>
      <c r="AA409" s="102"/>
      <c r="AB409" s="102">
        <v>3</v>
      </c>
      <c r="AC409" s="98">
        <v>113</v>
      </c>
      <c r="AD409" s="102">
        <v>9.75</v>
      </c>
      <c r="AE409" s="104">
        <v>5</v>
      </c>
      <c r="AF409" s="105">
        <v>90</v>
      </c>
      <c r="AG409" s="106" t="s">
        <v>3333</v>
      </c>
      <c r="AH409" s="100" t="s">
        <v>3343</v>
      </c>
      <c r="AI409" s="107">
        <v>90</v>
      </c>
      <c r="AJ409" s="106"/>
      <c r="AK409" s="98"/>
      <c r="AL409" s="107"/>
      <c r="AM409" s="106"/>
      <c r="AN409" s="98"/>
      <c r="AO409" s="107"/>
      <c r="AP409" s="106"/>
      <c r="AQ409" s="98"/>
      <c r="AR409" s="107"/>
      <c r="AS409" s="106"/>
      <c r="AT409" s="98"/>
      <c r="AU409" s="107"/>
      <c r="AV409" s="108"/>
      <c r="AW409" s="98"/>
      <c r="AX409" s="98"/>
    </row>
    <row r="410" spans="1:256" ht="216.55" x14ac:dyDescent="0.25">
      <c r="A410" s="97">
        <v>481</v>
      </c>
      <c r="B410" s="100" t="s">
        <v>6915</v>
      </c>
      <c r="C410" s="98">
        <v>402</v>
      </c>
      <c r="D410" s="99" t="s">
        <v>3515</v>
      </c>
      <c r="E410" s="100" t="s">
        <v>3516</v>
      </c>
      <c r="F410" s="98" t="s">
        <v>3517</v>
      </c>
      <c r="G410" s="100" t="s">
        <v>3518</v>
      </c>
      <c r="H410" s="98">
        <v>2003</v>
      </c>
      <c r="I410" s="100" t="s">
        <v>3519</v>
      </c>
      <c r="J410" s="101">
        <v>43815.72</v>
      </c>
      <c r="K410" s="100" t="s">
        <v>733</v>
      </c>
      <c r="L410" s="100" t="s">
        <v>3464</v>
      </c>
      <c r="M410" s="100" t="s">
        <v>3465</v>
      </c>
      <c r="N410" s="100" t="s">
        <v>3520</v>
      </c>
      <c r="O410" s="100" t="s">
        <v>3521</v>
      </c>
      <c r="P410" s="100">
        <v>3902111</v>
      </c>
      <c r="Q410" s="102">
        <v>8</v>
      </c>
      <c r="R410" s="98">
        <v>0</v>
      </c>
      <c r="S410" s="98">
        <v>8</v>
      </c>
      <c r="T410" s="98">
        <v>0</v>
      </c>
      <c r="U410" s="102">
        <v>8</v>
      </c>
      <c r="V410" s="98">
        <v>70</v>
      </c>
      <c r="W410" s="98">
        <v>100</v>
      </c>
      <c r="X410" s="103" t="s">
        <v>3469</v>
      </c>
      <c r="Y410" s="102"/>
      <c r="Z410" s="102"/>
      <c r="AA410" s="102"/>
      <c r="AB410" s="102">
        <v>4</v>
      </c>
      <c r="AC410" s="98">
        <v>402</v>
      </c>
      <c r="AD410" s="102">
        <v>9.75</v>
      </c>
      <c r="AE410" s="104">
        <v>5</v>
      </c>
      <c r="AF410" s="105">
        <v>70</v>
      </c>
      <c r="AG410" s="106"/>
      <c r="AH410" s="100" t="s">
        <v>3522</v>
      </c>
      <c r="AI410" s="107">
        <v>70</v>
      </c>
      <c r="AJ410" s="106"/>
      <c r="AK410" s="98"/>
      <c r="AL410" s="107"/>
      <c r="AM410" s="106"/>
      <c r="AN410" s="98"/>
      <c r="AO410" s="107"/>
      <c r="AP410" s="106"/>
      <c r="AQ410" s="98"/>
      <c r="AR410" s="107"/>
      <c r="AS410" s="106"/>
      <c r="AT410" s="98"/>
      <c r="AU410" s="107"/>
      <c r="AV410" s="108"/>
      <c r="AW410" s="98"/>
      <c r="AX410" s="98"/>
    </row>
    <row r="411" spans="1:256" ht="50.95" x14ac:dyDescent="0.25">
      <c r="A411" s="97">
        <v>481</v>
      </c>
      <c r="B411" s="100" t="s">
        <v>6915</v>
      </c>
      <c r="C411" s="98" t="s">
        <v>3377</v>
      </c>
      <c r="D411" s="99" t="s">
        <v>3378</v>
      </c>
      <c r="E411" s="100" t="s">
        <v>3379</v>
      </c>
      <c r="F411" s="98" t="s">
        <v>3380</v>
      </c>
      <c r="G411" s="100" t="s">
        <v>3381</v>
      </c>
      <c r="H411" s="98">
        <v>2008</v>
      </c>
      <c r="I411" s="100" t="s">
        <v>3382</v>
      </c>
      <c r="J411" s="101">
        <v>220225.8</v>
      </c>
      <c r="K411" s="100" t="s">
        <v>675</v>
      </c>
      <c r="L411" s="100" t="s">
        <v>3383</v>
      </c>
      <c r="M411" s="100" t="s">
        <v>3384</v>
      </c>
      <c r="N411" s="100" t="s">
        <v>3385</v>
      </c>
      <c r="O411" s="100" t="s">
        <v>3386</v>
      </c>
      <c r="P411" s="100">
        <v>3404609</v>
      </c>
      <c r="Q411" s="102">
        <v>13.58</v>
      </c>
      <c r="R411" s="98">
        <v>0</v>
      </c>
      <c r="S411" s="98">
        <v>13.58</v>
      </c>
      <c r="T411" s="98">
        <v>0</v>
      </c>
      <c r="U411" s="102">
        <v>13.58</v>
      </c>
      <c r="V411" s="98">
        <v>95</v>
      </c>
      <c r="W411" s="98">
        <v>100</v>
      </c>
      <c r="X411" s="103" t="s">
        <v>3342</v>
      </c>
      <c r="Y411" s="102"/>
      <c r="Z411" s="102"/>
      <c r="AA411" s="102"/>
      <c r="AB411" s="102">
        <v>3</v>
      </c>
      <c r="AC411" s="98">
        <v>102</v>
      </c>
      <c r="AD411" s="102">
        <v>9.75</v>
      </c>
      <c r="AE411" s="104">
        <v>5</v>
      </c>
      <c r="AF411" s="105">
        <v>100</v>
      </c>
      <c r="AG411" s="106" t="s">
        <v>3378</v>
      </c>
      <c r="AH411" s="100" t="s">
        <v>3387</v>
      </c>
      <c r="AI411" s="107">
        <v>100</v>
      </c>
      <c r="AJ411" s="106"/>
      <c r="AK411" s="98"/>
      <c r="AL411" s="107"/>
      <c r="AM411" s="106"/>
      <c r="AN411" s="98"/>
      <c r="AO411" s="107"/>
      <c r="AP411" s="106"/>
      <c r="AQ411" s="98"/>
      <c r="AR411" s="107"/>
      <c r="AS411" s="106"/>
      <c r="AT411" s="98"/>
      <c r="AU411" s="107"/>
      <c r="AV411" s="108"/>
      <c r="AW411" s="98"/>
      <c r="AX411" s="98"/>
    </row>
    <row r="412" spans="1:256" ht="101.95" x14ac:dyDescent="0.25">
      <c r="A412" s="97">
        <v>481</v>
      </c>
      <c r="B412" s="100" t="s">
        <v>6915</v>
      </c>
      <c r="C412" s="98">
        <v>605</v>
      </c>
      <c r="D412" s="99" t="s">
        <v>3570</v>
      </c>
      <c r="E412" s="100" t="s">
        <v>3639</v>
      </c>
      <c r="F412" s="98" t="s">
        <v>3640</v>
      </c>
      <c r="G412" s="100" t="s">
        <v>3652</v>
      </c>
      <c r="H412" s="98">
        <v>2003</v>
      </c>
      <c r="I412" s="100" t="s">
        <v>3653</v>
      </c>
      <c r="J412" s="101">
        <v>147235.09</v>
      </c>
      <c r="K412" s="100" t="s">
        <v>726</v>
      </c>
      <c r="L412" s="100" t="s">
        <v>3643</v>
      </c>
      <c r="M412" s="100" t="s">
        <v>7899</v>
      </c>
      <c r="N412" s="100" t="s">
        <v>3654</v>
      </c>
      <c r="O412" s="100" t="s">
        <v>3655</v>
      </c>
      <c r="P412" s="100" t="s">
        <v>3656</v>
      </c>
      <c r="Q412" s="102">
        <v>5.99</v>
      </c>
      <c r="R412" s="98">
        <v>0</v>
      </c>
      <c r="S412" s="98">
        <v>5.99</v>
      </c>
      <c r="T412" s="98">
        <v>0</v>
      </c>
      <c r="U412" s="102">
        <v>5.99</v>
      </c>
      <c r="V412" s="98">
        <v>110</v>
      </c>
      <c r="W412" s="98">
        <v>100</v>
      </c>
      <c r="X412" s="103" t="s">
        <v>3342</v>
      </c>
      <c r="Y412" s="102"/>
      <c r="Z412" s="102"/>
      <c r="AA412" s="102"/>
      <c r="AB412" s="102">
        <v>3</v>
      </c>
      <c r="AC412" s="98">
        <v>605</v>
      </c>
      <c r="AD412" s="102">
        <v>9.75</v>
      </c>
      <c r="AE412" s="104">
        <v>5</v>
      </c>
      <c r="AF412" s="105">
        <v>100</v>
      </c>
      <c r="AG412" s="106" t="s">
        <v>3570</v>
      </c>
      <c r="AH412" s="100" t="s">
        <v>3650</v>
      </c>
      <c r="AI412" s="107">
        <v>100</v>
      </c>
      <c r="AJ412" s="106"/>
      <c r="AK412" s="98"/>
      <c r="AL412" s="107"/>
      <c r="AM412" s="106"/>
      <c r="AN412" s="98"/>
      <c r="AO412" s="107"/>
      <c r="AP412" s="106"/>
      <c r="AQ412" s="98"/>
      <c r="AR412" s="107"/>
      <c r="AS412" s="106"/>
      <c r="AT412" s="98"/>
      <c r="AU412" s="107"/>
      <c r="AV412" s="108"/>
      <c r="AW412" s="98"/>
      <c r="AX412" s="98"/>
    </row>
    <row r="413" spans="1:256" ht="89.2" x14ac:dyDescent="0.25">
      <c r="A413" s="97">
        <v>481</v>
      </c>
      <c r="B413" s="100" t="s">
        <v>6915</v>
      </c>
      <c r="C413" s="98">
        <v>501</v>
      </c>
      <c r="D413" s="99" t="s">
        <v>2686</v>
      </c>
      <c r="E413" s="100" t="s">
        <v>3541</v>
      </c>
      <c r="F413" s="98" t="s">
        <v>3542</v>
      </c>
      <c r="G413" s="100" t="s">
        <v>3562</v>
      </c>
      <c r="H413" s="98">
        <v>2004</v>
      </c>
      <c r="I413" s="100" t="s">
        <v>3563</v>
      </c>
      <c r="J413" s="101">
        <v>81372.06</v>
      </c>
      <c r="K413" s="100" t="s">
        <v>733</v>
      </c>
      <c r="L413" s="100" t="s">
        <v>3564</v>
      </c>
      <c r="M413" s="100" t="s">
        <v>3565</v>
      </c>
      <c r="N413" s="100" t="s">
        <v>3566</v>
      </c>
      <c r="O413" s="100" t="s">
        <v>3567</v>
      </c>
      <c r="P413" s="100" t="s">
        <v>3568</v>
      </c>
      <c r="Q413" s="102">
        <v>4.0599999999999996</v>
      </c>
      <c r="R413" s="98">
        <v>0</v>
      </c>
      <c r="S413" s="98">
        <v>4.0599999999999996</v>
      </c>
      <c r="T413" s="98">
        <v>0</v>
      </c>
      <c r="U413" s="102">
        <v>4.0599999999999996</v>
      </c>
      <c r="V413" s="98">
        <v>90</v>
      </c>
      <c r="W413" s="98">
        <v>100</v>
      </c>
      <c r="X413" s="103" t="s">
        <v>3342</v>
      </c>
      <c r="Y413" s="102"/>
      <c r="Z413" s="102"/>
      <c r="AA413" s="102"/>
      <c r="AB413" s="102">
        <v>4</v>
      </c>
      <c r="AC413" s="98">
        <v>4</v>
      </c>
      <c r="AD413" s="102">
        <v>9.75</v>
      </c>
      <c r="AE413" s="104">
        <v>5</v>
      </c>
      <c r="AF413" s="105">
        <v>0</v>
      </c>
      <c r="AG413" s="106" t="s">
        <v>2686</v>
      </c>
      <c r="AH413" s="100" t="s">
        <v>3541</v>
      </c>
      <c r="AI413" s="107"/>
      <c r="AJ413" s="106"/>
      <c r="AK413" s="98"/>
      <c r="AL413" s="107"/>
      <c r="AM413" s="106"/>
      <c r="AN413" s="98"/>
      <c r="AO413" s="107"/>
      <c r="AP413" s="106"/>
      <c r="AQ413" s="98"/>
      <c r="AR413" s="107"/>
      <c r="AS413" s="106"/>
      <c r="AT413" s="98"/>
      <c r="AU413" s="107"/>
      <c r="AV413" s="108"/>
      <c r="AW413" s="98"/>
      <c r="AX413" s="98"/>
    </row>
    <row r="414" spans="1:256" ht="152.9" x14ac:dyDescent="0.25">
      <c r="A414" s="97">
        <v>481</v>
      </c>
      <c r="B414" s="100" t="s">
        <v>6915</v>
      </c>
      <c r="C414" s="98">
        <v>604</v>
      </c>
      <c r="D414" s="99" t="s">
        <v>3600</v>
      </c>
      <c r="E414" s="100" t="s">
        <v>3601</v>
      </c>
      <c r="F414" s="98">
        <v>10873</v>
      </c>
      <c r="G414" s="100" t="s">
        <v>3602</v>
      </c>
      <c r="H414" s="98">
        <v>2004</v>
      </c>
      <c r="I414" s="100" t="s">
        <v>3603</v>
      </c>
      <c r="J414" s="101">
        <v>42526</v>
      </c>
      <c r="K414" s="100" t="s">
        <v>733</v>
      </c>
      <c r="L414" s="100" t="s">
        <v>3595</v>
      </c>
      <c r="M414" s="100" t="s">
        <v>3604</v>
      </c>
      <c r="N414" s="100" t="s">
        <v>3605</v>
      </c>
      <c r="O414" s="100" t="s">
        <v>3606</v>
      </c>
      <c r="P414" s="100" t="s">
        <v>3607</v>
      </c>
      <c r="Q414" s="102">
        <v>4.68</v>
      </c>
      <c r="R414" s="98">
        <v>0</v>
      </c>
      <c r="S414" s="98">
        <v>4.68</v>
      </c>
      <c r="T414" s="98">
        <v>0</v>
      </c>
      <c r="U414" s="102">
        <v>4.68</v>
      </c>
      <c r="V414" s="98">
        <v>90</v>
      </c>
      <c r="W414" s="98">
        <v>100</v>
      </c>
      <c r="X414" s="103" t="s">
        <v>3342</v>
      </c>
      <c r="Y414" s="102">
        <v>3</v>
      </c>
      <c r="Z414" s="102">
        <v>1</v>
      </c>
      <c r="AA414" s="102">
        <v>7</v>
      </c>
      <c r="AB414" s="102">
        <v>4</v>
      </c>
      <c r="AC414" s="98">
        <v>604</v>
      </c>
      <c r="AD414" s="102">
        <v>9.75</v>
      </c>
      <c r="AE414" s="104">
        <v>5</v>
      </c>
      <c r="AF414" s="105">
        <v>90</v>
      </c>
      <c r="AG414" s="106" t="s">
        <v>3600</v>
      </c>
      <c r="AH414" s="100" t="s">
        <v>3608</v>
      </c>
      <c r="AI414" s="107">
        <v>70</v>
      </c>
      <c r="AJ414" s="106" t="s">
        <v>3609</v>
      </c>
      <c r="AK414" s="98" t="s">
        <v>3610</v>
      </c>
      <c r="AL414" s="107">
        <v>30</v>
      </c>
      <c r="AM414" s="106"/>
      <c r="AN414" s="98"/>
      <c r="AO414" s="107"/>
      <c r="AP414" s="106"/>
      <c r="AQ414" s="98"/>
      <c r="AR414" s="107"/>
      <c r="AS414" s="106"/>
      <c r="AT414" s="98"/>
      <c r="AU414" s="107"/>
      <c r="AV414" s="108"/>
      <c r="AW414" s="98"/>
      <c r="AX414" s="98"/>
    </row>
    <row r="415" spans="1:256" s="41" customFormat="1" ht="216.55" x14ac:dyDescent="0.25">
      <c r="A415" s="97">
        <v>481</v>
      </c>
      <c r="B415" s="100" t="s">
        <v>6915</v>
      </c>
      <c r="C415" s="98">
        <v>604</v>
      </c>
      <c r="D415" s="99" t="s">
        <v>3600</v>
      </c>
      <c r="E415" s="100" t="s">
        <v>3611</v>
      </c>
      <c r="F415" s="98">
        <v>10873</v>
      </c>
      <c r="G415" s="100" t="s">
        <v>3612</v>
      </c>
      <c r="H415" s="98" t="s">
        <v>3613</v>
      </c>
      <c r="I415" s="100" t="s">
        <v>3614</v>
      </c>
      <c r="J415" s="101">
        <v>103116</v>
      </c>
      <c r="K415" s="100" t="s">
        <v>675</v>
      </c>
      <c r="L415" s="100" t="s">
        <v>3595</v>
      </c>
      <c r="M415" s="100" t="s">
        <v>3615</v>
      </c>
      <c r="N415" s="100" t="s">
        <v>3616</v>
      </c>
      <c r="O415" s="100" t="s">
        <v>3617</v>
      </c>
      <c r="P415" s="100" t="s">
        <v>3618</v>
      </c>
      <c r="Q415" s="102">
        <v>4.68</v>
      </c>
      <c r="R415" s="98">
        <v>0</v>
      </c>
      <c r="S415" s="98">
        <v>4.68</v>
      </c>
      <c r="T415" s="98">
        <v>0</v>
      </c>
      <c r="U415" s="102">
        <v>4.68</v>
      </c>
      <c r="V415" s="98">
        <v>80</v>
      </c>
      <c r="W415" s="98">
        <v>100</v>
      </c>
      <c r="X415" s="103" t="s">
        <v>3342</v>
      </c>
      <c r="Y415" s="102" t="s">
        <v>3619</v>
      </c>
      <c r="Z415" s="102">
        <v>12</v>
      </c>
      <c r="AA415" s="102" t="s">
        <v>3620</v>
      </c>
      <c r="AB415" s="102" t="s">
        <v>3621</v>
      </c>
      <c r="AC415" s="98"/>
      <c r="AD415" s="102">
        <v>9.75</v>
      </c>
      <c r="AE415" s="104">
        <v>5</v>
      </c>
      <c r="AF415" s="105">
        <v>80</v>
      </c>
      <c r="AG415" s="106" t="s">
        <v>3600</v>
      </c>
      <c r="AH415" s="100" t="s">
        <v>3608</v>
      </c>
      <c r="AI415" s="107">
        <v>70</v>
      </c>
      <c r="AJ415" s="106" t="s">
        <v>3609</v>
      </c>
      <c r="AK415" s="98" t="s">
        <v>3610</v>
      </c>
      <c r="AL415" s="107">
        <v>30</v>
      </c>
      <c r="AM415" s="106"/>
      <c r="AN415" s="98"/>
      <c r="AO415" s="107"/>
      <c r="AP415" s="106"/>
      <c r="AQ415" s="98"/>
      <c r="AR415" s="107"/>
      <c r="AS415" s="106"/>
      <c r="AT415" s="98"/>
      <c r="AU415" s="107"/>
      <c r="AV415" s="108"/>
      <c r="AW415" s="98"/>
      <c r="AX415" s="98"/>
      <c r="AY415" s="55"/>
      <c r="AZ415" s="55"/>
      <c r="BA415" s="55"/>
      <c r="BB415" s="55"/>
      <c r="BC415" s="55"/>
      <c r="BD415" s="55"/>
      <c r="BE415" s="55"/>
      <c r="BF415" s="55"/>
      <c r="BG415" s="55"/>
      <c r="BH415" s="55"/>
      <c r="BI415" s="55"/>
      <c r="BJ415" s="55"/>
      <c r="BK415" s="55"/>
      <c r="BL415" s="55"/>
      <c r="BM415" s="55"/>
      <c r="BN415" s="55"/>
      <c r="BO415" s="55"/>
      <c r="BP415" s="55"/>
      <c r="BQ415" s="55"/>
      <c r="BR415" s="55"/>
      <c r="BS415" s="55"/>
      <c r="BT415" s="55"/>
      <c r="BU415" s="55"/>
      <c r="BV415" s="55"/>
      <c r="BW415" s="55"/>
      <c r="BX415" s="55"/>
      <c r="BY415" s="55"/>
      <c r="BZ415" s="55"/>
      <c r="CA415" s="55"/>
      <c r="CB415" s="55"/>
      <c r="CC415" s="55"/>
      <c r="CD415" s="55"/>
      <c r="CE415" s="55"/>
      <c r="CF415" s="55"/>
      <c r="CG415" s="55"/>
      <c r="CH415" s="55"/>
      <c r="CI415" s="55"/>
      <c r="CJ415" s="55"/>
      <c r="CK415" s="55"/>
      <c r="CL415" s="55"/>
      <c r="CM415" s="55"/>
      <c r="CN415" s="55"/>
      <c r="CO415" s="55"/>
      <c r="CP415" s="55"/>
      <c r="CQ415" s="55"/>
      <c r="CR415" s="55"/>
      <c r="CS415" s="55"/>
      <c r="CT415" s="55"/>
      <c r="CU415" s="55"/>
      <c r="CV415" s="55"/>
      <c r="CW415" s="55"/>
      <c r="CX415" s="55"/>
      <c r="CY415" s="55"/>
      <c r="CZ415" s="55"/>
      <c r="DA415" s="55"/>
      <c r="DB415" s="55"/>
      <c r="DC415" s="55"/>
      <c r="DD415" s="55"/>
      <c r="DE415" s="55"/>
      <c r="DF415" s="55"/>
      <c r="DG415" s="55"/>
      <c r="DH415" s="55"/>
      <c r="DI415" s="55"/>
      <c r="DJ415" s="55"/>
      <c r="DK415" s="55"/>
      <c r="DL415" s="55"/>
      <c r="DM415" s="55"/>
      <c r="DN415" s="55"/>
      <c r="DO415" s="55"/>
      <c r="DP415" s="55"/>
      <c r="DQ415" s="55"/>
      <c r="DR415" s="55"/>
      <c r="DS415" s="55"/>
      <c r="DT415" s="55"/>
      <c r="DU415" s="55"/>
      <c r="DV415" s="55"/>
      <c r="DW415" s="55"/>
      <c r="DX415" s="55"/>
      <c r="DY415" s="55"/>
      <c r="DZ415" s="55"/>
      <c r="EA415" s="55"/>
      <c r="EB415" s="55"/>
      <c r="EC415" s="55"/>
      <c r="ED415" s="55"/>
      <c r="EE415" s="55"/>
      <c r="EF415" s="55"/>
      <c r="EG415" s="55"/>
      <c r="EH415" s="55"/>
      <c r="EI415" s="55"/>
      <c r="EJ415" s="55"/>
      <c r="EK415" s="55"/>
      <c r="EL415" s="55"/>
      <c r="EM415" s="55"/>
      <c r="EN415" s="55"/>
      <c r="EO415" s="55"/>
      <c r="EP415" s="55"/>
      <c r="EQ415" s="55"/>
      <c r="ER415" s="55"/>
      <c r="ES415" s="45"/>
      <c r="ET415" s="45"/>
      <c r="EU415" s="45"/>
      <c r="EV415" s="45"/>
      <c r="EW415" s="45"/>
      <c r="EX415" s="45"/>
      <c r="EY415" s="45"/>
      <c r="EZ415" s="45"/>
      <c r="FA415" s="45"/>
      <c r="FB415" s="45"/>
      <c r="FC415" s="45"/>
      <c r="FD415" s="45"/>
      <c r="FE415" s="45"/>
      <c r="FF415" s="45"/>
      <c r="FG415" s="45"/>
      <c r="FH415" s="45"/>
      <c r="FI415" s="45"/>
      <c r="FJ415" s="45"/>
      <c r="FK415" s="45"/>
      <c r="FL415" s="45"/>
      <c r="FM415" s="45"/>
      <c r="FN415" s="45"/>
      <c r="FO415" s="45"/>
      <c r="FP415" s="45"/>
      <c r="FQ415" s="45"/>
      <c r="FR415" s="45"/>
      <c r="FS415" s="45"/>
      <c r="FT415" s="45"/>
      <c r="FU415" s="45"/>
      <c r="FV415" s="45"/>
      <c r="FW415" s="45"/>
      <c r="FX415" s="45"/>
      <c r="FY415" s="45"/>
      <c r="FZ415" s="45"/>
      <c r="GA415" s="45"/>
      <c r="GB415" s="45"/>
      <c r="GC415" s="45"/>
      <c r="GD415" s="45"/>
      <c r="GE415" s="45"/>
      <c r="GF415" s="45"/>
      <c r="GG415" s="45"/>
      <c r="GH415" s="45"/>
      <c r="GI415" s="45"/>
      <c r="GJ415" s="45"/>
      <c r="GK415" s="45"/>
      <c r="GL415" s="45"/>
      <c r="GM415" s="45"/>
      <c r="GN415" s="45"/>
      <c r="GO415" s="45"/>
      <c r="GP415" s="45"/>
      <c r="GQ415" s="45"/>
      <c r="GR415" s="45"/>
      <c r="GS415" s="45"/>
      <c r="GT415" s="45"/>
      <c r="GU415" s="45"/>
      <c r="GV415" s="45"/>
      <c r="GW415" s="45"/>
      <c r="GX415" s="45"/>
      <c r="GY415" s="45"/>
      <c r="GZ415" s="45"/>
      <c r="HA415" s="45"/>
      <c r="HB415" s="45"/>
      <c r="HC415" s="45"/>
      <c r="HD415" s="45"/>
      <c r="HE415" s="45"/>
      <c r="HF415" s="45"/>
      <c r="HG415" s="45"/>
      <c r="HH415" s="45"/>
      <c r="HI415" s="45"/>
      <c r="HJ415" s="45"/>
      <c r="HK415" s="45"/>
      <c r="HL415" s="45"/>
      <c r="HM415" s="45"/>
      <c r="HN415" s="45"/>
      <c r="HO415" s="45"/>
      <c r="HP415" s="45"/>
      <c r="HQ415" s="45"/>
      <c r="HR415" s="45"/>
      <c r="HS415" s="45"/>
      <c r="HT415" s="45"/>
      <c r="HU415" s="45"/>
      <c r="HV415" s="45"/>
      <c r="HW415" s="45"/>
      <c r="HX415" s="45"/>
      <c r="HY415" s="45"/>
      <c r="HZ415" s="45"/>
      <c r="IA415" s="45"/>
      <c r="IB415" s="45"/>
      <c r="IC415" s="45"/>
      <c r="ID415" s="45"/>
      <c r="IE415" s="45"/>
      <c r="IF415" s="45"/>
      <c r="IG415" s="45"/>
      <c r="IH415" s="45"/>
      <c r="II415" s="45"/>
      <c r="IJ415" s="45"/>
      <c r="IK415" s="45"/>
      <c r="IL415" s="45"/>
      <c r="IM415" s="45"/>
      <c r="IN415" s="45"/>
      <c r="IO415" s="45"/>
      <c r="IP415" s="45"/>
      <c r="IQ415" s="45"/>
      <c r="IR415" s="45"/>
      <c r="IS415" s="45"/>
      <c r="IT415" s="45"/>
      <c r="IU415" s="45"/>
      <c r="IV415" s="45"/>
    </row>
    <row r="416" spans="1:256" ht="127.4" x14ac:dyDescent="0.25">
      <c r="A416" s="97">
        <v>481</v>
      </c>
      <c r="B416" s="100" t="s">
        <v>6915</v>
      </c>
      <c r="C416" s="98">
        <v>401</v>
      </c>
      <c r="D416" s="99" t="s">
        <v>3458</v>
      </c>
      <c r="E416" s="100" t="s">
        <v>3523</v>
      </c>
      <c r="F416" s="98" t="s">
        <v>3524</v>
      </c>
      <c r="G416" s="100" t="s">
        <v>3525</v>
      </c>
      <c r="H416" s="98">
        <v>2007</v>
      </c>
      <c r="I416" s="100" t="s">
        <v>3526</v>
      </c>
      <c r="J416" s="101">
        <v>52278</v>
      </c>
      <c r="K416" s="100" t="s">
        <v>675</v>
      </c>
      <c r="L416" s="100" t="s">
        <v>3464</v>
      </c>
      <c r="M416" s="100" t="s">
        <v>3465</v>
      </c>
      <c r="N416" s="100" t="s">
        <v>3527</v>
      </c>
      <c r="O416" s="100" t="s">
        <v>3528</v>
      </c>
      <c r="P416" s="100">
        <v>3902627</v>
      </c>
      <c r="Q416" s="102">
        <v>7</v>
      </c>
      <c r="R416" s="98">
        <v>0</v>
      </c>
      <c r="S416" s="98">
        <v>7</v>
      </c>
      <c r="T416" s="98">
        <v>0</v>
      </c>
      <c r="U416" s="102">
        <v>7</v>
      </c>
      <c r="V416" s="98">
        <v>60</v>
      </c>
      <c r="W416" s="98">
        <v>100</v>
      </c>
      <c r="X416" s="103" t="s">
        <v>3469</v>
      </c>
      <c r="Y416" s="102"/>
      <c r="Z416" s="102"/>
      <c r="AA416" s="102"/>
      <c r="AB416" s="102">
        <v>4</v>
      </c>
      <c r="AC416" s="98">
        <v>401</v>
      </c>
      <c r="AD416" s="102">
        <v>9.75</v>
      </c>
      <c r="AE416" s="104">
        <v>5</v>
      </c>
      <c r="AF416" s="105">
        <v>60</v>
      </c>
      <c r="AG416" s="106" t="s">
        <v>3509</v>
      </c>
      <c r="AH416" s="100" t="s">
        <v>3510</v>
      </c>
      <c r="AI416" s="107">
        <v>10</v>
      </c>
      <c r="AJ416" s="106" t="s">
        <v>3473</v>
      </c>
      <c r="AK416" s="98" t="s">
        <v>3510</v>
      </c>
      <c r="AL416" s="107">
        <v>20</v>
      </c>
      <c r="AM416" s="106" t="s">
        <v>3511</v>
      </c>
      <c r="AN416" s="98" t="s">
        <v>3512</v>
      </c>
      <c r="AO416" s="107">
        <v>10</v>
      </c>
      <c r="AP416" s="106" t="s">
        <v>3513</v>
      </c>
      <c r="AQ416" s="98" t="s">
        <v>3514</v>
      </c>
      <c r="AR416" s="107">
        <v>20</v>
      </c>
      <c r="AS416" s="106"/>
      <c r="AT416" s="98"/>
      <c r="AU416" s="107"/>
      <c r="AV416" s="108"/>
      <c r="AW416" s="98"/>
      <c r="AX416" s="98"/>
    </row>
    <row r="417" spans="1:256" s="44" customFormat="1" ht="89.2" x14ac:dyDescent="0.25">
      <c r="A417" s="97">
        <v>481</v>
      </c>
      <c r="B417" s="100" t="s">
        <v>6915</v>
      </c>
      <c r="C417" s="98">
        <v>209</v>
      </c>
      <c r="D417" s="99" t="s">
        <v>3388</v>
      </c>
      <c r="E417" s="100" t="s">
        <v>3389</v>
      </c>
      <c r="F417" s="98">
        <v>18749</v>
      </c>
      <c r="G417" s="100" t="s">
        <v>3390</v>
      </c>
      <c r="H417" s="98">
        <v>2010</v>
      </c>
      <c r="I417" s="100" t="s">
        <v>3391</v>
      </c>
      <c r="J417" s="101">
        <v>400000</v>
      </c>
      <c r="K417" s="100" t="s">
        <v>655</v>
      </c>
      <c r="L417" s="100" t="s">
        <v>3392</v>
      </c>
      <c r="M417" s="100" t="s">
        <v>3393</v>
      </c>
      <c r="N417" s="100" t="s">
        <v>3394</v>
      </c>
      <c r="O417" s="100" t="s">
        <v>3395</v>
      </c>
      <c r="P417" s="100">
        <v>3806405</v>
      </c>
      <c r="Q417" s="102">
        <v>105.33000000000001</v>
      </c>
      <c r="R417" s="98">
        <v>67.12</v>
      </c>
      <c r="S417" s="98">
        <v>38.21</v>
      </c>
      <c r="T417" s="98">
        <v>0</v>
      </c>
      <c r="U417" s="102">
        <v>105.33000000000001</v>
      </c>
      <c r="V417" s="98">
        <v>60</v>
      </c>
      <c r="W417" s="98">
        <v>60</v>
      </c>
      <c r="X417" s="103" t="s">
        <v>3342</v>
      </c>
      <c r="Y417" s="102"/>
      <c r="Z417" s="102"/>
      <c r="AA417" s="102"/>
      <c r="AB417" s="102">
        <v>66</v>
      </c>
      <c r="AC417" s="98">
        <v>209.208</v>
      </c>
      <c r="AD417" s="102">
        <v>9.75</v>
      </c>
      <c r="AE417" s="104">
        <v>5</v>
      </c>
      <c r="AF417" s="105">
        <v>30</v>
      </c>
      <c r="AG417" s="106" t="s">
        <v>3388</v>
      </c>
      <c r="AH417" s="100" t="s">
        <v>3396</v>
      </c>
      <c r="AI417" s="107">
        <v>10</v>
      </c>
      <c r="AJ417" s="106" t="s">
        <v>3397</v>
      </c>
      <c r="AK417" s="98" t="s">
        <v>3398</v>
      </c>
      <c r="AL417" s="107">
        <v>5</v>
      </c>
      <c r="AM417" s="106" t="s">
        <v>3399</v>
      </c>
      <c r="AN417" s="98" t="s">
        <v>3400</v>
      </c>
      <c r="AO417" s="107">
        <v>10</v>
      </c>
      <c r="AP417" s="106" t="s">
        <v>1272</v>
      </c>
      <c r="AQ417" s="98" t="s">
        <v>3401</v>
      </c>
      <c r="AR417" s="107">
        <v>5</v>
      </c>
      <c r="AS417" s="106"/>
      <c r="AT417" s="98"/>
      <c r="AU417" s="107"/>
      <c r="AV417" s="108"/>
      <c r="AW417" s="98"/>
      <c r="AX417" s="98"/>
      <c r="AY417" s="55"/>
      <c r="AZ417" s="55"/>
      <c r="BA417" s="55"/>
      <c r="BB417" s="55"/>
      <c r="BC417" s="55"/>
      <c r="BD417" s="55"/>
      <c r="BE417" s="55"/>
      <c r="BF417" s="55"/>
      <c r="BG417" s="55"/>
      <c r="BH417" s="55"/>
      <c r="BI417" s="55"/>
      <c r="BJ417" s="55"/>
      <c r="BK417" s="55"/>
      <c r="BL417" s="55"/>
      <c r="BM417" s="55"/>
      <c r="BN417" s="55"/>
      <c r="BO417" s="55"/>
      <c r="BP417" s="55"/>
      <c r="BQ417" s="55"/>
      <c r="BR417" s="55"/>
      <c r="BS417" s="55"/>
      <c r="BT417" s="55"/>
      <c r="BU417" s="55"/>
      <c r="BV417" s="55"/>
      <c r="BW417" s="55"/>
      <c r="BX417" s="55"/>
      <c r="BY417" s="55"/>
      <c r="BZ417" s="55"/>
      <c r="CA417" s="55"/>
      <c r="CB417" s="55"/>
      <c r="CC417" s="55"/>
      <c r="CD417" s="55"/>
      <c r="CE417" s="55"/>
      <c r="CF417" s="55"/>
      <c r="CG417" s="55"/>
      <c r="CH417" s="55"/>
      <c r="CI417" s="55"/>
      <c r="CJ417" s="55"/>
      <c r="CK417" s="55"/>
      <c r="CL417" s="55"/>
      <c r="CM417" s="55"/>
      <c r="CN417" s="55"/>
      <c r="CO417" s="55"/>
      <c r="CP417" s="55"/>
      <c r="CQ417" s="55"/>
      <c r="CR417" s="55"/>
      <c r="CS417" s="55"/>
      <c r="CT417" s="55"/>
      <c r="CU417" s="55"/>
      <c r="CV417" s="55"/>
      <c r="CW417" s="55"/>
      <c r="CX417" s="55"/>
      <c r="CY417" s="55"/>
      <c r="CZ417" s="55"/>
      <c r="DA417" s="55"/>
      <c r="DB417" s="55"/>
      <c r="DC417" s="55"/>
      <c r="DD417" s="55"/>
      <c r="DE417" s="55"/>
      <c r="DF417" s="55"/>
      <c r="DG417" s="55"/>
      <c r="DH417" s="55"/>
      <c r="DI417" s="55"/>
      <c r="DJ417" s="55"/>
      <c r="DK417" s="55"/>
      <c r="DL417" s="55"/>
      <c r="DM417" s="55"/>
      <c r="DN417" s="55"/>
      <c r="DO417" s="55"/>
      <c r="DP417" s="55"/>
      <c r="DQ417" s="55"/>
      <c r="DR417" s="55"/>
      <c r="DS417" s="55"/>
      <c r="DT417" s="55"/>
      <c r="DU417" s="55"/>
      <c r="DV417" s="55"/>
      <c r="DW417" s="55"/>
      <c r="DX417" s="55"/>
      <c r="DY417" s="55"/>
      <c r="DZ417" s="55"/>
      <c r="EA417" s="55"/>
      <c r="EB417" s="55"/>
      <c r="EC417" s="55"/>
      <c r="ED417" s="55"/>
      <c r="EE417" s="55"/>
      <c r="EF417" s="55"/>
      <c r="EG417" s="55"/>
      <c r="EH417" s="55"/>
      <c r="EI417" s="55"/>
      <c r="EJ417" s="55"/>
      <c r="EK417" s="55"/>
      <c r="EL417" s="55"/>
      <c r="EM417" s="55"/>
      <c r="EN417" s="55"/>
      <c r="EO417" s="55"/>
      <c r="EP417" s="55"/>
      <c r="EQ417" s="55"/>
      <c r="ER417" s="55"/>
      <c r="ES417" s="45"/>
      <c r="ET417" s="45"/>
      <c r="EU417" s="45"/>
      <c r="EV417" s="45"/>
      <c r="EW417" s="45"/>
      <c r="EX417" s="45"/>
      <c r="EY417" s="45"/>
      <c r="EZ417" s="45"/>
      <c r="FA417" s="45"/>
      <c r="FB417" s="45"/>
      <c r="FC417" s="45"/>
      <c r="FD417" s="45"/>
      <c r="FE417" s="45"/>
      <c r="FF417" s="45"/>
      <c r="FG417" s="45"/>
      <c r="FH417" s="45"/>
      <c r="FI417" s="45"/>
      <c r="FJ417" s="45"/>
      <c r="FK417" s="45"/>
      <c r="FL417" s="45"/>
      <c r="FM417" s="45"/>
      <c r="FN417" s="45"/>
      <c r="FO417" s="45"/>
      <c r="FP417" s="45"/>
      <c r="FQ417" s="45"/>
      <c r="FR417" s="45"/>
      <c r="FS417" s="45"/>
      <c r="FT417" s="45"/>
      <c r="FU417" s="45"/>
      <c r="FV417" s="45"/>
      <c r="FW417" s="45"/>
      <c r="FX417" s="45"/>
      <c r="FY417" s="45"/>
      <c r="FZ417" s="45"/>
      <c r="GA417" s="45"/>
      <c r="GB417" s="45"/>
      <c r="GC417" s="45"/>
      <c r="GD417" s="45"/>
      <c r="GE417" s="45"/>
      <c r="GF417" s="45"/>
      <c r="GG417" s="45"/>
      <c r="GH417" s="45"/>
      <c r="GI417" s="45"/>
      <c r="GJ417" s="45"/>
      <c r="GK417" s="45"/>
      <c r="GL417" s="45"/>
      <c r="GM417" s="45"/>
      <c r="GN417" s="45"/>
      <c r="GO417" s="45"/>
      <c r="GP417" s="45"/>
      <c r="GQ417" s="45"/>
      <c r="GR417" s="45"/>
      <c r="GS417" s="45"/>
      <c r="GT417" s="45"/>
      <c r="GU417" s="45"/>
      <c r="GV417" s="45"/>
      <c r="GW417" s="45"/>
      <c r="GX417" s="45"/>
      <c r="GY417" s="45"/>
      <c r="GZ417" s="45"/>
      <c r="HA417" s="45"/>
      <c r="HB417" s="45"/>
      <c r="HC417" s="45"/>
      <c r="HD417" s="45"/>
      <c r="HE417" s="45"/>
      <c r="HF417" s="45"/>
      <c r="HG417" s="45"/>
      <c r="HH417" s="45"/>
      <c r="HI417" s="45"/>
      <c r="HJ417" s="45"/>
      <c r="HK417" s="45"/>
      <c r="HL417" s="45"/>
      <c r="HM417" s="45"/>
      <c r="HN417" s="45"/>
      <c r="HO417" s="45"/>
      <c r="HP417" s="45"/>
      <c r="HQ417" s="45"/>
      <c r="HR417" s="45"/>
      <c r="HS417" s="45"/>
      <c r="HT417" s="45"/>
      <c r="HU417" s="45"/>
      <c r="HV417" s="45"/>
      <c r="HW417" s="45"/>
      <c r="HX417" s="45"/>
      <c r="HY417" s="45"/>
      <c r="HZ417" s="45"/>
      <c r="IA417" s="45"/>
      <c r="IB417" s="45"/>
      <c r="IC417" s="45"/>
      <c r="ID417" s="45"/>
      <c r="IE417" s="45"/>
      <c r="IF417" s="45"/>
      <c r="IG417" s="45"/>
      <c r="IH417" s="45"/>
      <c r="II417" s="45"/>
      <c r="IJ417" s="45"/>
      <c r="IK417" s="45"/>
      <c r="IL417" s="45"/>
      <c r="IM417" s="45"/>
      <c r="IN417" s="45"/>
      <c r="IO417" s="45"/>
      <c r="IP417" s="45"/>
      <c r="IQ417" s="45"/>
      <c r="IR417" s="45"/>
      <c r="IS417" s="45"/>
      <c r="IT417" s="45"/>
      <c r="IU417" s="45"/>
      <c r="IV417" s="45"/>
    </row>
    <row r="418" spans="1:256" ht="152.9" x14ac:dyDescent="0.25">
      <c r="A418" s="97">
        <v>482</v>
      </c>
      <c r="B418" s="100" t="s">
        <v>6892</v>
      </c>
      <c r="C418" s="98"/>
      <c r="D418" s="99"/>
      <c r="E418" s="100" t="s">
        <v>5680</v>
      </c>
      <c r="F418" s="98">
        <v>18684</v>
      </c>
      <c r="G418" s="100" t="s">
        <v>5681</v>
      </c>
      <c r="H418" s="98">
        <v>2004</v>
      </c>
      <c r="I418" s="100" t="s">
        <v>5682</v>
      </c>
      <c r="J418" s="101">
        <v>58593.15</v>
      </c>
      <c r="K418" s="100" t="s">
        <v>636</v>
      </c>
      <c r="L418" s="100" t="s">
        <v>5683</v>
      </c>
      <c r="M418" s="100" t="s">
        <v>5684</v>
      </c>
      <c r="N418" s="100" t="s">
        <v>5685</v>
      </c>
      <c r="O418" s="100" t="s">
        <v>5686</v>
      </c>
      <c r="P418" s="100" t="s">
        <v>5687</v>
      </c>
      <c r="Q418" s="102">
        <v>23.355977011494254</v>
      </c>
      <c r="R418" s="98"/>
      <c r="S418" s="98">
        <v>8.0459770114942533</v>
      </c>
      <c r="T418" s="98">
        <v>15.31</v>
      </c>
      <c r="U418" s="102">
        <v>23.355977011494254</v>
      </c>
      <c r="V418" s="98" t="s">
        <v>5688</v>
      </c>
      <c r="W418" s="98">
        <v>100</v>
      </c>
      <c r="X418" s="103" t="s">
        <v>5689</v>
      </c>
      <c r="Y418" s="102">
        <v>2</v>
      </c>
      <c r="Z418" s="102">
        <v>2</v>
      </c>
      <c r="AA418" s="102">
        <v>2</v>
      </c>
      <c r="AB418" s="102">
        <v>4</v>
      </c>
      <c r="AC418" s="98"/>
      <c r="AD418" s="102"/>
      <c r="AE418" s="104">
        <v>5</v>
      </c>
      <c r="AF418" s="105">
        <v>100</v>
      </c>
      <c r="AG418" s="106" t="s">
        <v>5690</v>
      </c>
      <c r="AH418" s="100" t="s">
        <v>5691</v>
      </c>
      <c r="AI418" s="107">
        <v>10</v>
      </c>
      <c r="AJ418" s="106" t="s">
        <v>5692</v>
      </c>
      <c r="AK418" s="98" t="s">
        <v>5693</v>
      </c>
      <c r="AL418" s="107">
        <v>10</v>
      </c>
      <c r="AM418" s="106" t="s">
        <v>5694</v>
      </c>
      <c r="AN418" s="98" t="s">
        <v>5695</v>
      </c>
      <c r="AO418" s="107">
        <v>50</v>
      </c>
      <c r="AP418" s="106" t="s">
        <v>5696</v>
      </c>
      <c r="AQ418" s="98" t="s">
        <v>5697</v>
      </c>
      <c r="AR418" s="107">
        <v>30</v>
      </c>
      <c r="AS418" s="106"/>
      <c r="AT418" s="98"/>
      <c r="AU418" s="107"/>
      <c r="AV418" s="108"/>
      <c r="AW418" s="98"/>
      <c r="AX418" s="98"/>
    </row>
    <row r="419" spans="1:256" s="44" customFormat="1" ht="63.7" x14ac:dyDescent="0.25">
      <c r="A419" s="97">
        <v>482</v>
      </c>
      <c r="B419" s="100" t="s">
        <v>6892</v>
      </c>
      <c r="C419" s="98">
        <v>4</v>
      </c>
      <c r="D419" s="99"/>
      <c r="E419" s="100" t="s">
        <v>5698</v>
      </c>
      <c r="F419" s="98">
        <v>23574</v>
      </c>
      <c r="G419" s="100" t="s">
        <v>5699</v>
      </c>
      <c r="H419" s="98">
        <v>2006</v>
      </c>
      <c r="I419" s="100" t="s">
        <v>5700</v>
      </c>
      <c r="J419" s="101">
        <v>71505</v>
      </c>
      <c r="K419" s="100" t="s">
        <v>733</v>
      </c>
      <c r="L419" s="100" t="s">
        <v>5701</v>
      </c>
      <c r="M419" s="100" t="s">
        <v>5702</v>
      </c>
      <c r="N419" s="100" t="s">
        <v>5703</v>
      </c>
      <c r="O419" s="100" t="s">
        <v>5704</v>
      </c>
      <c r="P419" s="100">
        <v>3787</v>
      </c>
      <c r="Q419" s="102">
        <v>24.10655172413793</v>
      </c>
      <c r="R419" s="98"/>
      <c r="S419" s="98">
        <v>6.8965517241379306</v>
      </c>
      <c r="T419" s="98">
        <v>17.21</v>
      </c>
      <c r="U419" s="102">
        <v>24.10655172413793</v>
      </c>
      <c r="V419" s="98">
        <v>95</v>
      </c>
      <c r="W419" s="98">
        <v>100</v>
      </c>
      <c r="X419" s="103" t="s">
        <v>5689</v>
      </c>
      <c r="Y419" s="102">
        <v>2</v>
      </c>
      <c r="Z419" s="102">
        <v>2</v>
      </c>
      <c r="AA419" s="102">
        <v>1</v>
      </c>
      <c r="AB419" s="102">
        <v>4</v>
      </c>
      <c r="AC419" s="98"/>
      <c r="AD419" s="102"/>
      <c r="AE419" s="104">
        <v>5</v>
      </c>
      <c r="AF419" s="105">
        <v>30</v>
      </c>
      <c r="AG419" s="106" t="s">
        <v>5690</v>
      </c>
      <c r="AH419" s="100" t="s">
        <v>5705</v>
      </c>
      <c r="AI419" s="107">
        <v>20</v>
      </c>
      <c r="AJ419" s="106" t="s">
        <v>5706</v>
      </c>
      <c r="AK419" s="98" t="s">
        <v>5707</v>
      </c>
      <c r="AL419" s="107">
        <v>10</v>
      </c>
      <c r="AM419" s="106"/>
      <c r="AN419" s="98"/>
      <c r="AO419" s="107"/>
      <c r="AP419" s="106"/>
      <c r="AQ419" s="98"/>
      <c r="AR419" s="107"/>
      <c r="AS419" s="106"/>
      <c r="AT419" s="98"/>
      <c r="AU419" s="107"/>
      <c r="AV419" s="108"/>
      <c r="AW419" s="98"/>
      <c r="AX419" s="98"/>
      <c r="AY419" s="42"/>
      <c r="AZ419" s="42"/>
      <c r="BA419" s="42"/>
      <c r="BB419" s="42"/>
      <c r="BC419" s="42"/>
      <c r="BD419" s="42"/>
      <c r="BE419" s="42"/>
      <c r="BF419" s="42"/>
      <c r="BG419" s="42"/>
      <c r="BH419" s="42"/>
      <c r="BI419" s="42"/>
      <c r="BJ419" s="42"/>
      <c r="BK419" s="42"/>
      <c r="BL419" s="42"/>
      <c r="BM419" s="42"/>
      <c r="BN419" s="42"/>
      <c r="BO419" s="42"/>
      <c r="BP419" s="42"/>
      <c r="BQ419" s="42"/>
      <c r="BR419" s="42"/>
      <c r="BS419" s="42"/>
      <c r="BT419" s="42"/>
      <c r="BU419" s="42"/>
      <c r="BV419" s="42"/>
      <c r="BW419" s="42"/>
      <c r="BX419" s="42"/>
      <c r="BY419" s="42"/>
      <c r="BZ419" s="42"/>
      <c r="CA419" s="42"/>
      <c r="CB419" s="42"/>
      <c r="CC419" s="42"/>
      <c r="CD419" s="42"/>
      <c r="CE419" s="42"/>
      <c r="CF419" s="42"/>
      <c r="CG419" s="42"/>
      <c r="CH419" s="42"/>
      <c r="CI419" s="42"/>
      <c r="CJ419" s="42"/>
      <c r="CK419" s="42"/>
      <c r="CL419" s="42"/>
      <c r="CM419" s="42"/>
      <c r="CN419" s="42"/>
      <c r="CO419" s="42"/>
      <c r="CP419" s="42"/>
      <c r="CQ419" s="42"/>
      <c r="CR419" s="42"/>
      <c r="CS419" s="42"/>
      <c r="CT419" s="42"/>
      <c r="CU419" s="42"/>
      <c r="CV419" s="42"/>
      <c r="CW419" s="42"/>
      <c r="CX419" s="42"/>
      <c r="CY419" s="42"/>
      <c r="CZ419" s="42"/>
      <c r="DA419" s="42"/>
      <c r="DB419" s="42"/>
      <c r="DC419" s="42"/>
      <c r="DD419" s="42"/>
      <c r="DE419" s="42"/>
      <c r="DF419" s="42"/>
      <c r="DG419" s="42"/>
      <c r="DH419" s="42"/>
      <c r="DI419" s="42"/>
      <c r="DJ419" s="42"/>
      <c r="DK419" s="42"/>
      <c r="DL419" s="42"/>
      <c r="DM419" s="42"/>
      <c r="DN419" s="42"/>
      <c r="DO419" s="42"/>
      <c r="DP419" s="42"/>
      <c r="DQ419" s="42"/>
      <c r="DR419" s="42"/>
      <c r="DS419" s="42"/>
      <c r="DT419" s="42"/>
      <c r="DU419" s="42"/>
      <c r="DV419" s="42"/>
      <c r="DW419" s="42"/>
      <c r="DX419" s="42"/>
      <c r="DY419" s="42"/>
      <c r="DZ419" s="42"/>
      <c r="EA419" s="42"/>
      <c r="EB419" s="42"/>
      <c r="EC419" s="42"/>
      <c r="ED419" s="42"/>
      <c r="EE419" s="42"/>
      <c r="EF419" s="42"/>
      <c r="EG419" s="42"/>
      <c r="EH419" s="42"/>
      <c r="EI419" s="42"/>
      <c r="EJ419" s="42"/>
      <c r="EK419" s="42"/>
      <c r="EL419" s="42"/>
      <c r="EM419" s="42"/>
      <c r="EN419" s="42"/>
      <c r="EO419" s="42"/>
      <c r="EP419" s="42"/>
      <c r="EQ419" s="42"/>
      <c r="ER419" s="42"/>
      <c r="ES419" s="41"/>
      <c r="ET419" s="41"/>
      <c r="EU419" s="41"/>
      <c r="EV419" s="41"/>
      <c r="EW419" s="41"/>
      <c r="EX419" s="41"/>
      <c r="EY419" s="41"/>
      <c r="EZ419" s="41"/>
      <c r="FA419" s="41"/>
      <c r="FB419" s="41"/>
      <c r="FC419" s="41"/>
      <c r="FD419" s="41"/>
      <c r="FE419" s="41"/>
      <c r="FF419" s="41"/>
      <c r="FG419" s="41"/>
      <c r="FH419" s="41"/>
      <c r="FI419" s="41"/>
      <c r="FJ419" s="41"/>
      <c r="FK419" s="41"/>
      <c r="FL419" s="41"/>
      <c r="FM419" s="41"/>
      <c r="FN419" s="41"/>
      <c r="FO419" s="41"/>
      <c r="FP419" s="41"/>
      <c r="FQ419" s="41"/>
      <c r="FR419" s="41"/>
      <c r="FS419" s="41"/>
      <c r="FT419" s="41"/>
      <c r="FU419" s="41"/>
      <c r="FV419" s="41"/>
      <c r="FW419" s="41"/>
      <c r="FX419" s="41"/>
      <c r="FY419" s="41"/>
      <c r="FZ419" s="41"/>
      <c r="GA419" s="41"/>
      <c r="GB419" s="41"/>
      <c r="GC419" s="41"/>
      <c r="GD419" s="41"/>
      <c r="GE419" s="41"/>
      <c r="GF419" s="41"/>
      <c r="GG419" s="41"/>
      <c r="GH419" s="41"/>
      <c r="GI419" s="41"/>
      <c r="GJ419" s="41"/>
      <c r="GK419" s="41"/>
      <c r="GL419" s="41"/>
      <c r="GM419" s="41"/>
      <c r="GN419" s="41"/>
      <c r="GO419" s="41"/>
      <c r="GP419" s="41"/>
      <c r="GQ419" s="41"/>
      <c r="GR419" s="41"/>
      <c r="GS419" s="41"/>
      <c r="GT419" s="41"/>
      <c r="GU419" s="41"/>
      <c r="GV419" s="41"/>
      <c r="GW419" s="41"/>
      <c r="GX419" s="41"/>
      <c r="GY419" s="41"/>
      <c r="GZ419" s="41"/>
      <c r="HA419" s="41"/>
      <c r="HB419" s="41"/>
      <c r="HC419" s="41"/>
      <c r="HD419" s="41"/>
      <c r="HE419" s="41"/>
      <c r="HF419" s="41"/>
      <c r="HG419" s="41"/>
      <c r="HH419" s="41"/>
      <c r="HI419" s="41"/>
      <c r="HJ419" s="41"/>
      <c r="HK419" s="41"/>
      <c r="HL419" s="41"/>
      <c r="HM419" s="41"/>
      <c r="HN419" s="41"/>
      <c r="HO419" s="41"/>
      <c r="HP419" s="41"/>
      <c r="HQ419" s="41"/>
      <c r="HR419" s="41"/>
      <c r="HS419" s="41"/>
      <c r="HT419" s="41"/>
      <c r="HU419" s="41"/>
      <c r="HV419" s="41"/>
      <c r="HW419" s="41"/>
      <c r="HX419" s="41"/>
      <c r="HY419" s="41"/>
      <c r="HZ419" s="41"/>
      <c r="IA419" s="41"/>
      <c r="IB419" s="41"/>
      <c r="IC419" s="41"/>
      <c r="ID419" s="41"/>
      <c r="IE419" s="41"/>
      <c r="IF419" s="41"/>
      <c r="IG419" s="41"/>
      <c r="IH419" s="41"/>
      <c r="II419" s="41"/>
      <c r="IJ419" s="41"/>
      <c r="IK419" s="41"/>
      <c r="IL419" s="41"/>
      <c r="IM419" s="41"/>
      <c r="IN419" s="41"/>
      <c r="IO419" s="41"/>
      <c r="IP419" s="41"/>
      <c r="IQ419" s="41"/>
      <c r="IR419" s="41"/>
      <c r="IS419" s="41"/>
      <c r="IT419" s="41"/>
      <c r="IU419" s="41"/>
      <c r="IV419" s="41"/>
    </row>
    <row r="420" spans="1:256" s="44" customFormat="1" ht="409.6" x14ac:dyDescent="0.25">
      <c r="A420" s="97">
        <v>501</v>
      </c>
      <c r="B420" s="100" t="s">
        <v>6893</v>
      </c>
      <c r="C420" s="98">
        <v>1</v>
      </c>
      <c r="D420" s="99" t="s">
        <v>3702</v>
      </c>
      <c r="E420" s="100" t="s">
        <v>3703</v>
      </c>
      <c r="F420" s="98">
        <v>9653</v>
      </c>
      <c r="G420" s="100" t="s">
        <v>7673</v>
      </c>
      <c r="H420" s="98">
        <v>2009</v>
      </c>
      <c r="I420" s="100" t="s">
        <v>3705</v>
      </c>
      <c r="J420" s="101">
        <v>58894.78</v>
      </c>
      <c r="K420" s="100" t="s">
        <v>655</v>
      </c>
      <c r="L420" s="100" t="s">
        <v>3706</v>
      </c>
      <c r="M420" s="100" t="s">
        <v>3707</v>
      </c>
      <c r="N420" s="100" t="s">
        <v>3708</v>
      </c>
      <c r="O420" s="100" t="s">
        <v>3709</v>
      </c>
      <c r="P420" s="100" t="s">
        <v>7674</v>
      </c>
      <c r="Q420" s="102">
        <v>6.9287976470588237</v>
      </c>
      <c r="R420" s="98">
        <v>6.9287976470588237</v>
      </c>
      <c r="S420" s="98"/>
      <c r="T420" s="98"/>
      <c r="U420" s="102">
        <v>6.9287976470588237</v>
      </c>
      <c r="V420" s="98">
        <v>100</v>
      </c>
      <c r="W420" s="98">
        <v>0</v>
      </c>
      <c r="X420" s="103" t="s">
        <v>3710</v>
      </c>
      <c r="Y420" s="102">
        <v>6</v>
      </c>
      <c r="Z420" s="102">
        <v>1</v>
      </c>
      <c r="AA420" s="102">
        <v>1</v>
      </c>
      <c r="AB420" s="102">
        <v>24</v>
      </c>
      <c r="AC420" s="98">
        <v>2</v>
      </c>
      <c r="AD420" s="102"/>
      <c r="AE420" s="104">
        <v>2</v>
      </c>
      <c r="AF420" s="105">
        <v>100</v>
      </c>
      <c r="AG420" s="106" t="s">
        <v>3711</v>
      </c>
      <c r="AH420" s="100" t="s">
        <v>3712</v>
      </c>
      <c r="AI420" s="107">
        <v>33</v>
      </c>
      <c r="AJ420" s="106" t="s">
        <v>3713</v>
      </c>
      <c r="AK420" s="98" t="s">
        <v>3714</v>
      </c>
      <c r="AL420" s="107">
        <v>23</v>
      </c>
      <c r="AM420" s="106" t="s">
        <v>3702</v>
      </c>
      <c r="AN420" s="98" t="s">
        <v>3715</v>
      </c>
      <c r="AO420" s="107">
        <v>19</v>
      </c>
      <c r="AP420" s="106" t="s">
        <v>3716</v>
      </c>
      <c r="AQ420" s="98" t="s">
        <v>3717</v>
      </c>
      <c r="AR420" s="107">
        <v>11</v>
      </c>
      <c r="AS420" s="106" t="s">
        <v>3718</v>
      </c>
      <c r="AT420" s="98" t="s">
        <v>3719</v>
      </c>
      <c r="AU420" s="107">
        <v>11</v>
      </c>
      <c r="AV420" s="108" t="s">
        <v>3720</v>
      </c>
      <c r="AW420" s="98" t="s">
        <v>3721</v>
      </c>
      <c r="AX420" s="98">
        <v>3</v>
      </c>
      <c r="AY420" s="45"/>
      <c r="AZ420" s="45"/>
      <c r="BA420" s="45"/>
      <c r="BB420" s="45"/>
      <c r="BC420" s="45"/>
      <c r="BD420" s="45"/>
      <c r="BE420" s="45"/>
      <c r="BF420" s="45"/>
      <c r="BG420" s="45"/>
      <c r="BH420" s="45"/>
      <c r="BI420" s="45"/>
      <c r="BJ420" s="45"/>
      <c r="BK420" s="45"/>
      <c r="BL420" s="45"/>
      <c r="BM420" s="45"/>
      <c r="BN420" s="45"/>
      <c r="BO420" s="45"/>
      <c r="BP420" s="45"/>
      <c r="BQ420" s="45"/>
      <c r="BR420" s="45"/>
      <c r="BS420" s="45"/>
      <c r="BT420" s="45"/>
      <c r="BU420" s="45"/>
      <c r="BV420" s="45"/>
      <c r="BW420" s="45"/>
      <c r="BX420" s="45"/>
      <c r="BY420" s="45"/>
      <c r="BZ420" s="45"/>
      <c r="CA420" s="45"/>
      <c r="CB420" s="45"/>
      <c r="CC420" s="45"/>
      <c r="CD420" s="45"/>
      <c r="CE420" s="45"/>
      <c r="CF420" s="45"/>
      <c r="CG420" s="45"/>
      <c r="CH420" s="45"/>
      <c r="CI420" s="45"/>
      <c r="CJ420" s="45"/>
      <c r="CK420" s="45"/>
      <c r="CL420" s="45"/>
      <c r="CM420" s="45"/>
      <c r="CN420" s="45"/>
      <c r="CO420" s="45"/>
      <c r="CP420" s="45"/>
      <c r="CQ420" s="45"/>
      <c r="CR420" s="45"/>
      <c r="CS420" s="45"/>
      <c r="CT420" s="45"/>
      <c r="CU420" s="45"/>
      <c r="CV420" s="45"/>
      <c r="CW420" s="45"/>
      <c r="CX420" s="45"/>
      <c r="CY420" s="45"/>
      <c r="CZ420" s="45"/>
      <c r="DA420" s="45"/>
      <c r="DB420" s="45"/>
      <c r="DC420" s="45"/>
      <c r="DD420" s="45"/>
      <c r="DE420" s="45"/>
      <c r="DF420" s="45"/>
      <c r="DG420" s="45"/>
      <c r="DH420" s="45"/>
      <c r="DI420" s="45"/>
      <c r="DJ420" s="45"/>
      <c r="DK420" s="45"/>
      <c r="DL420" s="45"/>
      <c r="DM420" s="45"/>
      <c r="DN420" s="45"/>
      <c r="DO420" s="45"/>
      <c r="DP420" s="45"/>
      <c r="DQ420" s="45"/>
      <c r="DR420" s="45"/>
      <c r="DS420" s="45"/>
      <c r="DT420" s="45"/>
      <c r="DU420" s="45"/>
      <c r="DV420" s="45"/>
      <c r="DW420" s="45"/>
      <c r="DX420" s="45"/>
      <c r="DY420" s="45"/>
      <c r="DZ420" s="45"/>
      <c r="EA420" s="45"/>
      <c r="EB420" s="45"/>
      <c r="EC420" s="45"/>
      <c r="ED420" s="45"/>
      <c r="EE420" s="45"/>
      <c r="EF420" s="45"/>
      <c r="EG420" s="45"/>
      <c r="EH420" s="45"/>
      <c r="EI420" s="45"/>
      <c r="EJ420" s="45"/>
      <c r="EK420" s="45"/>
      <c r="EL420" s="45"/>
      <c r="EM420" s="45"/>
      <c r="EN420" s="45"/>
      <c r="EO420" s="45"/>
      <c r="EP420" s="45"/>
      <c r="EQ420" s="45"/>
      <c r="ER420" s="45"/>
      <c r="ES420" s="45"/>
      <c r="ET420" s="45"/>
      <c r="EU420" s="45"/>
      <c r="EV420" s="45"/>
      <c r="EW420" s="45"/>
      <c r="EX420" s="45"/>
      <c r="EY420" s="45"/>
      <c r="EZ420" s="45"/>
      <c r="FA420" s="45"/>
      <c r="FB420" s="45"/>
      <c r="FC420" s="45"/>
      <c r="FD420" s="45"/>
      <c r="FE420" s="45"/>
      <c r="FF420" s="45"/>
      <c r="FG420" s="45"/>
      <c r="FH420" s="45"/>
      <c r="FI420" s="45"/>
      <c r="FJ420" s="45"/>
      <c r="FK420" s="45"/>
      <c r="FL420" s="45"/>
      <c r="FM420" s="45"/>
      <c r="FN420" s="45"/>
      <c r="FO420" s="45"/>
      <c r="FP420" s="45"/>
      <c r="FQ420" s="45"/>
      <c r="FR420" s="45"/>
      <c r="FS420" s="45"/>
      <c r="FT420" s="45"/>
      <c r="FU420" s="45"/>
      <c r="FV420" s="45"/>
      <c r="FW420" s="45"/>
      <c r="FX420" s="45"/>
      <c r="FY420" s="45"/>
      <c r="FZ420" s="45"/>
      <c r="GA420" s="45"/>
      <c r="GB420" s="45"/>
      <c r="GC420" s="45"/>
      <c r="GD420" s="45"/>
      <c r="GE420" s="45"/>
      <c r="GF420" s="45"/>
      <c r="GG420" s="45"/>
      <c r="GH420" s="45"/>
      <c r="GI420" s="45"/>
      <c r="GJ420" s="45"/>
      <c r="GK420" s="45"/>
      <c r="GL420" s="45"/>
      <c r="GM420" s="45"/>
      <c r="GN420" s="45"/>
      <c r="GO420" s="45"/>
      <c r="GP420" s="45"/>
      <c r="GQ420" s="45"/>
      <c r="GR420" s="45"/>
      <c r="GS420" s="45"/>
      <c r="GT420" s="45"/>
      <c r="GU420" s="45"/>
      <c r="GV420" s="45"/>
      <c r="GW420" s="45"/>
      <c r="GX420" s="45"/>
      <c r="GY420" s="45"/>
      <c r="GZ420" s="45"/>
      <c r="HA420" s="45"/>
      <c r="HB420" s="45"/>
      <c r="HC420" s="45"/>
      <c r="HD420" s="45"/>
      <c r="HE420" s="45"/>
      <c r="HF420" s="45"/>
      <c r="HG420" s="45"/>
      <c r="HH420" s="45"/>
      <c r="HI420" s="45"/>
      <c r="HJ420" s="45"/>
      <c r="HK420" s="45"/>
      <c r="HL420" s="45"/>
      <c r="HM420" s="45"/>
      <c r="HN420" s="45"/>
      <c r="HO420" s="45"/>
      <c r="HP420" s="45"/>
      <c r="HQ420" s="45"/>
      <c r="HR420" s="45"/>
      <c r="HS420" s="45"/>
      <c r="HT420" s="45"/>
      <c r="HU420" s="45"/>
      <c r="HV420" s="45"/>
      <c r="HW420" s="45"/>
      <c r="HX420" s="45"/>
      <c r="HY420" s="45"/>
      <c r="HZ420" s="45"/>
      <c r="IA420" s="45"/>
      <c r="IB420" s="45"/>
      <c r="IC420" s="45"/>
      <c r="ID420" s="45"/>
      <c r="IE420" s="45"/>
      <c r="IF420" s="45"/>
      <c r="IG420" s="45"/>
      <c r="IH420" s="45"/>
      <c r="II420" s="45"/>
      <c r="IJ420" s="45"/>
      <c r="IK420" s="45"/>
      <c r="IL420" s="45"/>
      <c r="IM420" s="45"/>
      <c r="IN420" s="45"/>
      <c r="IO420" s="45"/>
      <c r="IP420" s="45"/>
      <c r="IQ420" s="45"/>
      <c r="IR420" s="45"/>
      <c r="IS420" s="45"/>
      <c r="IT420" s="45"/>
      <c r="IU420" s="45"/>
      <c r="IV420" s="45"/>
    </row>
    <row r="421" spans="1:256" ht="318.5" x14ac:dyDescent="0.25">
      <c r="A421" s="97">
        <v>501</v>
      </c>
      <c r="B421" s="100" t="s">
        <v>6893</v>
      </c>
      <c r="C421" s="98">
        <v>1</v>
      </c>
      <c r="D421" s="99" t="s">
        <v>3702</v>
      </c>
      <c r="E421" s="100" t="s">
        <v>3703</v>
      </c>
      <c r="F421" s="98">
        <v>9653</v>
      </c>
      <c r="G421" s="100" t="s">
        <v>3704</v>
      </c>
      <c r="H421" s="98">
        <v>2011</v>
      </c>
      <c r="I421" s="100" t="s">
        <v>3705</v>
      </c>
      <c r="J421" s="101">
        <v>19825.689999999999</v>
      </c>
      <c r="K421" s="100" t="s">
        <v>1284</v>
      </c>
      <c r="L421" s="100" t="s">
        <v>3706</v>
      </c>
      <c r="M421" s="100" t="s">
        <v>3707</v>
      </c>
      <c r="N421" s="100" t="s">
        <v>3708</v>
      </c>
      <c r="O421" s="100" t="s">
        <v>3709</v>
      </c>
      <c r="P421" s="100">
        <v>100870</v>
      </c>
      <c r="Q421" s="102"/>
      <c r="R421" s="98"/>
      <c r="S421" s="98">
        <v>50</v>
      </c>
      <c r="T421" s="98">
        <v>50</v>
      </c>
      <c r="U421" s="102">
        <v>50</v>
      </c>
      <c r="V421" s="98">
        <v>100</v>
      </c>
      <c r="W421" s="98">
        <v>0</v>
      </c>
      <c r="X421" s="103" t="s">
        <v>3710</v>
      </c>
      <c r="Y421" s="102">
        <v>6</v>
      </c>
      <c r="Z421" s="102">
        <v>1</v>
      </c>
      <c r="AA421" s="102">
        <v>1</v>
      </c>
      <c r="AB421" s="102">
        <v>24</v>
      </c>
      <c r="AC421" s="98">
        <v>2</v>
      </c>
      <c r="AD421" s="102"/>
      <c r="AE421" s="104">
        <v>2</v>
      </c>
      <c r="AF421" s="105">
        <v>100</v>
      </c>
      <c r="AG421" s="106" t="s">
        <v>3711</v>
      </c>
      <c r="AH421" s="100" t="s">
        <v>3712</v>
      </c>
      <c r="AI421" s="107">
        <v>33</v>
      </c>
      <c r="AJ421" s="106" t="s">
        <v>3713</v>
      </c>
      <c r="AK421" s="98" t="s">
        <v>3714</v>
      </c>
      <c r="AL421" s="107">
        <v>23</v>
      </c>
      <c r="AM421" s="106" t="s">
        <v>3702</v>
      </c>
      <c r="AN421" s="98" t="s">
        <v>3715</v>
      </c>
      <c r="AO421" s="107">
        <v>19</v>
      </c>
      <c r="AP421" s="106" t="s">
        <v>3716</v>
      </c>
      <c r="AQ421" s="98" t="s">
        <v>3717</v>
      </c>
      <c r="AR421" s="107">
        <v>11</v>
      </c>
      <c r="AS421" s="106" t="s">
        <v>3718</v>
      </c>
      <c r="AT421" s="98" t="s">
        <v>3719</v>
      </c>
      <c r="AU421" s="107">
        <v>11</v>
      </c>
      <c r="AV421" s="108" t="s">
        <v>3720</v>
      </c>
      <c r="AW421" s="98" t="s">
        <v>3721</v>
      </c>
      <c r="AX421" s="98">
        <v>3</v>
      </c>
      <c r="AY421" s="56"/>
      <c r="AZ421" s="56"/>
      <c r="BA421" s="56"/>
      <c r="BB421" s="56"/>
      <c r="BC421" s="56"/>
      <c r="BD421" s="56"/>
      <c r="BE421" s="56"/>
      <c r="BF421" s="56"/>
      <c r="BG421" s="56"/>
      <c r="BH421" s="56"/>
      <c r="BI421" s="56"/>
      <c r="BJ421" s="56"/>
      <c r="BK421" s="56"/>
      <c r="BL421" s="56"/>
      <c r="BM421" s="56"/>
      <c r="BN421" s="56"/>
      <c r="BO421" s="56"/>
      <c r="BP421" s="56"/>
      <c r="BQ421" s="56"/>
      <c r="BR421" s="56"/>
      <c r="BS421" s="56"/>
      <c r="BT421" s="56"/>
      <c r="BU421" s="56"/>
      <c r="BV421" s="56"/>
      <c r="BW421" s="56"/>
      <c r="BX421" s="56"/>
      <c r="BY421" s="56"/>
      <c r="BZ421" s="56"/>
      <c r="CA421" s="56"/>
      <c r="CB421" s="56"/>
      <c r="CC421" s="56"/>
      <c r="CD421" s="56"/>
      <c r="CE421" s="56"/>
      <c r="CF421" s="56"/>
      <c r="CG421" s="56"/>
      <c r="CH421" s="56"/>
      <c r="CI421" s="56"/>
      <c r="CJ421" s="56"/>
      <c r="CK421" s="56"/>
      <c r="CL421" s="56"/>
      <c r="CM421" s="56"/>
      <c r="CN421" s="56"/>
      <c r="CO421" s="56"/>
      <c r="CP421" s="56"/>
      <c r="CQ421" s="56"/>
      <c r="CR421" s="56"/>
      <c r="CS421" s="56"/>
      <c r="CT421" s="56"/>
      <c r="CU421" s="56"/>
      <c r="CV421" s="56"/>
      <c r="CW421" s="56"/>
      <c r="CX421" s="56"/>
      <c r="CY421" s="56"/>
      <c r="CZ421" s="56"/>
      <c r="DA421" s="56"/>
      <c r="DB421" s="56"/>
      <c r="DC421" s="56"/>
      <c r="DD421" s="56"/>
      <c r="DE421" s="56"/>
      <c r="DF421" s="56"/>
      <c r="DG421" s="56"/>
      <c r="DH421" s="56"/>
      <c r="DI421" s="56"/>
      <c r="DJ421" s="56"/>
      <c r="DK421" s="56"/>
      <c r="DL421" s="56"/>
      <c r="DM421" s="56"/>
      <c r="DN421" s="56"/>
      <c r="DO421" s="56"/>
      <c r="DP421" s="56"/>
      <c r="DQ421" s="56"/>
      <c r="DR421" s="56"/>
      <c r="DS421" s="56"/>
      <c r="DT421" s="56"/>
      <c r="DU421" s="56"/>
      <c r="DV421" s="56"/>
      <c r="DW421" s="56"/>
      <c r="DX421" s="56"/>
      <c r="DY421" s="56"/>
      <c r="DZ421" s="56"/>
      <c r="EA421" s="56"/>
      <c r="EB421" s="56"/>
      <c r="EC421" s="56"/>
      <c r="ED421" s="56"/>
      <c r="EE421" s="56"/>
      <c r="EF421" s="56"/>
      <c r="EG421" s="56"/>
      <c r="EH421" s="56"/>
      <c r="EI421" s="56"/>
      <c r="EJ421" s="56"/>
      <c r="EK421" s="56"/>
      <c r="EL421" s="56"/>
      <c r="EM421" s="56"/>
      <c r="EN421" s="56"/>
      <c r="EO421" s="56"/>
      <c r="EP421" s="56"/>
      <c r="EQ421" s="56"/>
      <c r="ER421" s="56"/>
      <c r="ES421" s="44"/>
      <c r="ET421" s="44"/>
      <c r="EU421" s="44"/>
      <c r="EV421" s="44"/>
      <c r="EW421" s="44"/>
      <c r="EX421" s="44"/>
      <c r="EY421" s="44"/>
      <c r="EZ421" s="44"/>
      <c r="FA421" s="44"/>
      <c r="FB421" s="44"/>
      <c r="FC421" s="44"/>
      <c r="FD421" s="44"/>
      <c r="FE421" s="44"/>
      <c r="FF421" s="44"/>
      <c r="FG421" s="44"/>
      <c r="FH421" s="44"/>
      <c r="FI421" s="44"/>
      <c r="FJ421" s="44"/>
      <c r="FK421" s="44"/>
      <c r="FL421" s="44"/>
      <c r="FM421" s="44"/>
      <c r="FN421" s="44"/>
      <c r="FO421" s="44"/>
      <c r="FP421" s="44"/>
      <c r="FQ421" s="44"/>
      <c r="FR421" s="44"/>
      <c r="FS421" s="44"/>
      <c r="FT421" s="44"/>
      <c r="FU421" s="44"/>
      <c r="FV421" s="44"/>
      <c r="FW421" s="44"/>
      <c r="FX421" s="44"/>
      <c r="FY421" s="44"/>
      <c r="FZ421" s="44"/>
      <c r="GA421" s="44"/>
      <c r="GB421" s="44"/>
      <c r="GC421" s="44"/>
      <c r="GD421" s="44"/>
      <c r="GE421" s="44"/>
      <c r="GF421" s="44"/>
      <c r="GG421" s="44"/>
      <c r="GH421" s="44"/>
      <c r="GI421" s="44"/>
      <c r="GJ421" s="44"/>
      <c r="GK421" s="44"/>
      <c r="GL421" s="44"/>
      <c r="GM421" s="44"/>
      <c r="GN421" s="44"/>
      <c r="GO421" s="44"/>
      <c r="GP421" s="44"/>
      <c r="GQ421" s="44"/>
      <c r="GR421" s="44"/>
      <c r="GS421" s="44"/>
      <c r="GT421" s="44"/>
      <c r="GU421" s="44"/>
      <c r="GV421" s="44"/>
      <c r="GW421" s="44"/>
      <c r="GX421" s="44"/>
      <c r="GY421" s="44"/>
      <c r="GZ421" s="44"/>
      <c r="HA421" s="44"/>
      <c r="HB421" s="44"/>
      <c r="HC421" s="44"/>
      <c r="HD421" s="44"/>
      <c r="HE421" s="44"/>
      <c r="HF421" s="44"/>
      <c r="HG421" s="44"/>
      <c r="HH421" s="44"/>
      <c r="HI421" s="44"/>
      <c r="HJ421" s="44"/>
      <c r="HK421" s="44"/>
      <c r="HL421" s="44"/>
      <c r="HM421" s="44"/>
      <c r="HN421" s="44"/>
      <c r="HO421" s="44"/>
      <c r="HP421" s="44"/>
      <c r="HQ421" s="44"/>
      <c r="HR421" s="44"/>
      <c r="HS421" s="44"/>
      <c r="HT421" s="44"/>
      <c r="HU421" s="44"/>
      <c r="HV421" s="44"/>
      <c r="HW421" s="44"/>
      <c r="HX421" s="44"/>
      <c r="HY421" s="44"/>
      <c r="HZ421" s="44"/>
      <c r="IA421" s="44"/>
      <c r="IB421" s="44"/>
      <c r="IC421" s="44"/>
      <c r="ID421" s="44"/>
      <c r="IE421" s="44"/>
      <c r="IF421" s="44"/>
      <c r="IG421" s="44"/>
      <c r="IH421" s="44"/>
      <c r="II421" s="44"/>
      <c r="IJ421" s="44"/>
      <c r="IK421" s="44"/>
      <c r="IL421" s="44"/>
      <c r="IM421" s="44"/>
      <c r="IN421" s="44"/>
      <c r="IO421" s="44"/>
      <c r="IP421" s="44"/>
      <c r="IQ421" s="44"/>
      <c r="IR421" s="44"/>
      <c r="IS421" s="44"/>
      <c r="IT421" s="44"/>
      <c r="IU421" s="44"/>
      <c r="IV421" s="44"/>
    </row>
    <row r="422" spans="1:256" ht="318.5" x14ac:dyDescent="0.25">
      <c r="A422" s="97">
        <v>501</v>
      </c>
      <c r="B422" s="100" t="s">
        <v>6893</v>
      </c>
      <c r="C422" s="98">
        <v>1</v>
      </c>
      <c r="D422" s="99" t="s">
        <v>3702</v>
      </c>
      <c r="E422" s="100" t="s">
        <v>3703</v>
      </c>
      <c r="F422" s="98">
        <v>9653</v>
      </c>
      <c r="G422" s="100" t="s">
        <v>3723</v>
      </c>
      <c r="H422" s="98">
        <v>2015</v>
      </c>
      <c r="I422" s="100" t="s">
        <v>3705</v>
      </c>
      <c r="J422" s="101">
        <v>17449.66</v>
      </c>
      <c r="K422" s="100" t="s">
        <v>1284</v>
      </c>
      <c r="L422" s="100" t="s">
        <v>3706</v>
      </c>
      <c r="M422" s="100" t="s">
        <v>3707</v>
      </c>
      <c r="N422" s="100" t="s">
        <v>3708</v>
      </c>
      <c r="O422" s="100" t="s">
        <v>3709</v>
      </c>
      <c r="P422" s="100">
        <v>101099</v>
      </c>
      <c r="Q422" s="102"/>
      <c r="R422" s="98"/>
      <c r="S422" s="98">
        <v>50</v>
      </c>
      <c r="T422" s="98">
        <v>50</v>
      </c>
      <c r="U422" s="102">
        <v>50</v>
      </c>
      <c r="V422" s="98">
        <v>100</v>
      </c>
      <c r="W422" s="98">
        <v>0</v>
      </c>
      <c r="X422" s="103" t="s">
        <v>3710</v>
      </c>
      <c r="Y422" s="102">
        <v>6</v>
      </c>
      <c r="Z422" s="102">
        <v>1</v>
      </c>
      <c r="AA422" s="102">
        <v>1</v>
      </c>
      <c r="AB422" s="102">
        <v>24</v>
      </c>
      <c r="AC422" s="98">
        <v>2</v>
      </c>
      <c r="AD422" s="102"/>
      <c r="AE422" s="104">
        <v>2</v>
      </c>
      <c r="AF422" s="105">
        <v>100</v>
      </c>
      <c r="AG422" s="106" t="s">
        <v>3711</v>
      </c>
      <c r="AH422" s="100" t="s">
        <v>3712</v>
      </c>
      <c r="AI422" s="107">
        <v>33</v>
      </c>
      <c r="AJ422" s="106" t="s">
        <v>3713</v>
      </c>
      <c r="AK422" s="98" t="s">
        <v>3714</v>
      </c>
      <c r="AL422" s="107">
        <v>23</v>
      </c>
      <c r="AM422" s="106" t="s">
        <v>3702</v>
      </c>
      <c r="AN422" s="98" t="s">
        <v>3715</v>
      </c>
      <c r="AO422" s="107">
        <v>19</v>
      </c>
      <c r="AP422" s="106" t="s">
        <v>3716</v>
      </c>
      <c r="AQ422" s="98" t="s">
        <v>3717</v>
      </c>
      <c r="AR422" s="107">
        <v>11</v>
      </c>
      <c r="AS422" s="106" t="s">
        <v>3718</v>
      </c>
      <c r="AT422" s="98" t="s">
        <v>3719</v>
      </c>
      <c r="AU422" s="107">
        <v>11</v>
      </c>
      <c r="AV422" s="108" t="s">
        <v>3720</v>
      </c>
      <c r="AW422" s="98" t="s">
        <v>3721</v>
      </c>
      <c r="AX422" s="98">
        <v>3</v>
      </c>
    </row>
    <row r="423" spans="1:256" ht="318.5" x14ac:dyDescent="0.25">
      <c r="A423" s="97">
        <v>501</v>
      </c>
      <c r="B423" s="100" t="s">
        <v>6893</v>
      </c>
      <c r="C423" s="98">
        <v>1</v>
      </c>
      <c r="D423" s="99" t="s">
        <v>3702</v>
      </c>
      <c r="E423" s="100" t="s">
        <v>3703</v>
      </c>
      <c r="F423" s="98">
        <v>9653</v>
      </c>
      <c r="G423" s="100" t="s">
        <v>3722</v>
      </c>
      <c r="H423" s="98">
        <v>2014</v>
      </c>
      <c r="I423" s="100" t="s">
        <v>3705</v>
      </c>
      <c r="J423" s="101">
        <v>18548.169999999998</v>
      </c>
      <c r="K423" s="100" t="s">
        <v>1284</v>
      </c>
      <c r="L423" s="100" t="s">
        <v>3706</v>
      </c>
      <c r="M423" s="100" t="s">
        <v>3707</v>
      </c>
      <c r="N423" s="100" t="s">
        <v>3708</v>
      </c>
      <c r="O423" s="100" t="s">
        <v>3709</v>
      </c>
      <c r="P423" s="100">
        <v>100801</v>
      </c>
      <c r="Q423" s="102"/>
      <c r="R423" s="98"/>
      <c r="S423" s="98">
        <v>50</v>
      </c>
      <c r="T423" s="98">
        <v>50</v>
      </c>
      <c r="U423" s="102">
        <v>50</v>
      </c>
      <c r="V423" s="98">
        <v>100</v>
      </c>
      <c r="W423" s="98">
        <v>0</v>
      </c>
      <c r="X423" s="103" t="s">
        <v>3710</v>
      </c>
      <c r="Y423" s="102">
        <v>6</v>
      </c>
      <c r="Z423" s="102">
        <v>1</v>
      </c>
      <c r="AA423" s="102">
        <v>1</v>
      </c>
      <c r="AB423" s="102">
        <v>24</v>
      </c>
      <c r="AC423" s="98">
        <v>2</v>
      </c>
      <c r="AD423" s="102"/>
      <c r="AE423" s="104">
        <v>2</v>
      </c>
      <c r="AF423" s="105">
        <v>100</v>
      </c>
      <c r="AG423" s="106" t="s">
        <v>3711</v>
      </c>
      <c r="AH423" s="100" t="s">
        <v>3712</v>
      </c>
      <c r="AI423" s="107">
        <v>33</v>
      </c>
      <c r="AJ423" s="106" t="s">
        <v>3713</v>
      </c>
      <c r="AK423" s="98" t="s">
        <v>3714</v>
      </c>
      <c r="AL423" s="107">
        <v>23</v>
      </c>
      <c r="AM423" s="106" t="s">
        <v>3702</v>
      </c>
      <c r="AN423" s="98" t="s">
        <v>3715</v>
      </c>
      <c r="AO423" s="107">
        <v>19</v>
      </c>
      <c r="AP423" s="106" t="s">
        <v>3716</v>
      </c>
      <c r="AQ423" s="98" t="s">
        <v>3717</v>
      </c>
      <c r="AR423" s="107">
        <v>11</v>
      </c>
      <c r="AS423" s="106" t="s">
        <v>3718</v>
      </c>
      <c r="AT423" s="98" t="s">
        <v>3719</v>
      </c>
      <c r="AU423" s="107">
        <v>11</v>
      </c>
      <c r="AV423" s="108" t="s">
        <v>3720</v>
      </c>
      <c r="AW423" s="98" t="s">
        <v>3721</v>
      </c>
      <c r="AX423" s="98">
        <v>3</v>
      </c>
      <c r="AY423" s="56"/>
      <c r="AZ423" s="56"/>
      <c r="BA423" s="56"/>
      <c r="BB423" s="56"/>
      <c r="BC423" s="56"/>
      <c r="BD423" s="56"/>
      <c r="BE423" s="56"/>
      <c r="BF423" s="56"/>
      <c r="BG423" s="56"/>
      <c r="BH423" s="56"/>
      <c r="BI423" s="56"/>
      <c r="BJ423" s="56"/>
      <c r="BK423" s="56"/>
      <c r="BL423" s="56"/>
      <c r="BM423" s="56"/>
      <c r="BN423" s="56"/>
      <c r="BO423" s="56"/>
      <c r="BP423" s="56"/>
      <c r="BQ423" s="56"/>
      <c r="BR423" s="56"/>
      <c r="BS423" s="56"/>
      <c r="BT423" s="56"/>
      <c r="BU423" s="56"/>
      <c r="BV423" s="56"/>
      <c r="BW423" s="56"/>
      <c r="BX423" s="56"/>
      <c r="BY423" s="56"/>
      <c r="BZ423" s="56"/>
      <c r="CA423" s="56"/>
      <c r="CB423" s="56"/>
      <c r="CC423" s="56"/>
      <c r="CD423" s="56"/>
      <c r="CE423" s="56"/>
      <c r="CF423" s="56"/>
      <c r="CG423" s="56"/>
      <c r="CH423" s="56"/>
      <c r="CI423" s="56"/>
      <c r="CJ423" s="56"/>
      <c r="CK423" s="56"/>
      <c r="CL423" s="56"/>
      <c r="CM423" s="56"/>
      <c r="CN423" s="56"/>
      <c r="CO423" s="56"/>
      <c r="CP423" s="56"/>
      <c r="CQ423" s="56"/>
      <c r="CR423" s="56"/>
      <c r="CS423" s="56"/>
      <c r="CT423" s="56"/>
      <c r="CU423" s="56"/>
      <c r="CV423" s="56"/>
      <c r="CW423" s="56"/>
      <c r="CX423" s="56"/>
      <c r="CY423" s="56"/>
      <c r="CZ423" s="56"/>
      <c r="DA423" s="56"/>
      <c r="DB423" s="56"/>
      <c r="DC423" s="56"/>
      <c r="DD423" s="56"/>
      <c r="DE423" s="56"/>
      <c r="DF423" s="56"/>
      <c r="DG423" s="56"/>
      <c r="DH423" s="56"/>
      <c r="DI423" s="56"/>
      <c r="DJ423" s="56"/>
      <c r="DK423" s="56"/>
      <c r="DL423" s="56"/>
      <c r="DM423" s="56"/>
      <c r="DN423" s="56"/>
      <c r="DO423" s="56"/>
      <c r="DP423" s="56"/>
      <c r="DQ423" s="56"/>
      <c r="DR423" s="56"/>
      <c r="DS423" s="56"/>
      <c r="DT423" s="56"/>
      <c r="DU423" s="56"/>
      <c r="DV423" s="56"/>
      <c r="DW423" s="56"/>
      <c r="DX423" s="56"/>
      <c r="DY423" s="56"/>
      <c r="DZ423" s="56"/>
      <c r="EA423" s="56"/>
      <c r="EB423" s="56"/>
      <c r="EC423" s="56"/>
      <c r="ED423" s="56"/>
      <c r="EE423" s="56"/>
      <c r="EF423" s="56"/>
      <c r="EG423" s="56"/>
      <c r="EH423" s="56"/>
      <c r="EI423" s="56"/>
      <c r="EJ423" s="56"/>
      <c r="EK423" s="56"/>
      <c r="EL423" s="56"/>
      <c r="EM423" s="56"/>
      <c r="EN423" s="56"/>
      <c r="EO423" s="56"/>
      <c r="EP423" s="56"/>
      <c r="EQ423" s="56"/>
      <c r="ER423" s="56"/>
      <c r="ES423" s="44"/>
      <c r="ET423" s="44"/>
      <c r="EU423" s="44"/>
      <c r="EV423" s="44"/>
      <c r="EW423" s="44"/>
      <c r="EX423" s="44"/>
      <c r="EY423" s="44"/>
      <c r="EZ423" s="44"/>
      <c r="FA423" s="44"/>
      <c r="FB423" s="44"/>
      <c r="FC423" s="44"/>
      <c r="FD423" s="44"/>
      <c r="FE423" s="44"/>
      <c r="FF423" s="44"/>
      <c r="FG423" s="44"/>
      <c r="FH423" s="44"/>
      <c r="FI423" s="44"/>
      <c r="FJ423" s="44"/>
      <c r="FK423" s="44"/>
      <c r="FL423" s="44"/>
      <c r="FM423" s="44"/>
      <c r="FN423" s="44"/>
      <c r="FO423" s="44"/>
      <c r="FP423" s="44"/>
      <c r="FQ423" s="44"/>
      <c r="FR423" s="44"/>
      <c r="FS423" s="44"/>
      <c r="FT423" s="44"/>
      <c r="FU423" s="44"/>
      <c r="FV423" s="44"/>
      <c r="FW423" s="44"/>
      <c r="FX423" s="44"/>
      <c r="FY423" s="44"/>
      <c r="FZ423" s="44"/>
      <c r="GA423" s="44"/>
      <c r="GB423" s="44"/>
      <c r="GC423" s="44"/>
      <c r="GD423" s="44"/>
      <c r="GE423" s="44"/>
      <c r="GF423" s="44"/>
      <c r="GG423" s="44"/>
      <c r="GH423" s="44"/>
      <c r="GI423" s="44"/>
      <c r="GJ423" s="44"/>
      <c r="GK423" s="44"/>
      <c r="GL423" s="44"/>
      <c r="GM423" s="44"/>
      <c r="GN423" s="44"/>
      <c r="GO423" s="44"/>
      <c r="GP423" s="44"/>
      <c r="GQ423" s="44"/>
      <c r="GR423" s="44"/>
      <c r="GS423" s="44"/>
      <c r="GT423" s="44"/>
      <c r="GU423" s="44"/>
      <c r="GV423" s="44"/>
      <c r="GW423" s="44"/>
      <c r="GX423" s="44"/>
      <c r="GY423" s="44"/>
      <c r="GZ423" s="44"/>
      <c r="HA423" s="44"/>
      <c r="HB423" s="44"/>
      <c r="HC423" s="44"/>
      <c r="HD423" s="44"/>
      <c r="HE423" s="44"/>
      <c r="HF423" s="44"/>
      <c r="HG423" s="44"/>
      <c r="HH423" s="44"/>
      <c r="HI423" s="44"/>
      <c r="HJ423" s="44"/>
      <c r="HK423" s="44"/>
      <c r="HL423" s="44"/>
      <c r="HM423" s="44"/>
      <c r="HN423" s="44"/>
      <c r="HO423" s="44"/>
      <c r="HP423" s="44"/>
      <c r="HQ423" s="44"/>
      <c r="HR423" s="44"/>
      <c r="HS423" s="44"/>
      <c r="HT423" s="44"/>
      <c r="HU423" s="44"/>
      <c r="HV423" s="44"/>
      <c r="HW423" s="44"/>
      <c r="HX423" s="44"/>
      <c r="HY423" s="44"/>
      <c r="HZ423" s="44"/>
      <c r="IA423" s="44"/>
      <c r="IB423" s="44"/>
      <c r="IC423" s="44"/>
      <c r="ID423" s="44"/>
      <c r="IE423" s="44"/>
      <c r="IF423" s="44"/>
      <c r="IG423" s="44"/>
      <c r="IH423" s="44"/>
      <c r="II423" s="44"/>
      <c r="IJ423" s="44"/>
      <c r="IK423" s="44"/>
      <c r="IL423" s="44"/>
      <c r="IM423" s="44"/>
      <c r="IN423" s="44"/>
      <c r="IO423" s="44"/>
      <c r="IP423" s="44"/>
      <c r="IQ423" s="44"/>
      <c r="IR423" s="44"/>
      <c r="IS423" s="44"/>
      <c r="IT423" s="44"/>
      <c r="IU423" s="44"/>
      <c r="IV423" s="44"/>
    </row>
    <row r="424" spans="1:256" ht="254.8" x14ac:dyDescent="0.25">
      <c r="A424" s="97">
        <v>505</v>
      </c>
      <c r="B424" s="100" t="s">
        <v>6894</v>
      </c>
      <c r="C424" s="98">
        <v>1</v>
      </c>
      <c r="D424" s="99" t="s">
        <v>5678</v>
      </c>
      <c r="E424" s="100" t="s">
        <v>3724</v>
      </c>
      <c r="F424" s="98">
        <v>21873</v>
      </c>
      <c r="G424" s="100" t="s">
        <v>3725</v>
      </c>
      <c r="H424" s="98">
        <v>2009</v>
      </c>
      <c r="I424" s="100" t="s">
        <v>3726</v>
      </c>
      <c r="J424" s="101">
        <v>48528</v>
      </c>
      <c r="K424" s="100" t="s">
        <v>655</v>
      </c>
      <c r="L424" s="100" t="s">
        <v>3727</v>
      </c>
      <c r="M424" s="100" t="s">
        <v>3728</v>
      </c>
      <c r="N424" s="100" t="s">
        <v>3729</v>
      </c>
      <c r="O424" s="100" t="s">
        <v>3730</v>
      </c>
      <c r="P424" s="100" t="s">
        <v>3731</v>
      </c>
      <c r="Q424" s="102">
        <v>4.4000000000000004</v>
      </c>
      <c r="R424" s="98">
        <v>2.6</v>
      </c>
      <c r="S424" s="98">
        <v>1.4</v>
      </c>
      <c r="T424" s="98">
        <v>0.4</v>
      </c>
      <c r="U424" s="102">
        <v>4.4000000000000004</v>
      </c>
      <c r="V424" s="98">
        <v>80</v>
      </c>
      <c r="W424" s="98">
        <v>100</v>
      </c>
      <c r="X424" s="103" t="s">
        <v>3732</v>
      </c>
      <c r="Y424" s="102">
        <v>6</v>
      </c>
      <c r="Z424" s="102">
        <v>1</v>
      </c>
      <c r="AA424" s="102">
        <v>1</v>
      </c>
      <c r="AB424" s="102">
        <v>60</v>
      </c>
      <c r="AC424" s="98">
        <v>14</v>
      </c>
      <c r="AD424" s="102">
        <v>16.25</v>
      </c>
      <c r="AE424" s="104">
        <v>3</v>
      </c>
      <c r="AF424" s="105">
        <v>80</v>
      </c>
      <c r="AG424" s="106" t="s">
        <v>3733</v>
      </c>
      <c r="AH424" s="100" t="s">
        <v>3734</v>
      </c>
      <c r="AI424" s="107">
        <v>15</v>
      </c>
      <c r="AJ424" s="106" t="s">
        <v>3735</v>
      </c>
      <c r="AK424" s="98" t="s">
        <v>3736</v>
      </c>
      <c r="AL424" s="107">
        <v>15</v>
      </c>
      <c r="AM424" s="106" t="s">
        <v>3737</v>
      </c>
      <c r="AN424" s="98" t="s">
        <v>3738</v>
      </c>
      <c r="AO424" s="107">
        <v>10</v>
      </c>
      <c r="AP424" s="106" t="s">
        <v>3739</v>
      </c>
      <c r="AQ424" s="98" t="s">
        <v>3740</v>
      </c>
      <c r="AR424" s="107">
        <v>10</v>
      </c>
      <c r="AS424" s="106" t="s">
        <v>3741</v>
      </c>
      <c r="AT424" s="98" t="s">
        <v>3742</v>
      </c>
      <c r="AU424" s="107">
        <v>20</v>
      </c>
      <c r="AV424" s="108" t="s">
        <v>3743</v>
      </c>
      <c r="AW424" s="98" t="s">
        <v>3738</v>
      </c>
      <c r="AX424" s="98">
        <v>10</v>
      </c>
      <c r="AY424" s="56"/>
      <c r="AZ424" s="56"/>
      <c r="BA424" s="56"/>
      <c r="BB424" s="56"/>
      <c r="BC424" s="56"/>
      <c r="BD424" s="56"/>
      <c r="BE424" s="56"/>
      <c r="BF424" s="56"/>
      <c r="BG424" s="56"/>
      <c r="BH424" s="56"/>
      <c r="BI424" s="56"/>
      <c r="BJ424" s="56"/>
      <c r="BK424" s="56"/>
      <c r="BL424" s="56"/>
      <c r="BM424" s="56"/>
      <c r="BN424" s="56"/>
      <c r="BO424" s="56"/>
      <c r="BP424" s="56"/>
      <c r="BQ424" s="56"/>
      <c r="BR424" s="56"/>
      <c r="BS424" s="56"/>
      <c r="BT424" s="56"/>
      <c r="BU424" s="56"/>
      <c r="BV424" s="56"/>
      <c r="BW424" s="56"/>
      <c r="BX424" s="56"/>
      <c r="BY424" s="56"/>
      <c r="BZ424" s="56"/>
      <c r="CA424" s="56"/>
      <c r="CB424" s="56"/>
      <c r="CC424" s="56"/>
      <c r="CD424" s="56"/>
      <c r="CE424" s="56"/>
      <c r="CF424" s="56"/>
      <c r="CG424" s="56"/>
      <c r="CH424" s="56"/>
      <c r="CI424" s="56"/>
      <c r="CJ424" s="56"/>
      <c r="CK424" s="56"/>
      <c r="CL424" s="56"/>
      <c r="CM424" s="56"/>
      <c r="CN424" s="56"/>
      <c r="CO424" s="56"/>
      <c r="CP424" s="56"/>
      <c r="CQ424" s="56"/>
      <c r="CR424" s="56"/>
      <c r="CS424" s="56"/>
      <c r="CT424" s="56"/>
      <c r="CU424" s="56"/>
      <c r="CV424" s="56"/>
      <c r="CW424" s="56"/>
      <c r="CX424" s="56"/>
      <c r="CY424" s="56"/>
      <c r="CZ424" s="56"/>
      <c r="DA424" s="56"/>
      <c r="DB424" s="56"/>
      <c r="DC424" s="56"/>
      <c r="DD424" s="56"/>
      <c r="DE424" s="56"/>
      <c r="DF424" s="56"/>
      <c r="DG424" s="56"/>
      <c r="DH424" s="56"/>
      <c r="DI424" s="56"/>
      <c r="DJ424" s="56"/>
      <c r="DK424" s="56"/>
      <c r="DL424" s="56"/>
      <c r="DM424" s="56"/>
      <c r="DN424" s="56"/>
      <c r="DO424" s="56"/>
      <c r="DP424" s="56"/>
      <c r="DQ424" s="56"/>
      <c r="DR424" s="56"/>
      <c r="DS424" s="56"/>
      <c r="DT424" s="56"/>
      <c r="DU424" s="56"/>
      <c r="DV424" s="56"/>
      <c r="DW424" s="56"/>
      <c r="DX424" s="56"/>
      <c r="DY424" s="56"/>
      <c r="DZ424" s="56"/>
      <c r="EA424" s="56"/>
      <c r="EB424" s="56"/>
      <c r="EC424" s="56"/>
      <c r="ED424" s="56"/>
      <c r="EE424" s="56"/>
      <c r="EF424" s="56"/>
      <c r="EG424" s="56"/>
      <c r="EH424" s="56"/>
      <c r="EI424" s="56"/>
      <c r="EJ424" s="56"/>
      <c r="EK424" s="56"/>
      <c r="EL424" s="56"/>
      <c r="EM424" s="56"/>
      <c r="EN424" s="56"/>
      <c r="EO424" s="56"/>
      <c r="EP424" s="56"/>
      <c r="EQ424" s="56"/>
      <c r="ER424" s="56"/>
      <c r="ES424" s="44"/>
      <c r="ET424" s="44"/>
      <c r="EU424" s="44"/>
      <c r="EV424" s="44"/>
      <c r="EW424" s="44"/>
      <c r="EX424" s="44"/>
      <c r="EY424" s="44"/>
      <c r="EZ424" s="44"/>
      <c r="FA424" s="44"/>
      <c r="FB424" s="44"/>
      <c r="FC424" s="44"/>
      <c r="FD424" s="44"/>
      <c r="FE424" s="44"/>
      <c r="FF424" s="44"/>
      <c r="FG424" s="44"/>
      <c r="FH424" s="44"/>
      <c r="FI424" s="44"/>
      <c r="FJ424" s="44"/>
      <c r="FK424" s="44"/>
      <c r="FL424" s="44"/>
      <c r="FM424" s="44"/>
      <c r="FN424" s="44"/>
      <c r="FO424" s="44"/>
      <c r="FP424" s="44"/>
      <c r="FQ424" s="44"/>
      <c r="FR424" s="44"/>
      <c r="FS424" s="44"/>
      <c r="FT424" s="44"/>
      <c r="FU424" s="44"/>
      <c r="FV424" s="44"/>
      <c r="FW424" s="44"/>
      <c r="FX424" s="44"/>
      <c r="FY424" s="44"/>
      <c r="FZ424" s="44"/>
      <c r="GA424" s="44"/>
      <c r="GB424" s="44"/>
      <c r="GC424" s="44"/>
      <c r="GD424" s="44"/>
      <c r="GE424" s="44"/>
      <c r="GF424" s="44"/>
      <c r="GG424" s="44"/>
      <c r="GH424" s="44"/>
      <c r="GI424" s="44"/>
      <c r="GJ424" s="44"/>
      <c r="GK424" s="44"/>
      <c r="GL424" s="44"/>
      <c r="GM424" s="44"/>
      <c r="GN424" s="44"/>
      <c r="GO424" s="44"/>
      <c r="GP424" s="44"/>
      <c r="GQ424" s="44"/>
      <c r="GR424" s="44"/>
      <c r="GS424" s="44"/>
      <c r="GT424" s="44"/>
      <c r="GU424" s="44"/>
      <c r="GV424" s="44"/>
      <c r="GW424" s="44"/>
      <c r="GX424" s="44"/>
      <c r="GY424" s="44"/>
      <c r="GZ424" s="44"/>
      <c r="HA424" s="44"/>
      <c r="HB424" s="44"/>
      <c r="HC424" s="44"/>
      <c r="HD424" s="44"/>
      <c r="HE424" s="44"/>
      <c r="HF424" s="44"/>
      <c r="HG424" s="44"/>
      <c r="HH424" s="44"/>
      <c r="HI424" s="44"/>
      <c r="HJ424" s="44"/>
      <c r="HK424" s="44"/>
      <c r="HL424" s="44"/>
      <c r="HM424" s="44"/>
      <c r="HN424" s="44"/>
      <c r="HO424" s="44"/>
      <c r="HP424" s="44"/>
      <c r="HQ424" s="44"/>
      <c r="HR424" s="44"/>
      <c r="HS424" s="44"/>
      <c r="HT424" s="44"/>
      <c r="HU424" s="44"/>
      <c r="HV424" s="44"/>
      <c r="HW424" s="44"/>
      <c r="HX424" s="44"/>
      <c r="HY424" s="44"/>
      <c r="HZ424" s="44"/>
      <c r="IA424" s="44"/>
      <c r="IB424" s="44"/>
      <c r="IC424" s="44"/>
      <c r="ID424" s="44"/>
      <c r="IE424" s="44"/>
      <c r="IF424" s="44"/>
      <c r="IG424" s="44"/>
      <c r="IH424" s="44"/>
      <c r="II424" s="44"/>
      <c r="IJ424" s="44"/>
      <c r="IK424" s="44"/>
      <c r="IL424" s="44"/>
      <c r="IM424" s="44"/>
      <c r="IN424" s="44"/>
      <c r="IO424" s="44"/>
      <c r="IP424" s="44"/>
      <c r="IQ424" s="44"/>
      <c r="IR424" s="44"/>
      <c r="IS424" s="44"/>
      <c r="IT424" s="44"/>
      <c r="IU424" s="44"/>
      <c r="IV424" s="44"/>
    </row>
    <row r="425" spans="1:256" s="44" customFormat="1" ht="318.5" x14ac:dyDescent="0.25">
      <c r="A425" s="97">
        <v>587</v>
      </c>
      <c r="B425" s="100" t="s">
        <v>6895</v>
      </c>
      <c r="C425" s="98">
        <v>1</v>
      </c>
      <c r="D425" s="99"/>
      <c r="E425" s="100" t="s">
        <v>6676</v>
      </c>
      <c r="F425" s="98">
        <v>4954</v>
      </c>
      <c r="G425" s="100" t="s">
        <v>6677</v>
      </c>
      <c r="H425" s="98">
        <v>2008</v>
      </c>
      <c r="I425" s="100" t="s">
        <v>6678</v>
      </c>
      <c r="J425" s="101">
        <v>60000</v>
      </c>
      <c r="K425" s="100" t="s">
        <v>675</v>
      </c>
      <c r="L425" s="100" t="s">
        <v>6636</v>
      </c>
      <c r="M425" s="100" t="s">
        <v>6662</v>
      </c>
      <c r="N425" s="100" t="s">
        <v>6679</v>
      </c>
      <c r="O425" s="100" t="s">
        <v>6680</v>
      </c>
      <c r="P425" s="100" t="s">
        <v>6681</v>
      </c>
      <c r="Q425" s="102">
        <v>0</v>
      </c>
      <c r="R425" s="98" t="s">
        <v>6640</v>
      </c>
      <c r="S425" s="98" t="s">
        <v>6641</v>
      </c>
      <c r="T425" s="98" t="s">
        <v>6641</v>
      </c>
      <c r="U425" s="102">
        <v>0</v>
      </c>
      <c r="V425" s="98">
        <v>100</v>
      </c>
      <c r="W425" s="98">
        <v>100</v>
      </c>
      <c r="X425" s="103" t="s">
        <v>6642</v>
      </c>
      <c r="Y425" s="102">
        <v>4</v>
      </c>
      <c r="Z425" s="102">
        <v>7</v>
      </c>
      <c r="AA425" s="102">
        <v>4</v>
      </c>
      <c r="AB425" s="102">
        <v>5</v>
      </c>
      <c r="AC425" s="98"/>
      <c r="AD425" s="102">
        <v>0.2</v>
      </c>
      <c r="AE425" s="104">
        <v>5</v>
      </c>
      <c r="AF425" s="105">
        <v>100</v>
      </c>
      <c r="AG425" s="106" t="s">
        <v>6645</v>
      </c>
      <c r="AH425" s="100" t="s">
        <v>6682</v>
      </c>
      <c r="AI425" s="107">
        <v>70</v>
      </c>
      <c r="AJ425" s="106" t="s">
        <v>6647</v>
      </c>
      <c r="AK425" s="98" t="s">
        <v>6648</v>
      </c>
      <c r="AL425" s="107">
        <v>20</v>
      </c>
      <c r="AM425" s="106" t="s">
        <v>6683</v>
      </c>
      <c r="AN425" s="98" t="s">
        <v>6684</v>
      </c>
      <c r="AO425" s="107">
        <v>10</v>
      </c>
      <c r="AP425" s="106"/>
      <c r="AQ425" s="98"/>
      <c r="AR425" s="107"/>
      <c r="AS425" s="106"/>
      <c r="AT425" s="98"/>
      <c r="AU425" s="107"/>
      <c r="AV425" s="108"/>
      <c r="AW425" s="98"/>
      <c r="AX425" s="98"/>
      <c r="AY425" s="55"/>
      <c r="AZ425" s="55"/>
      <c r="BA425" s="55"/>
      <c r="BB425" s="55"/>
      <c r="BC425" s="55"/>
      <c r="BD425" s="55"/>
      <c r="BE425" s="55"/>
      <c r="BF425" s="55"/>
      <c r="BG425" s="55"/>
      <c r="BH425" s="55"/>
      <c r="BI425" s="55"/>
      <c r="BJ425" s="55"/>
      <c r="BK425" s="55"/>
      <c r="BL425" s="55"/>
      <c r="BM425" s="55"/>
      <c r="BN425" s="55"/>
      <c r="BO425" s="55"/>
      <c r="BP425" s="55"/>
      <c r="BQ425" s="55"/>
      <c r="BR425" s="55"/>
      <c r="BS425" s="55"/>
      <c r="BT425" s="55"/>
      <c r="BU425" s="55"/>
      <c r="BV425" s="55"/>
      <c r="BW425" s="55"/>
      <c r="BX425" s="55"/>
      <c r="BY425" s="55"/>
      <c r="BZ425" s="55"/>
      <c r="CA425" s="55"/>
      <c r="CB425" s="55"/>
      <c r="CC425" s="55"/>
      <c r="CD425" s="55"/>
      <c r="CE425" s="55"/>
      <c r="CF425" s="55"/>
      <c r="CG425" s="55"/>
      <c r="CH425" s="55"/>
      <c r="CI425" s="55"/>
      <c r="CJ425" s="55"/>
      <c r="CK425" s="55"/>
      <c r="CL425" s="55"/>
      <c r="CM425" s="55"/>
      <c r="CN425" s="55"/>
      <c r="CO425" s="55"/>
      <c r="CP425" s="55"/>
      <c r="CQ425" s="55"/>
      <c r="CR425" s="55"/>
      <c r="CS425" s="55"/>
      <c r="CT425" s="55"/>
      <c r="CU425" s="55"/>
      <c r="CV425" s="55"/>
      <c r="CW425" s="55"/>
      <c r="CX425" s="55"/>
      <c r="CY425" s="55"/>
      <c r="CZ425" s="55"/>
      <c r="DA425" s="55"/>
      <c r="DB425" s="55"/>
      <c r="DC425" s="55"/>
      <c r="DD425" s="55"/>
      <c r="DE425" s="55"/>
      <c r="DF425" s="55"/>
      <c r="DG425" s="55"/>
      <c r="DH425" s="55"/>
      <c r="DI425" s="55"/>
      <c r="DJ425" s="55"/>
      <c r="DK425" s="55"/>
      <c r="DL425" s="55"/>
      <c r="DM425" s="55"/>
      <c r="DN425" s="55"/>
      <c r="DO425" s="55"/>
      <c r="DP425" s="55"/>
      <c r="DQ425" s="55"/>
      <c r="DR425" s="55"/>
      <c r="DS425" s="55"/>
      <c r="DT425" s="55"/>
      <c r="DU425" s="55"/>
      <c r="DV425" s="55"/>
      <c r="DW425" s="55"/>
      <c r="DX425" s="55"/>
      <c r="DY425" s="55"/>
      <c r="DZ425" s="55"/>
      <c r="EA425" s="55"/>
      <c r="EB425" s="55"/>
      <c r="EC425" s="55"/>
      <c r="ED425" s="55"/>
      <c r="EE425" s="55"/>
      <c r="EF425" s="55"/>
      <c r="EG425" s="55"/>
      <c r="EH425" s="55"/>
      <c r="EI425" s="55"/>
      <c r="EJ425" s="55"/>
      <c r="EK425" s="55"/>
      <c r="EL425" s="55"/>
      <c r="EM425" s="55"/>
      <c r="EN425" s="55"/>
      <c r="EO425" s="55"/>
      <c r="EP425" s="55"/>
      <c r="EQ425" s="55"/>
      <c r="ER425" s="55"/>
      <c r="ES425" s="45"/>
      <c r="ET425" s="45"/>
      <c r="EU425" s="45"/>
      <c r="EV425" s="45"/>
      <c r="EW425" s="45"/>
      <c r="EX425" s="45"/>
      <c r="EY425" s="45"/>
      <c r="EZ425" s="45"/>
      <c r="FA425" s="45"/>
      <c r="FB425" s="45"/>
      <c r="FC425" s="45"/>
      <c r="FD425" s="45"/>
      <c r="FE425" s="45"/>
      <c r="FF425" s="45"/>
      <c r="FG425" s="45"/>
      <c r="FH425" s="45"/>
      <c r="FI425" s="45"/>
      <c r="FJ425" s="45"/>
      <c r="FK425" s="45"/>
      <c r="FL425" s="45"/>
      <c r="FM425" s="45"/>
      <c r="FN425" s="45"/>
      <c r="FO425" s="45"/>
      <c r="FP425" s="45"/>
      <c r="FQ425" s="45"/>
      <c r="FR425" s="45"/>
      <c r="FS425" s="45"/>
      <c r="FT425" s="45"/>
      <c r="FU425" s="45"/>
      <c r="FV425" s="45"/>
      <c r="FW425" s="45"/>
      <c r="FX425" s="45"/>
      <c r="FY425" s="45"/>
      <c r="FZ425" s="45"/>
      <c r="GA425" s="45"/>
      <c r="GB425" s="45"/>
      <c r="GC425" s="45"/>
      <c r="GD425" s="45"/>
      <c r="GE425" s="45"/>
      <c r="GF425" s="45"/>
      <c r="GG425" s="45"/>
      <c r="GH425" s="45"/>
      <c r="GI425" s="45"/>
      <c r="GJ425" s="45"/>
      <c r="GK425" s="45"/>
      <c r="GL425" s="45"/>
      <c r="GM425" s="45"/>
      <c r="GN425" s="45"/>
      <c r="GO425" s="45"/>
      <c r="GP425" s="45"/>
      <c r="GQ425" s="45"/>
      <c r="GR425" s="45"/>
      <c r="GS425" s="45"/>
      <c r="GT425" s="45"/>
      <c r="GU425" s="45"/>
      <c r="GV425" s="45"/>
      <c r="GW425" s="45"/>
      <c r="GX425" s="45"/>
      <c r="GY425" s="45"/>
      <c r="GZ425" s="45"/>
      <c r="HA425" s="45"/>
      <c r="HB425" s="45"/>
      <c r="HC425" s="45"/>
      <c r="HD425" s="45"/>
      <c r="HE425" s="45"/>
      <c r="HF425" s="45"/>
      <c r="HG425" s="45"/>
      <c r="HH425" s="45"/>
      <c r="HI425" s="45"/>
      <c r="HJ425" s="45"/>
      <c r="HK425" s="45"/>
      <c r="HL425" s="45"/>
      <c r="HM425" s="45"/>
      <c r="HN425" s="45"/>
      <c r="HO425" s="45"/>
      <c r="HP425" s="45"/>
      <c r="HQ425" s="45"/>
      <c r="HR425" s="45"/>
      <c r="HS425" s="45"/>
      <c r="HT425" s="45"/>
      <c r="HU425" s="45"/>
      <c r="HV425" s="45"/>
      <c r="HW425" s="45"/>
      <c r="HX425" s="45"/>
      <c r="HY425" s="45"/>
      <c r="HZ425" s="45"/>
      <c r="IA425" s="45"/>
      <c r="IB425" s="45"/>
      <c r="IC425" s="45"/>
      <c r="ID425" s="45"/>
      <c r="IE425" s="45"/>
      <c r="IF425" s="45"/>
      <c r="IG425" s="45"/>
      <c r="IH425" s="45"/>
      <c r="II425" s="45"/>
      <c r="IJ425" s="45"/>
      <c r="IK425" s="45"/>
      <c r="IL425" s="45"/>
      <c r="IM425" s="45"/>
      <c r="IN425" s="45"/>
      <c r="IO425" s="45"/>
      <c r="IP425" s="45"/>
      <c r="IQ425" s="45"/>
      <c r="IR425" s="45"/>
      <c r="IS425" s="45"/>
      <c r="IT425" s="45"/>
      <c r="IU425" s="45"/>
      <c r="IV425" s="45"/>
    </row>
    <row r="426" spans="1:256" s="44" customFormat="1" ht="293" x14ac:dyDescent="0.25">
      <c r="A426" s="97">
        <v>587</v>
      </c>
      <c r="B426" s="100" t="s">
        <v>6895</v>
      </c>
      <c r="C426" s="98">
        <v>1</v>
      </c>
      <c r="D426" s="99"/>
      <c r="E426" s="100" t="s">
        <v>6685</v>
      </c>
      <c r="F426" s="98">
        <v>4954</v>
      </c>
      <c r="G426" s="100" t="s">
        <v>6686</v>
      </c>
      <c r="H426" s="98">
        <v>2010</v>
      </c>
      <c r="I426" s="100" t="s">
        <v>6687</v>
      </c>
      <c r="J426" s="101">
        <v>138938</v>
      </c>
      <c r="K426" s="100" t="s">
        <v>655</v>
      </c>
      <c r="L426" s="100" t="s">
        <v>6636</v>
      </c>
      <c r="M426" s="100" t="s">
        <v>6662</v>
      </c>
      <c r="N426" s="100" t="s">
        <v>6688</v>
      </c>
      <c r="O426" s="100" t="s">
        <v>6689</v>
      </c>
      <c r="P426" s="100" t="s">
        <v>6690</v>
      </c>
      <c r="Q426" s="102" t="s">
        <v>6691</v>
      </c>
      <c r="R426" s="98">
        <v>21</v>
      </c>
      <c r="S426" s="98">
        <v>1.7</v>
      </c>
      <c r="T426" s="98">
        <v>40</v>
      </c>
      <c r="U426" s="102" t="s">
        <v>6692</v>
      </c>
      <c r="V426" s="98">
        <v>100</v>
      </c>
      <c r="W426" s="98">
        <v>90</v>
      </c>
      <c r="X426" s="103" t="s">
        <v>6642</v>
      </c>
      <c r="Y426" s="102">
        <v>4</v>
      </c>
      <c r="Z426" s="102">
        <v>3</v>
      </c>
      <c r="AA426" s="102">
        <v>3</v>
      </c>
      <c r="AB426" s="102">
        <v>6</v>
      </c>
      <c r="AC426" s="98"/>
      <c r="AD426" s="102">
        <v>0.2</v>
      </c>
      <c r="AE426" s="104">
        <v>5</v>
      </c>
      <c r="AF426" s="105">
        <v>100</v>
      </c>
      <c r="AG426" s="106" t="s">
        <v>6643</v>
      </c>
      <c r="AH426" s="100" t="s">
        <v>6693</v>
      </c>
      <c r="AI426" s="107">
        <v>10</v>
      </c>
      <c r="AJ426" s="106" t="s">
        <v>6694</v>
      </c>
      <c r="AK426" s="98" t="s">
        <v>6695</v>
      </c>
      <c r="AL426" s="107">
        <v>50</v>
      </c>
      <c r="AM426" s="106" t="s">
        <v>6647</v>
      </c>
      <c r="AN426" s="98" t="s">
        <v>6696</v>
      </c>
      <c r="AO426" s="107">
        <v>20</v>
      </c>
      <c r="AP426" s="106" t="s">
        <v>6697</v>
      </c>
      <c r="AQ426" s="98" t="s">
        <v>6698</v>
      </c>
      <c r="AR426" s="107">
        <v>10</v>
      </c>
      <c r="AS426" s="106" t="s">
        <v>6699</v>
      </c>
      <c r="AT426" s="98" t="s">
        <v>6698</v>
      </c>
      <c r="AU426" s="107">
        <v>10</v>
      </c>
      <c r="AV426" s="108"/>
      <c r="AW426" s="98"/>
      <c r="AX426" s="98"/>
      <c r="AY426" s="55"/>
      <c r="AZ426" s="55"/>
      <c r="BA426" s="55"/>
      <c r="BB426" s="55"/>
      <c r="BC426" s="55"/>
      <c r="BD426" s="55"/>
      <c r="BE426" s="55"/>
      <c r="BF426" s="55"/>
      <c r="BG426" s="55"/>
      <c r="BH426" s="55"/>
      <c r="BI426" s="55"/>
      <c r="BJ426" s="55"/>
      <c r="BK426" s="55"/>
      <c r="BL426" s="55"/>
      <c r="BM426" s="55"/>
      <c r="BN426" s="55"/>
      <c r="BO426" s="55"/>
      <c r="BP426" s="55"/>
      <c r="BQ426" s="55"/>
      <c r="BR426" s="55"/>
      <c r="BS426" s="55"/>
      <c r="BT426" s="55"/>
      <c r="BU426" s="55"/>
      <c r="BV426" s="55"/>
      <c r="BW426" s="55"/>
      <c r="BX426" s="55"/>
      <c r="BY426" s="55"/>
      <c r="BZ426" s="55"/>
      <c r="CA426" s="55"/>
      <c r="CB426" s="55"/>
      <c r="CC426" s="55"/>
      <c r="CD426" s="55"/>
      <c r="CE426" s="55"/>
      <c r="CF426" s="55"/>
      <c r="CG426" s="55"/>
      <c r="CH426" s="55"/>
      <c r="CI426" s="55"/>
      <c r="CJ426" s="55"/>
      <c r="CK426" s="55"/>
      <c r="CL426" s="55"/>
      <c r="CM426" s="55"/>
      <c r="CN426" s="55"/>
      <c r="CO426" s="55"/>
      <c r="CP426" s="55"/>
      <c r="CQ426" s="55"/>
      <c r="CR426" s="55"/>
      <c r="CS426" s="55"/>
      <c r="CT426" s="55"/>
      <c r="CU426" s="55"/>
      <c r="CV426" s="55"/>
      <c r="CW426" s="55"/>
      <c r="CX426" s="55"/>
      <c r="CY426" s="55"/>
      <c r="CZ426" s="55"/>
      <c r="DA426" s="55"/>
      <c r="DB426" s="55"/>
      <c r="DC426" s="55"/>
      <c r="DD426" s="55"/>
      <c r="DE426" s="55"/>
      <c r="DF426" s="55"/>
      <c r="DG426" s="55"/>
      <c r="DH426" s="55"/>
      <c r="DI426" s="55"/>
      <c r="DJ426" s="55"/>
      <c r="DK426" s="55"/>
      <c r="DL426" s="55"/>
      <c r="DM426" s="55"/>
      <c r="DN426" s="55"/>
      <c r="DO426" s="55"/>
      <c r="DP426" s="55"/>
      <c r="DQ426" s="55"/>
      <c r="DR426" s="55"/>
      <c r="DS426" s="55"/>
      <c r="DT426" s="55"/>
      <c r="DU426" s="55"/>
      <c r="DV426" s="55"/>
      <c r="DW426" s="55"/>
      <c r="DX426" s="55"/>
      <c r="DY426" s="55"/>
      <c r="DZ426" s="55"/>
      <c r="EA426" s="55"/>
      <c r="EB426" s="55"/>
      <c r="EC426" s="55"/>
      <c r="ED426" s="55"/>
      <c r="EE426" s="55"/>
      <c r="EF426" s="55"/>
      <c r="EG426" s="55"/>
      <c r="EH426" s="55"/>
      <c r="EI426" s="55"/>
      <c r="EJ426" s="55"/>
      <c r="EK426" s="55"/>
      <c r="EL426" s="55"/>
      <c r="EM426" s="55"/>
      <c r="EN426" s="55"/>
      <c r="EO426" s="55"/>
      <c r="EP426" s="55"/>
      <c r="EQ426" s="55"/>
      <c r="ER426" s="55"/>
      <c r="ES426" s="45"/>
      <c r="ET426" s="45"/>
      <c r="EU426" s="45"/>
      <c r="EV426" s="45"/>
      <c r="EW426" s="45"/>
      <c r="EX426" s="45"/>
      <c r="EY426" s="45"/>
      <c r="EZ426" s="45"/>
      <c r="FA426" s="45"/>
      <c r="FB426" s="45"/>
      <c r="FC426" s="45"/>
      <c r="FD426" s="45"/>
      <c r="FE426" s="45"/>
      <c r="FF426" s="45"/>
      <c r="FG426" s="45"/>
      <c r="FH426" s="45"/>
      <c r="FI426" s="45"/>
      <c r="FJ426" s="45"/>
      <c r="FK426" s="45"/>
      <c r="FL426" s="45"/>
      <c r="FM426" s="45"/>
      <c r="FN426" s="45"/>
      <c r="FO426" s="45"/>
      <c r="FP426" s="45"/>
      <c r="FQ426" s="45"/>
      <c r="FR426" s="45"/>
      <c r="FS426" s="45"/>
      <c r="FT426" s="45"/>
      <c r="FU426" s="45"/>
      <c r="FV426" s="45"/>
      <c r="FW426" s="45"/>
      <c r="FX426" s="45"/>
      <c r="FY426" s="45"/>
      <c r="FZ426" s="45"/>
      <c r="GA426" s="45"/>
      <c r="GB426" s="45"/>
      <c r="GC426" s="45"/>
      <c r="GD426" s="45"/>
      <c r="GE426" s="45"/>
      <c r="GF426" s="45"/>
      <c r="GG426" s="45"/>
      <c r="GH426" s="45"/>
      <c r="GI426" s="45"/>
      <c r="GJ426" s="45"/>
      <c r="GK426" s="45"/>
      <c r="GL426" s="45"/>
      <c r="GM426" s="45"/>
      <c r="GN426" s="45"/>
      <c r="GO426" s="45"/>
      <c r="GP426" s="45"/>
      <c r="GQ426" s="45"/>
      <c r="GR426" s="45"/>
      <c r="GS426" s="45"/>
      <c r="GT426" s="45"/>
      <c r="GU426" s="45"/>
      <c r="GV426" s="45"/>
      <c r="GW426" s="45"/>
      <c r="GX426" s="45"/>
      <c r="GY426" s="45"/>
      <c r="GZ426" s="45"/>
      <c r="HA426" s="45"/>
      <c r="HB426" s="45"/>
      <c r="HC426" s="45"/>
      <c r="HD426" s="45"/>
      <c r="HE426" s="45"/>
      <c r="HF426" s="45"/>
      <c r="HG426" s="45"/>
      <c r="HH426" s="45"/>
      <c r="HI426" s="45"/>
      <c r="HJ426" s="45"/>
      <c r="HK426" s="45"/>
      <c r="HL426" s="45"/>
      <c r="HM426" s="45"/>
      <c r="HN426" s="45"/>
      <c r="HO426" s="45"/>
      <c r="HP426" s="45"/>
      <c r="HQ426" s="45"/>
      <c r="HR426" s="45"/>
      <c r="HS426" s="45"/>
      <c r="HT426" s="45"/>
      <c r="HU426" s="45"/>
      <c r="HV426" s="45"/>
      <c r="HW426" s="45"/>
      <c r="HX426" s="45"/>
      <c r="HY426" s="45"/>
      <c r="HZ426" s="45"/>
      <c r="IA426" s="45"/>
      <c r="IB426" s="45"/>
      <c r="IC426" s="45"/>
      <c r="ID426" s="45"/>
      <c r="IE426" s="45"/>
      <c r="IF426" s="45"/>
      <c r="IG426" s="45"/>
      <c r="IH426" s="45"/>
      <c r="II426" s="45"/>
      <c r="IJ426" s="45"/>
      <c r="IK426" s="45"/>
      <c r="IL426" s="45"/>
      <c r="IM426" s="45"/>
      <c r="IN426" s="45"/>
      <c r="IO426" s="45"/>
      <c r="IP426" s="45"/>
      <c r="IQ426" s="45"/>
      <c r="IR426" s="45"/>
      <c r="IS426" s="45"/>
      <c r="IT426" s="45"/>
      <c r="IU426" s="45"/>
      <c r="IV426" s="45"/>
    </row>
    <row r="427" spans="1:256" s="41" customFormat="1" ht="178.35" x14ac:dyDescent="0.25">
      <c r="A427" s="97">
        <v>587</v>
      </c>
      <c r="B427" s="100" t="s">
        <v>6895</v>
      </c>
      <c r="C427" s="98">
        <v>1</v>
      </c>
      <c r="D427" s="99"/>
      <c r="E427" s="100" t="s">
        <v>6633</v>
      </c>
      <c r="F427" s="98">
        <v>6162</v>
      </c>
      <c r="G427" s="100" t="s">
        <v>6634</v>
      </c>
      <c r="H427" s="98">
        <v>2003</v>
      </c>
      <c r="I427" s="100" t="s">
        <v>6635</v>
      </c>
      <c r="J427" s="101">
        <v>55917.21</v>
      </c>
      <c r="K427" s="100" t="s">
        <v>733</v>
      </c>
      <c r="L427" s="100" t="s">
        <v>6636</v>
      </c>
      <c r="M427" s="100" t="s">
        <v>6636</v>
      </c>
      <c r="N427" s="100" t="s">
        <v>6637</v>
      </c>
      <c r="O427" s="100" t="s">
        <v>6638</v>
      </c>
      <c r="P427" s="100" t="s">
        <v>6639</v>
      </c>
      <c r="Q427" s="102">
        <v>0</v>
      </c>
      <c r="R427" s="98">
        <v>0</v>
      </c>
      <c r="S427" s="98" t="s">
        <v>6640</v>
      </c>
      <c r="T427" s="98" t="s">
        <v>6641</v>
      </c>
      <c r="U427" s="102" t="s">
        <v>6641</v>
      </c>
      <c r="V427" s="98">
        <v>100</v>
      </c>
      <c r="W427" s="98">
        <v>100</v>
      </c>
      <c r="X427" s="103" t="s">
        <v>6642</v>
      </c>
      <c r="Y427" s="102">
        <v>4</v>
      </c>
      <c r="Z427" s="102">
        <v>7</v>
      </c>
      <c r="AA427" s="102">
        <v>4</v>
      </c>
      <c r="AB427" s="102">
        <v>2</v>
      </c>
      <c r="AC427" s="98"/>
      <c r="AD427" s="102">
        <v>0.2</v>
      </c>
      <c r="AE427" s="104">
        <v>5</v>
      </c>
      <c r="AF427" s="105">
        <v>100</v>
      </c>
      <c r="AG427" s="106" t="s">
        <v>6643</v>
      </c>
      <c r="AH427" s="100" t="s">
        <v>6644</v>
      </c>
      <c r="AI427" s="107">
        <v>10</v>
      </c>
      <c r="AJ427" s="106" t="s">
        <v>6645</v>
      </c>
      <c r="AK427" s="98" t="s">
        <v>6646</v>
      </c>
      <c r="AL427" s="107">
        <v>70</v>
      </c>
      <c r="AM427" s="106" t="s">
        <v>6647</v>
      </c>
      <c r="AN427" s="98" t="s">
        <v>6648</v>
      </c>
      <c r="AO427" s="107">
        <v>20</v>
      </c>
      <c r="AP427" s="106"/>
      <c r="AQ427" s="98"/>
      <c r="AR427" s="107"/>
      <c r="AS427" s="106"/>
      <c r="AT427" s="98"/>
      <c r="AU427" s="107"/>
      <c r="AV427" s="108"/>
      <c r="AW427" s="98"/>
      <c r="AX427" s="98"/>
      <c r="AY427" s="55"/>
      <c r="AZ427" s="55"/>
      <c r="BA427" s="55"/>
      <c r="BB427" s="55"/>
      <c r="BC427" s="55"/>
      <c r="BD427" s="55"/>
      <c r="BE427" s="55"/>
      <c r="BF427" s="55"/>
      <c r="BG427" s="55"/>
      <c r="BH427" s="55"/>
      <c r="BI427" s="55"/>
      <c r="BJ427" s="55"/>
      <c r="BK427" s="55"/>
      <c r="BL427" s="55"/>
      <c r="BM427" s="55"/>
      <c r="BN427" s="55"/>
      <c r="BO427" s="55"/>
      <c r="BP427" s="55"/>
      <c r="BQ427" s="55"/>
      <c r="BR427" s="55"/>
      <c r="BS427" s="55"/>
      <c r="BT427" s="55"/>
      <c r="BU427" s="55"/>
      <c r="BV427" s="55"/>
      <c r="BW427" s="55"/>
      <c r="BX427" s="55"/>
      <c r="BY427" s="55"/>
      <c r="BZ427" s="55"/>
      <c r="CA427" s="55"/>
      <c r="CB427" s="55"/>
      <c r="CC427" s="55"/>
      <c r="CD427" s="55"/>
      <c r="CE427" s="55"/>
      <c r="CF427" s="55"/>
      <c r="CG427" s="55"/>
      <c r="CH427" s="55"/>
      <c r="CI427" s="55"/>
      <c r="CJ427" s="55"/>
      <c r="CK427" s="55"/>
      <c r="CL427" s="55"/>
      <c r="CM427" s="55"/>
      <c r="CN427" s="55"/>
      <c r="CO427" s="55"/>
      <c r="CP427" s="55"/>
      <c r="CQ427" s="55"/>
      <c r="CR427" s="55"/>
      <c r="CS427" s="55"/>
      <c r="CT427" s="55"/>
      <c r="CU427" s="55"/>
      <c r="CV427" s="55"/>
      <c r="CW427" s="55"/>
      <c r="CX427" s="55"/>
      <c r="CY427" s="55"/>
      <c r="CZ427" s="55"/>
      <c r="DA427" s="55"/>
      <c r="DB427" s="55"/>
      <c r="DC427" s="55"/>
      <c r="DD427" s="55"/>
      <c r="DE427" s="55"/>
      <c r="DF427" s="55"/>
      <c r="DG427" s="55"/>
      <c r="DH427" s="55"/>
      <c r="DI427" s="55"/>
      <c r="DJ427" s="55"/>
      <c r="DK427" s="55"/>
      <c r="DL427" s="55"/>
      <c r="DM427" s="55"/>
      <c r="DN427" s="55"/>
      <c r="DO427" s="55"/>
      <c r="DP427" s="55"/>
      <c r="DQ427" s="55"/>
      <c r="DR427" s="55"/>
      <c r="DS427" s="55"/>
      <c r="DT427" s="55"/>
      <c r="DU427" s="55"/>
      <c r="DV427" s="55"/>
      <c r="DW427" s="55"/>
      <c r="DX427" s="55"/>
      <c r="DY427" s="55"/>
      <c r="DZ427" s="55"/>
      <c r="EA427" s="55"/>
      <c r="EB427" s="55"/>
      <c r="EC427" s="55"/>
      <c r="ED427" s="55"/>
      <c r="EE427" s="55"/>
      <c r="EF427" s="55"/>
      <c r="EG427" s="55"/>
      <c r="EH427" s="55"/>
      <c r="EI427" s="55"/>
      <c r="EJ427" s="55"/>
      <c r="EK427" s="55"/>
      <c r="EL427" s="55"/>
      <c r="EM427" s="55"/>
      <c r="EN427" s="55"/>
      <c r="EO427" s="55"/>
      <c r="EP427" s="55"/>
      <c r="EQ427" s="55"/>
      <c r="ER427" s="55"/>
      <c r="ES427" s="45"/>
      <c r="ET427" s="45"/>
      <c r="EU427" s="45"/>
      <c r="EV427" s="45"/>
      <c r="EW427" s="45"/>
      <c r="EX427" s="45"/>
      <c r="EY427" s="45"/>
      <c r="EZ427" s="45"/>
      <c r="FA427" s="45"/>
      <c r="FB427" s="45"/>
      <c r="FC427" s="45"/>
      <c r="FD427" s="45"/>
      <c r="FE427" s="45"/>
      <c r="FF427" s="45"/>
      <c r="FG427" s="45"/>
      <c r="FH427" s="45"/>
      <c r="FI427" s="45"/>
      <c r="FJ427" s="45"/>
      <c r="FK427" s="45"/>
      <c r="FL427" s="45"/>
      <c r="FM427" s="45"/>
      <c r="FN427" s="45"/>
      <c r="FO427" s="45"/>
      <c r="FP427" s="45"/>
      <c r="FQ427" s="45"/>
      <c r="FR427" s="45"/>
      <c r="FS427" s="45"/>
      <c r="FT427" s="45"/>
      <c r="FU427" s="45"/>
      <c r="FV427" s="45"/>
      <c r="FW427" s="45"/>
      <c r="FX427" s="45"/>
      <c r="FY427" s="45"/>
      <c r="FZ427" s="45"/>
      <c r="GA427" s="45"/>
      <c r="GB427" s="45"/>
      <c r="GC427" s="45"/>
      <c r="GD427" s="45"/>
      <c r="GE427" s="45"/>
      <c r="GF427" s="45"/>
      <c r="GG427" s="45"/>
      <c r="GH427" s="45"/>
      <c r="GI427" s="45"/>
      <c r="GJ427" s="45"/>
      <c r="GK427" s="45"/>
      <c r="GL427" s="45"/>
      <c r="GM427" s="45"/>
      <c r="GN427" s="45"/>
      <c r="GO427" s="45"/>
      <c r="GP427" s="45"/>
      <c r="GQ427" s="45"/>
      <c r="GR427" s="45"/>
      <c r="GS427" s="45"/>
      <c r="GT427" s="45"/>
      <c r="GU427" s="45"/>
      <c r="GV427" s="45"/>
      <c r="GW427" s="45"/>
      <c r="GX427" s="45"/>
      <c r="GY427" s="45"/>
      <c r="GZ427" s="45"/>
      <c r="HA427" s="45"/>
      <c r="HB427" s="45"/>
      <c r="HC427" s="45"/>
      <c r="HD427" s="45"/>
      <c r="HE427" s="45"/>
      <c r="HF427" s="45"/>
      <c r="HG427" s="45"/>
      <c r="HH427" s="45"/>
      <c r="HI427" s="45"/>
      <c r="HJ427" s="45"/>
      <c r="HK427" s="45"/>
      <c r="HL427" s="45"/>
      <c r="HM427" s="45"/>
      <c r="HN427" s="45"/>
      <c r="HO427" s="45"/>
      <c r="HP427" s="45"/>
      <c r="HQ427" s="45"/>
      <c r="HR427" s="45"/>
      <c r="HS427" s="45"/>
      <c r="HT427" s="45"/>
      <c r="HU427" s="45"/>
      <c r="HV427" s="45"/>
      <c r="HW427" s="45"/>
      <c r="HX427" s="45"/>
      <c r="HY427" s="45"/>
      <c r="HZ427" s="45"/>
      <c r="IA427" s="45"/>
      <c r="IB427" s="45"/>
      <c r="IC427" s="45"/>
      <c r="ID427" s="45"/>
      <c r="IE427" s="45"/>
      <c r="IF427" s="45"/>
      <c r="IG427" s="45"/>
      <c r="IH427" s="45"/>
      <c r="II427" s="45"/>
      <c r="IJ427" s="45"/>
      <c r="IK427" s="45"/>
      <c r="IL427" s="45"/>
      <c r="IM427" s="45"/>
      <c r="IN427" s="45"/>
      <c r="IO427" s="45"/>
      <c r="IP427" s="45"/>
      <c r="IQ427" s="45"/>
      <c r="IR427" s="45"/>
      <c r="IS427" s="45"/>
      <c r="IT427" s="45"/>
      <c r="IU427" s="45"/>
      <c r="IV427" s="45"/>
    </row>
    <row r="428" spans="1:256" s="44" customFormat="1" ht="229.3" x14ac:dyDescent="0.25">
      <c r="A428" s="97">
        <v>587</v>
      </c>
      <c r="B428" s="100" t="s">
        <v>6895</v>
      </c>
      <c r="C428" s="98">
        <v>1</v>
      </c>
      <c r="D428" s="99"/>
      <c r="E428" s="100" t="s">
        <v>6649</v>
      </c>
      <c r="F428" s="98">
        <v>4959</v>
      </c>
      <c r="G428" s="100" t="s">
        <v>6650</v>
      </c>
      <c r="H428" s="98">
        <v>2003</v>
      </c>
      <c r="I428" s="100" t="s">
        <v>6651</v>
      </c>
      <c r="J428" s="101">
        <v>67810.05</v>
      </c>
      <c r="K428" s="100" t="s">
        <v>733</v>
      </c>
      <c r="L428" s="100" t="s">
        <v>6652</v>
      </c>
      <c r="M428" s="100" t="s">
        <v>6653</v>
      </c>
      <c r="N428" s="100" t="s">
        <v>6654</v>
      </c>
      <c r="O428" s="100" t="s">
        <v>6655</v>
      </c>
      <c r="P428" s="100" t="s">
        <v>6656</v>
      </c>
      <c r="Q428" s="102">
        <v>0</v>
      </c>
      <c r="R428" s="98">
        <v>0</v>
      </c>
      <c r="S428" s="98" t="s">
        <v>6640</v>
      </c>
      <c r="T428" s="98" t="s">
        <v>6641</v>
      </c>
      <c r="U428" s="102" t="s">
        <v>6641</v>
      </c>
      <c r="V428" s="98">
        <v>100</v>
      </c>
      <c r="W428" s="98">
        <v>100</v>
      </c>
      <c r="X428" s="103" t="s">
        <v>6642</v>
      </c>
      <c r="Y428" s="102">
        <v>4</v>
      </c>
      <c r="Z428" s="102">
        <v>2</v>
      </c>
      <c r="AA428" s="102">
        <v>3</v>
      </c>
      <c r="AB428" s="102">
        <v>1</v>
      </c>
      <c r="AC428" s="98"/>
      <c r="AD428" s="102">
        <v>0.2</v>
      </c>
      <c r="AE428" s="104">
        <v>5</v>
      </c>
      <c r="AF428" s="105">
        <v>100</v>
      </c>
      <c r="AG428" s="106" t="s">
        <v>6643</v>
      </c>
      <c r="AH428" s="100" t="s">
        <v>6644</v>
      </c>
      <c r="AI428" s="107">
        <v>10</v>
      </c>
      <c r="AJ428" s="106" t="s">
        <v>6645</v>
      </c>
      <c r="AK428" s="98" t="s">
        <v>6657</v>
      </c>
      <c r="AL428" s="107">
        <v>40</v>
      </c>
      <c r="AM428" s="106" t="s">
        <v>6647</v>
      </c>
      <c r="AN428" s="98" t="s">
        <v>6648</v>
      </c>
      <c r="AO428" s="107">
        <v>40</v>
      </c>
      <c r="AP428" s="106"/>
      <c r="AQ428" s="98"/>
      <c r="AR428" s="107"/>
      <c r="AS428" s="106"/>
      <c r="AT428" s="98"/>
      <c r="AU428" s="107"/>
      <c r="AV428" s="108"/>
      <c r="AW428" s="98"/>
      <c r="AX428" s="98"/>
      <c r="AY428" s="55"/>
      <c r="AZ428" s="55"/>
      <c r="BA428" s="55"/>
      <c r="BB428" s="55"/>
      <c r="BC428" s="55"/>
      <c r="BD428" s="55"/>
      <c r="BE428" s="55"/>
      <c r="BF428" s="55"/>
      <c r="BG428" s="55"/>
      <c r="BH428" s="55"/>
      <c r="BI428" s="55"/>
      <c r="BJ428" s="55"/>
      <c r="BK428" s="55"/>
      <c r="BL428" s="55"/>
      <c r="BM428" s="55"/>
      <c r="BN428" s="55"/>
      <c r="BO428" s="55"/>
      <c r="BP428" s="55"/>
      <c r="BQ428" s="55"/>
      <c r="BR428" s="55"/>
      <c r="BS428" s="55"/>
      <c r="BT428" s="55"/>
      <c r="BU428" s="55"/>
      <c r="BV428" s="55"/>
      <c r="BW428" s="55"/>
      <c r="BX428" s="55"/>
      <c r="BY428" s="55"/>
      <c r="BZ428" s="55"/>
      <c r="CA428" s="55"/>
      <c r="CB428" s="55"/>
      <c r="CC428" s="55"/>
      <c r="CD428" s="55"/>
      <c r="CE428" s="55"/>
      <c r="CF428" s="55"/>
      <c r="CG428" s="55"/>
      <c r="CH428" s="55"/>
      <c r="CI428" s="55"/>
      <c r="CJ428" s="55"/>
      <c r="CK428" s="55"/>
      <c r="CL428" s="55"/>
      <c r="CM428" s="55"/>
      <c r="CN428" s="55"/>
      <c r="CO428" s="55"/>
      <c r="CP428" s="55"/>
      <c r="CQ428" s="55"/>
      <c r="CR428" s="55"/>
      <c r="CS428" s="55"/>
      <c r="CT428" s="55"/>
      <c r="CU428" s="55"/>
      <c r="CV428" s="55"/>
      <c r="CW428" s="55"/>
      <c r="CX428" s="55"/>
      <c r="CY428" s="55"/>
      <c r="CZ428" s="55"/>
      <c r="DA428" s="55"/>
      <c r="DB428" s="55"/>
      <c r="DC428" s="55"/>
      <c r="DD428" s="55"/>
      <c r="DE428" s="55"/>
      <c r="DF428" s="55"/>
      <c r="DG428" s="55"/>
      <c r="DH428" s="55"/>
      <c r="DI428" s="55"/>
      <c r="DJ428" s="55"/>
      <c r="DK428" s="55"/>
      <c r="DL428" s="55"/>
      <c r="DM428" s="55"/>
      <c r="DN428" s="55"/>
      <c r="DO428" s="55"/>
      <c r="DP428" s="55"/>
      <c r="DQ428" s="55"/>
      <c r="DR428" s="55"/>
      <c r="DS428" s="55"/>
      <c r="DT428" s="55"/>
      <c r="DU428" s="55"/>
      <c r="DV428" s="55"/>
      <c r="DW428" s="55"/>
      <c r="DX428" s="55"/>
      <c r="DY428" s="55"/>
      <c r="DZ428" s="55"/>
      <c r="EA428" s="55"/>
      <c r="EB428" s="55"/>
      <c r="EC428" s="55"/>
      <c r="ED428" s="55"/>
      <c r="EE428" s="55"/>
      <c r="EF428" s="55"/>
      <c r="EG428" s="55"/>
      <c r="EH428" s="55"/>
      <c r="EI428" s="55"/>
      <c r="EJ428" s="55"/>
      <c r="EK428" s="55"/>
      <c r="EL428" s="55"/>
      <c r="EM428" s="55"/>
      <c r="EN428" s="55"/>
      <c r="EO428" s="55"/>
      <c r="EP428" s="55"/>
      <c r="EQ428" s="55"/>
      <c r="ER428" s="55"/>
      <c r="ES428" s="45"/>
      <c r="ET428" s="45"/>
      <c r="EU428" s="45"/>
      <c r="EV428" s="45"/>
      <c r="EW428" s="45"/>
      <c r="EX428" s="45"/>
      <c r="EY428" s="45"/>
      <c r="EZ428" s="45"/>
      <c r="FA428" s="45"/>
      <c r="FB428" s="45"/>
      <c r="FC428" s="45"/>
      <c r="FD428" s="45"/>
      <c r="FE428" s="45"/>
      <c r="FF428" s="45"/>
      <c r="FG428" s="45"/>
      <c r="FH428" s="45"/>
      <c r="FI428" s="45"/>
      <c r="FJ428" s="45"/>
      <c r="FK428" s="45"/>
      <c r="FL428" s="45"/>
      <c r="FM428" s="45"/>
      <c r="FN428" s="45"/>
      <c r="FO428" s="45"/>
      <c r="FP428" s="45"/>
      <c r="FQ428" s="45"/>
      <c r="FR428" s="45"/>
      <c r="FS428" s="45"/>
      <c r="FT428" s="45"/>
      <c r="FU428" s="45"/>
      <c r="FV428" s="45"/>
      <c r="FW428" s="45"/>
      <c r="FX428" s="45"/>
      <c r="FY428" s="45"/>
      <c r="FZ428" s="45"/>
      <c r="GA428" s="45"/>
      <c r="GB428" s="45"/>
      <c r="GC428" s="45"/>
      <c r="GD428" s="45"/>
      <c r="GE428" s="45"/>
      <c r="GF428" s="45"/>
      <c r="GG428" s="45"/>
      <c r="GH428" s="45"/>
      <c r="GI428" s="45"/>
      <c r="GJ428" s="45"/>
      <c r="GK428" s="45"/>
      <c r="GL428" s="45"/>
      <c r="GM428" s="45"/>
      <c r="GN428" s="45"/>
      <c r="GO428" s="45"/>
      <c r="GP428" s="45"/>
      <c r="GQ428" s="45"/>
      <c r="GR428" s="45"/>
      <c r="GS428" s="45"/>
      <c r="GT428" s="45"/>
      <c r="GU428" s="45"/>
      <c r="GV428" s="45"/>
      <c r="GW428" s="45"/>
      <c r="GX428" s="45"/>
      <c r="GY428" s="45"/>
      <c r="GZ428" s="45"/>
      <c r="HA428" s="45"/>
      <c r="HB428" s="45"/>
      <c r="HC428" s="45"/>
      <c r="HD428" s="45"/>
      <c r="HE428" s="45"/>
      <c r="HF428" s="45"/>
      <c r="HG428" s="45"/>
      <c r="HH428" s="45"/>
      <c r="HI428" s="45"/>
      <c r="HJ428" s="45"/>
      <c r="HK428" s="45"/>
      <c r="HL428" s="45"/>
      <c r="HM428" s="45"/>
      <c r="HN428" s="45"/>
      <c r="HO428" s="45"/>
      <c r="HP428" s="45"/>
      <c r="HQ428" s="45"/>
      <c r="HR428" s="45"/>
      <c r="HS428" s="45"/>
      <c r="HT428" s="45"/>
      <c r="HU428" s="45"/>
      <c r="HV428" s="45"/>
      <c r="HW428" s="45"/>
      <c r="HX428" s="45"/>
      <c r="HY428" s="45"/>
      <c r="HZ428" s="45"/>
      <c r="IA428" s="45"/>
      <c r="IB428" s="45"/>
      <c r="IC428" s="45"/>
      <c r="ID428" s="45"/>
      <c r="IE428" s="45"/>
      <c r="IF428" s="45"/>
      <c r="IG428" s="45"/>
      <c r="IH428" s="45"/>
      <c r="II428" s="45"/>
      <c r="IJ428" s="45"/>
      <c r="IK428" s="45"/>
      <c r="IL428" s="45"/>
      <c r="IM428" s="45"/>
      <c r="IN428" s="45"/>
      <c r="IO428" s="45"/>
      <c r="IP428" s="45"/>
      <c r="IQ428" s="45"/>
      <c r="IR428" s="45"/>
      <c r="IS428" s="45"/>
      <c r="IT428" s="45"/>
      <c r="IU428" s="45"/>
      <c r="IV428" s="45"/>
    </row>
    <row r="429" spans="1:256" s="44" customFormat="1" ht="409.6" x14ac:dyDescent="0.25">
      <c r="A429" s="97">
        <v>587</v>
      </c>
      <c r="B429" s="100" t="s">
        <v>6895</v>
      </c>
      <c r="C429" s="98">
        <v>1</v>
      </c>
      <c r="D429" s="99"/>
      <c r="E429" s="100" t="s">
        <v>6658</v>
      </c>
      <c r="F429" s="98" t="s">
        <v>6659</v>
      </c>
      <c r="G429" s="100" t="s">
        <v>6660</v>
      </c>
      <c r="H429" s="98">
        <v>2006</v>
      </c>
      <c r="I429" s="100" t="s">
        <v>6661</v>
      </c>
      <c r="J429" s="101">
        <v>112460.36</v>
      </c>
      <c r="K429" s="100" t="s">
        <v>726</v>
      </c>
      <c r="L429" s="100" t="s">
        <v>6636</v>
      </c>
      <c r="M429" s="100" t="s">
        <v>6662</v>
      </c>
      <c r="N429" s="100" t="s">
        <v>6663</v>
      </c>
      <c r="O429" s="100" t="s">
        <v>6664</v>
      </c>
      <c r="P429" s="100" t="s">
        <v>6665</v>
      </c>
      <c r="Q429" s="102">
        <v>0</v>
      </c>
      <c r="R429" s="98">
        <v>0</v>
      </c>
      <c r="S429" s="98" t="s">
        <v>6640</v>
      </c>
      <c r="T429" s="98" t="s">
        <v>6641</v>
      </c>
      <c r="U429" s="102" t="s">
        <v>6641</v>
      </c>
      <c r="V429" s="98">
        <v>100</v>
      </c>
      <c r="W429" s="98">
        <v>100</v>
      </c>
      <c r="X429" s="103" t="s">
        <v>6642</v>
      </c>
      <c r="Y429" s="102">
        <v>4</v>
      </c>
      <c r="Z429" s="102">
        <v>3</v>
      </c>
      <c r="AA429" s="102">
        <v>3</v>
      </c>
      <c r="AB429" s="102">
        <v>3</v>
      </c>
      <c r="AC429" s="98"/>
      <c r="AD429" s="102">
        <v>0.2</v>
      </c>
      <c r="AE429" s="104">
        <v>5</v>
      </c>
      <c r="AF429" s="105">
        <v>100</v>
      </c>
      <c r="AG429" s="106" t="s">
        <v>6643</v>
      </c>
      <c r="AH429" s="100" t="s">
        <v>6666</v>
      </c>
      <c r="AI429" s="107">
        <v>80</v>
      </c>
      <c r="AJ429" s="106" t="s">
        <v>6647</v>
      </c>
      <c r="AK429" s="98"/>
      <c r="AL429" s="107">
        <v>20</v>
      </c>
      <c r="AM429" s="106"/>
      <c r="AN429" s="98"/>
      <c r="AO429" s="107"/>
      <c r="AP429" s="106"/>
      <c r="AQ429" s="98"/>
      <c r="AR429" s="107"/>
      <c r="AS429" s="106"/>
      <c r="AT429" s="98"/>
      <c r="AU429" s="107"/>
      <c r="AV429" s="108"/>
      <c r="AW429" s="98"/>
      <c r="AX429" s="98"/>
      <c r="AY429" s="56"/>
      <c r="AZ429" s="56"/>
      <c r="BA429" s="56"/>
      <c r="BB429" s="56"/>
      <c r="BC429" s="56"/>
      <c r="BD429" s="56"/>
      <c r="BE429" s="56"/>
      <c r="BF429" s="56"/>
      <c r="BG429" s="56"/>
      <c r="BH429" s="56"/>
      <c r="BI429" s="56"/>
      <c r="BJ429" s="56"/>
      <c r="BK429" s="56"/>
      <c r="BL429" s="56"/>
      <c r="BM429" s="56"/>
      <c r="BN429" s="56"/>
      <c r="BO429" s="56"/>
      <c r="BP429" s="56"/>
      <c r="BQ429" s="56"/>
      <c r="BR429" s="56"/>
      <c r="BS429" s="56"/>
      <c r="BT429" s="56"/>
      <c r="BU429" s="56"/>
      <c r="BV429" s="56"/>
      <c r="BW429" s="56"/>
      <c r="BX429" s="56"/>
      <c r="BY429" s="56"/>
      <c r="BZ429" s="56"/>
      <c r="CA429" s="56"/>
      <c r="CB429" s="56"/>
      <c r="CC429" s="56"/>
      <c r="CD429" s="56"/>
      <c r="CE429" s="56"/>
      <c r="CF429" s="56"/>
      <c r="CG429" s="56"/>
      <c r="CH429" s="56"/>
      <c r="CI429" s="56"/>
      <c r="CJ429" s="56"/>
      <c r="CK429" s="56"/>
      <c r="CL429" s="56"/>
      <c r="CM429" s="56"/>
      <c r="CN429" s="56"/>
      <c r="CO429" s="56"/>
      <c r="CP429" s="56"/>
      <c r="CQ429" s="56"/>
      <c r="CR429" s="56"/>
      <c r="CS429" s="56"/>
      <c r="CT429" s="56"/>
      <c r="CU429" s="56"/>
      <c r="CV429" s="56"/>
      <c r="CW429" s="56"/>
      <c r="CX429" s="56"/>
      <c r="CY429" s="56"/>
      <c r="CZ429" s="56"/>
      <c r="DA429" s="56"/>
      <c r="DB429" s="56"/>
      <c r="DC429" s="56"/>
      <c r="DD429" s="56"/>
      <c r="DE429" s="56"/>
      <c r="DF429" s="56"/>
      <c r="DG429" s="56"/>
      <c r="DH429" s="56"/>
      <c r="DI429" s="56"/>
      <c r="DJ429" s="56"/>
      <c r="DK429" s="56"/>
      <c r="DL429" s="56"/>
      <c r="DM429" s="56"/>
      <c r="DN429" s="56"/>
      <c r="DO429" s="56"/>
      <c r="DP429" s="56"/>
      <c r="DQ429" s="56"/>
      <c r="DR429" s="56"/>
      <c r="DS429" s="56"/>
      <c r="DT429" s="56"/>
      <c r="DU429" s="56"/>
      <c r="DV429" s="56"/>
      <c r="DW429" s="56"/>
      <c r="DX429" s="56"/>
      <c r="DY429" s="56"/>
      <c r="DZ429" s="56"/>
      <c r="EA429" s="56"/>
      <c r="EB429" s="56"/>
      <c r="EC429" s="56"/>
      <c r="ED429" s="56"/>
      <c r="EE429" s="56"/>
      <c r="EF429" s="56"/>
      <c r="EG429" s="56"/>
      <c r="EH429" s="56"/>
      <c r="EI429" s="56"/>
      <c r="EJ429" s="56"/>
      <c r="EK429" s="56"/>
      <c r="EL429" s="56"/>
      <c r="EM429" s="56"/>
      <c r="EN429" s="56"/>
      <c r="EO429" s="56"/>
      <c r="EP429" s="56"/>
      <c r="EQ429" s="56"/>
      <c r="ER429" s="56"/>
    </row>
    <row r="430" spans="1:256" s="44" customFormat="1" ht="216.55" x14ac:dyDescent="0.25">
      <c r="A430" s="97">
        <v>587</v>
      </c>
      <c r="B430" s="100" t="s">
        <v>6895</v>
      </c>
      <c r="C430" s="98">
        <v>1</v>
      </c>
      <c r="D430" s="99"/>
      <c r="E430" s="100" t="s">
        <v>6667</v>
      </c>
      <c r="F430" s="98">
        <v>31012</v>
      </c>
      <c r="G430" s="100" t="s">
        <v>6668</v>
      </c>
      <c r="H430" s="98">
        <v>2005</v>
      </c>
      <c r="I430" s="100" t="s">
        <v>6669</v>
      </c>
      <c r="J430" s="101">
        <v>59282.64</v>
      </c>
      <c r="K430" s="100" t="s">
        <v>726</v>
      </c>
      <c r="L430" s="100" t="s">
        <v>6670</v>
      </c>
      <c r="M430" s="100" t="s">
        <v>6671</v>
      </c>
      <c r="N430" s="100" t="s">
        <v>6672</v>
      </c>
      <c r="O430" s="100" t="s">
        <v>6673</v>
      </c>
      <c r="P430" s="100">
        <v>6018</v>
      </c>
      <c r="Q430" s="102">
        <v>0</v>
      </c>
      <c r="R430" s="98">
        <v>0</v>
      </c>
      <c r="S430" s="98" t="s">
        <v>6640</v>
      </c>
      <c r="T430" s="98" t="s">
        <v>6641</v>
      </c>
      <c r="U430" s="102" t="s">
        <v>6641</v>
      </c>
      <c r="V430" s="98">
        <v>100</v>
      </c>
      <c r="W430" s="98">
        <v>100</v>
      </c>
      <c r="X430" s="103" t="s">
        <v>6642</v>
      </c>
      <c r="Y430" s="102">
        <v>4</v>
      </c>
      <c r="Z430" s="102">
        <v>2</v>
      </c>
      <c r="AA430" s="102">
        <v>3</v>
      </c>
      <c r="AB430" s="102">
        <v>4</v>
      </c>
      <c r="AC430" s="98"/>
      <c r="AD430" s="102">
        <v>0.2</v>
      </c>
      <c r="AE430" s="104">
        <v>5</v>
      </c>
      <c r="AF430" s="105">
        <v>100</v>
      </c>
      <c r="AG430" s="106" t="s">
        <v>6643</v>
      </c>
      <c r="AH430" s="100" t="s">
        <v>6644</v>
      </c>
      <c r="AI430" s="107">
        <v>20</v>
      </c>
      <c r="AJ430" s="106" t="s">
        <v>6645</v>
      </c>
      <c r="AK430" s="98" t="s">
        <v>6674</v>
      </c>
      <c r="AL430" s="107">
        <v>10</v>
      </c>
      <c r="AM430" s="106" t="s">
        <v>6647</v>
      </c>
      <c r="AN430" s="98" t="s">
        <v>6675</v>
      </c>
      <c r="AO430" s="107">
        <v>70</v>
      </c>
      <c r="AP430" s="106"/>
      <c r="AQ430" s="98"/>
      <c r="AR430" s="107"/>
      <c r="AS430" s="106"/>
      <c r="AT430" s="98"/>
      <c r="AU430" s="107"/>
      <c r="AV430" s="108"/>
      <c r="AW430" s="98"/>
      <c r="AX430" s="98"/>
      <c r="AY430" s="56"/>
      <c r="AZ430" s="56"/>
      <c r="BA430" s="56"/>
      <c r="BB430" s="56"/>
      <c r="BC430" s="56"/>
      <c r="BD430" s="56"/>
      <c r="BE430" s="56"/>
      <c r="BF430" s="56"/>
      <c r="BG430" s="56"/>
      <c r="BH430" s="56"/>
      <c r="BI430" s="56"/>
      <c r="BJ430" s="56"/>
      <c r="BK430" s="56"/>
      <c r="BL430" s="56"/>
      <c r="BM430" s="56"/>
      <c r="BN430" s="56"/>
      <c r="BO430" s="56"/>
      <c r="BP430" s="56"/>
      <c r="BQ430" s="56"/>
      <c r="BR430" s="56"/>
      <c r="BS430" s="56"/>
      <c r="BT430" s="56"/>
      <c r="BU430" s="56"/>
      <c r="BV430" s="56"/>
      <c r="BW430" s="56"/>
      <c r="BX430" s="56"/>
      <c r="BY430" s="56"/>
      <c r="BZ430" s="56"/>
      <c r="CA430" s="56"/>
      <c r="CB430" s="56"/>
      <c r="CC430" s="56"/>
      <c r="CD430" s="56"/>
      <c r="CE430" s="56"/>
      <c r="CF430" s="56"/>
      <c r="CG430" s="56"/>
      <c r="CH430" s="56"/>
      <c r="CI430" s="56"/>
      <c r="CJ430" s="56"/>
      <c r="CK430" s="56"/>
      <c r="CL430" s="56"/>
      <c r="CM430" s="56"/>
      <c r="CN430" s="56"/>
      <c r="CO430" s="56"/>
      <c r="CP430" s="56"/>
      <c r="CQ430" s="56"/>
      <c r="CR430" s="56"/>
      <c r="CS430" s="56"/>
      <c r="CT430" s="56"/>
      <c r="CU430" s="56"/>
      <c r="CV430" s="56"/>
      <c r="CW430" s="56"/>
      <c r="CX430" s="56"/>
      <c r="CY430" s="56"/>
      <c r="CZ430" s="56"/>
      <c r="DA430" s="56"/>
      <c r="DB430" s="56"/>
      <c r="DC430" s="56"/>
      <c r="DD430" s="56"/>
      <c r="DE430" s="56"/>
      <c r="DF430" s="56"/>
      <c r="DG430" s="56"/>
      <c r="DH430" s="56"/>
      <c r="DI430" s="56"/>
      <c r="DJ430" s="56"/>
      <c r="DK430" s="56"/>
      <c r="DL430" s="56"/>
      <c r="DM430" s="56"/>
      <c r="DN430" s="56"/>
      <c r="DO430" s="56"/>
      <c r="DP430" s="56"/>
      <c r="DQ430" s="56"/>
      <c r="DR430" s="56"/>
      <c r="DS430" s="56"/>
      <c r="DT430" s="56"/>
      <c r="DU430" s="56"/>
      <c r="DV430" s="56"/>
      <c r="DW430" s="56"/>
      <c r="DX430" s="56"/>
      <c r="DY430" s="56"/>
      <c r="DZ430" s="56"/>
      <c r="EA430" s="56"/>
      <c r="EB430" s="56"/>
      <c r="EC430" s="56"/>
      <c r="ED430" s="56"/>
      <c r="EE430" s="56"/>
      <c r="EF430" s="56"/>
      <c r="EG430" s="56"/>
      <c r="EH430" s="56"/>
      <c r="EI430" s="56"/>
      <c r="EJ430" s="56"/>
      <c r="EK430" s="56"/>
      <c r="EL430" s="56"/>
      <c r="EM430" s="56"/>
      <c r="EN430" s="56"/>
      <c r="EO430" s="56"/>
      <c r="EP430" s="56"/>
      <c r="EQ430" s="56"/>
      <c r="ER430" s="56"/>
    </row>
    <row r="431" spans="1:256" s="44" customFormat="1" ht="140.15" x14ac:dyDescent="0.25">
      <c r="A431" s="97">
        <v>600</v>
      </c>
      <c r="B431" s="100" t="s">
        <v>7578</v>
      </c>
      <c r="C431" s="98">
        <v>3</v>
      </c>
      <c r="D431" s="99"/>
      <c r="E431" s="100" t="s">
        <v>7579</v>
      </c>
      <c r="F431" s="98">
        <v>21696</v>
      </c>
      <c r="G431" s="100" t="s">
        <v>7580</v>
      </c>
      <c r="H431" s="98">
        <v>2004</v>
      </c>
      <c r="I431" s="100" t="s">
        <v>7581</v>
      </c>
      <c r="J431" s="101">
        <v>139934.76999999999</v>
      </c>
      <c r="K431" s="100" t="s">
        <v>726</v>
      </c>
      <c r="L431" s="100" t="s">
        <v>7582</v>
      </c>
      <c r="M431" s="100" t="s">
        <v>7583</v>
      </c>
      <c r="N431" s="100" t="s">
        <v>7584</v>
      </c>
      <c r="O431" s="100" t="s">
        <v>7585</v>
      </c>
      <c r="P431" s="100">
        <v>5647</v>
      </c>
      <c r="Q431" s="102">
        <v>76</v>
      </c>
      <c r="R431" s="98">
        <v>23.46</v>
      </c>
      <c r="S431" s="98">
        <v>27.37</v>
      </c>
      <c r="T431" s="98">
        <v>26</v>
      </c>
      <c r="U431" s="102">
        <v>76.819999999999993</v>
      </c>
      <c r="V431" s="98">
        <v>28</v>
      </c>
      <c r="W431" s="98">
        <v>100</v>
      </c>
      <c r="X431" s="103" t="s">
        <v>7586</v>
      </c>
      <c r="Y431" s="102"/>
      <c r="Z431" s="102"/>
      <c r="AA431" s="102"/>
      <c r="AB431" s="102">
        <v>28</v>
      </c>
      <c r="AC431" s="98"/>
      <c r="AD431" s="102"/>
      <c r="AE431" s="104"/>
      <c r="AF431" s="105">
        <v>28</v>
      </c>
      <c r="AG431" s="106" t="s">
        <v>7587</v>
      </c>
      <c r="AH431" s="100" t="s">
        <v>7588</v>
      </c>
      <c r="AI431" s="107">
        <v>28</v>
      </c>
      <c r="AJ431" s="106"/>
      <c r="AK431" s="98"/>
      <c r="AL431" s="107"/>
      <c r="AM431" s="106"/>
      <c r="AN431" s="98"/>
      <c r="AO431" s="107"/>
      <c r="AP431" s="106"/>
      <c r="AQ431" s="98"/>
      <c r="AR431" s="107"/>
      <c r="AS431" s="106"/>
      <c r="AT431" s="98"/>
      <c r="AU431" s="107"/>
      <c r="AV431" s="108"/>
      <c r="AW431" s="98"/>
      <c r="AX431" s="98"/>
      <c r="AY431" s="41"/>
      <c r="AZ431" s="41"/>
      <c r="BA431" s="41"/>
      <c r="BB431" s="41"/>
      <c r="BC431" s="41"/>
      <c r="BD431" s="41"/>
      <c r="BE431" s="41"/>
      <c r="BF431" s="41"/>
      <c r="BG431" s="41"/>
      <c r="BH431" s="41"/>
      <c r="BI431" s="41"/>
      <c r="BJ431" s="41"/>
      <c r="BK431" s="41"/>
      <c r="BL431" s="41"/>
      <c r="BM431" s="41"/>
      <c r="BN431" s="41"/>
      <c r="BO431" s="41"/>
      <c r="BP431" s="41"/>
      <c r="BQ431" s="41"/>
      <c r="BR431" s="41"/>
      <c r="BS431" s="41"/>
      <c r="BT431" s="41"/>
      <c r="BU431" s="41"/>
      <c r="BV431" s="41"/>
      <c r="BW431" s="41"/>
      <c r="BX431" s="41"/>
      <c r="BY431" s="41"/>
      <c r="BZ431" s="41"/>
      <c r="CA431" s="41"/>
      <c r="CB431" s="41"/>
      <c r="CC431" s="41"/>
      <c r="CD431" s="41"/>
      <c r="CE431" s="41"/>
      <c r="CF431" s="41"/>
      <c r="CG431" s="41"/>
      <c r="CH431" s="41"/>
      <c r="CI431" s="41"/>
      <c r="CJ431" s="41"/>
      <c r="CK431" s="41"/>
      <c r="CL431" s="41"/>
      <c r="CM431" s="41"/>
      <c r="CN431" s="41"/>
      <c r="CO431" s="41"/>
      <c r="CP431" s="41"/>
      <c r="CQ431" s="41"/>
      <c r="CR431" s="41"/>
      <c r="CS431" s="41"/>
      <c r="CT431" s="41"/>
      <c r="CU431" s="41"/>
      <c r="CV431" s="41"/>
      <c r="CW431" s="41"/>
      <c r="CX431" s="41"/>
      <c r="CY431" s="41"/>
      <c r="CZ431" s="41"/>
      <c r="DA431" s="41"/>
      <c r="DB431" s="41"/>
      <c r="DC431" s="41"/>
      <c r="DD431" s="41"/>
      <c r="DE431" s="41"/>
      <c r="DF431" s="41"/>
      <c r="DG431" s="41"/>
      <c r="DH431" s="41"/>
      <c r="DI431" s="41"/>
      <c r="DJ431" s="41"/>
      <c r="DK431" s="41"/>
      <c r="DL431" s="41"/>
      <c r="DM431" s="41"/>
      <c r="DN431" s="41"/>
      <c r="DO431" s="41"/>
      <c r="DP431" s="41"/>
      <c r="DQ431" s="41"/>
      <c r="DR431" s="41"/>
      <c r="DS431" s="41"/>
      <c r="DT431" s="41"/>
      <c r="DU431" s="41"/>
      <c r="DV431" s="41"/>
      <c r="DW431" s="41"/>
      <c r="DX431" s="41"/>
      <c r="DY431" s="41"/>
      <c r="DZ431" s="41"/>
      <c r="EA431" s="41"/>
      <c r="EB431" s="41"/>
      <c r="EC431" s="41"/>
      <c r="ED431" s="41"/>
      <c r="EE431" s="41"/>
      <c r="EF431" s="41"/>
      <c r="EG431" s="41"/>
      <c r="EH431" s="41"/>
      <c r="EI431" s="41"/>
      <c r="EJ431" s="41"/>
      <c r="EK431" s="41"/>
      <c r="EL431" s="41"/>
      <c r="EM431" s="41"/>
      <c r="EN431" s="41"/>
      <c r="EO431" s="41"/>
      <c r="EP431" s="41"/>
      <c r="EQ431" s="41"/>
      <c r="ER431" s="41"/>
      <c r="ES431" s="41"/>
      <c r="ET431" s="41"/>
      <c r="EU431" s="41"/>
      <c r="EV431" s="41"/>
      <c r="EW431" s="41"/>
      <c r="EX431" s="41"/>
      <c r="EY431" s="41"/>
      <c r="EZ431" s="41"/>
      <c r="FA431" s="41"/>
      <c r="FB431" s="41"/>
      <c r="FC431" s="41"/>
      <c r="FD431" s="41"/>
      <c r="FE431" s="41"/>
      <c r="FF431" s="41"/>
      <c r="FG431" s="41"/>
      <c r="FH431" s="41"/>
      <c r="FI431" s="41"/>
      <c r="FJ431" s="41"/>
      <c r="FK431" s="41"/>
      <c r="FL431" s="41"/>
      <c r="FM431" s="41"/>
      <c r="FN431" s="41"/>
      <c r="FO431" s="41"/>
      <c r="FP431" s="41"/>
      <c r="FQ431" s="41"/>
      <c r="FR431" s="41"/>
      <c r="FS431" s="41"/>
      <c r="FT431" s="41"/>
      <c r="FU431" s="41"/>
      <c r="FV431" s="41"/>
      <c r="FW431" s="41"/>
      <c r="FX431" s="41"/>
      <c r="FY431" s="41"/>
      <c r="FZ431" s="41"/>
      <c r="GA431" s="41"/>
      <c r="GB431" s="41"/>
      <c r="GC431" s="41"/>
      <c r="GD431" s="41"/>
      <c r="GE431" s="41"/>
      <c r="GF431" s="41"/>
      <c r="GG431" s="41"/>
      <c r="GH431" s="41"/>
      <c r="GI431" s="41"/>
      <c r="GJ431" s="41"/>
      <c r="GK431" s="41"/>
      <c r="GL431" s="41"/>
      <c r="GM431" s="41"/>
      <c r="GN431" s="41"/>
      <c r="GO431" s="41"/>
      <c r="GP431" s="41"/>
      <c r="GQ431" s="41"/>
      <c r="GR431" s="41"/>
      <c r="GS431" s="41"/>
      <c r="GT431" s="41"/>
      <c r="GU431" s="41"/>
      <c r="GV431" s="41"/>
      <c r="GW431" s="41"/>
      <c r="GX431" s="41"/>
      <c r="GY431" s="41"/>
      <c r="GZ431" s="41"/>
      <c r="HA431" s="41"/>
      <c r="HB431" s="41"/>
      <c r="HC431" s="41"/>
      <c r="HD431" s="41"/>
      <c r="HE431" s="41"/>
      <c r="HF431" s="41"/>
      <c r="HG431" s="41"/>
      <c r="HH431" s="41"/>
      <c r="HI431" s="41"/>
      <c r="HJ431" s="41"/>
      <c r="HK431" s="41"/>
      <c r="HL431" s="41"/>
      <c r="HM431" s="41"/>
      <c r="HN431" s="41"/>
      <c r="HO431" s="41"/>
      <c r="HP431" s="41"/>
      <c r="HQ431" s="41"/>
      <c r="HR431" s="41"/>
      <c r="HS431" s="41"/>
      <c r="HT431" s="41"/>
      <c r="HU431" s="41"/>
      <c r="HV431" s="41"/>
      <c r="HW431" s="41"/>
      <c r="HX431" s="41"/>
      <c r="HY431" s="41"/>
      <c r="HZ431" s="41"/>
      <c r="IA431" s="41"/>
      <c r="IB431" s="41"/>
      <c r="IC431" s="41"/>
      <c r="ID431" s="41"/>
      <c r="IE431" s="41"/>
      <c r="IF431" s="41"/>
      <c r="IG431" s="41"/>
      <c r="IH431" s="41"/>
      <c r="II431" s="41"/>
      <c r="IJ431" s="41"/>
      <c r="IK431" s="41"/>
      <c r="IL431" s="41"/>
      <c r="IM431" s="41"/>
      <c r="IN431" s="41"/>
      <c r="IO431" s="41"/>
      <c r="IP431" s="41"/>
      <c r="IQ431" s="41"/>
      <c r="IR431" s="41"/>
      <c r="IS431" s="41"/>
      <c r="IT431" s="41"/>
      <c r="IU431" s="41"/>
      <c r="IV431" s="41"/>
    </row>
    <row r="432" spans="1:256" s="44" customFormat="1" ht="293" x14ac:dyDescent="0.25">
      <c r="A432" s="97">
        <v>618</v>
      </c>
      <c r="B432" s="100" t="s">
        <v>6896</v>
      </c>
      <c r="C432" s="98">
        <v>12</v>
      </c>
      <c r="D432" s="99" t="s">
        <v>3744</v>
      </c>
      <c r="E432" s="100" t="s">
        <v>3798</v>
      </c>
      <c r="F432" s="98">
        <v>17549</v>
      </c>
      <c r="G432" s="100" t="s">
        <v>3799</v>
      </c>
      <c r="H432" s="98">
        <v>2003</v>
      </c>
      <c r="I432" s="100" t="s">
        <v>3800</v>
      </c>
      <c r="J432" s="101">
        <v>45621.75</v>
      </c>
      <c r="K432" s="100" t="s">
        <v>733</v>
      </c>
      <c r="L432" s="100" t="s">
        <v>3801</v>
      </c>
      <c r="M432" s="100" t="s">
        <v>3802</v>
      </c>
      <c r="N432" s="100" t="s">
        <v>3803</v>
      </c>
      <c r="O432" s="100" t="s">
        <v>3804</v>
      </c>
      <c r="P432" s="100" t="s">
        <v>3805</v>
      </c>
      <c r="Q432" s="102">
        <f t="shared" ref="Q432:Q440" si="1">+R432+S432+T432</f>
        <v>25.62742456896552</v>
      </c>
      <c r="R432" s="98">
        <v>0</v>
      </c>
      <c r="S432" s="98">
        <v>3.2774245689655173</v>
      </c>
      <c r="T432" s="98">
        <v>22.35</v>
      </c>
      <c r="U432" s="102">
        <f t="shared" ref="U432:U440" si="2">+R432+S432+T432</f>
        <v>25.62742456896552</v>
      </c>
      <c r="V432" s="98">
        <v>82</v>
      </c>
      <c r="W432" s="98">
        <v>100</v>
      </c>
      <c r="X432" s="103" t="s">
        <v>3754</v>
      </c>
      <c r="Y432" s="102">
        <v>6</v>
      </c>
      <c r="Z432" s="102">
        <v>1</v>
      </c>
      <c r="AA432" s="102">
        <v>6</v>
      </c>
      <c r="AB432" s="102">
        <v>19</v>
      </c>
      <c r="AC432" s="98" t="s">
        <v>3806</v>
      </c>
      <c r="AD432" s="102">
        <v>12.29</v>
      </c>
      <c r="AE432" s="104">
        <v>5</v>
      </c>
      <c r="AF432" s="105">
        <f t="shared" ref="AF432:AF440" si="3">+AI432+AL432+AO432+AR432+AU432+AX432</f>
        <v>80</v>
      </c>
      <c r="AG432" s="106" t="s">
        <v>3756</v>
      </c>
      <c r="AH432" s="100" t="s">
        <v>3757</v>
      </c>
      <c r="AI432" s="107">
        <v>60</v>
      </c>
      <c r="AJ432" s="106" t="s">
        <v>3758</v>
      </c>
      <c r="AK432" s="98" t="s">
        <v>3759</v>
      </c>
      <c r="AL432" s="107">
        <v>20</v>
      </c>
      <c r="AM432" s="106" t="s">
        <v>3807</v>
      </c>
      <c r="AN432" s="98" t="s">
        <v>3757</v>
      </c>
      <c r="AO432" s="107">
        <v>0</v>
      </c>
      <c r="AP432" s="106"/>
      <c r="AQ432" s="98"/>
      <c r="AR432" s="107"/>
      <c r="AS432" s="106"/>
      <c r="AT432" s="98"/>
      <c r="AU432" s="107"/>
      <c r="AV432" s="108"/>
      <c r="AW432" s="98"/>
      <c r="AX432" s="98"/>
      <c r="AY432" s="56"/>
      <c r="AZ432" s="56"/>
      <c r="BA432" s="56"/>
      <c r="BB432" s="56"/>
      <c r="BC432" s="56"/>
      <c r="BD432" s="56"/>
      <c r="BE432" s="56"/>
      <c r="BF432" s="56"/>
      <c r="BG432" s="56"/>
      <c r="BH432" s="56"/>
      <c r="BI432" s="56"/>
      <c r="BJ432" s="56"/>
      <c r="BK432" s="56"/>
      <c r="BL432" s="56"/>
      <c r="BM432" s="56"/>
      <c r="BN432" s="56"/>
      <c r="BO432" s="56"/>
      <c r="BP432" s="56"/>
      <c r="BQ432" s="56"/>
      <c r="BR432" s="56"/>
      <c r="BS432" s="56"/>
      <c r="BT432" s="56"/>
      <c r="BU432" s="56"/>
      <c r="BV432" s="56"/>
      <c r="BW432" s="56"/>
      <c r="BX432" s="56"/>
      <c r="BY432" s="56"/>
      <c r="BZ432" s="56"/>
      <c r="CA432" s="56"/>
      <c r="CB432" s="56"/>
      <c r="CC432" s="56"/>
      <c r="CD432" s="56"/>
      <c r="CE432" s="56"/>
      <c r="CF432" s="56"/>
      <c r="CG432" s="56"/>
      <c r="CH432" s="56"/>
      <c r="CI432" s="56"/>
      <c r="CJ432" s="56"/>
      <c r="CK432" s="56"/>
      <c r="CL432" s="56"/>
      <c r="CM432" s="56"/>
      <c r="CN432" s="56"/>
      <c r="CO432" s="56"/>
      <c r="CP432" s="56"/>
      <c r="CQ432" s="56"/>
      <c r="CR432" s="56"/>
      <c r="CS432" s="56"/>
      <c r="CT432" s="56"/>
      <c r="CU432" s="56"/>
      <c r="CV432" s="56"/>
      <c r="CW432" s="56"/>
      <c r="CX432" s="56"/>
      <c r="CY432" s="56"/>
      <c r="CZ432" s="56"/>
      <c r="DA432" s="56"/>
      <c r="DB432" s="56"/>
      <c r="DC432" s="56"/>
      <c r="DD432" s="56"/>
      <c r="DE432" s="56"/>
      <c r="DF432" s="56"/>
      <c r="DG432" s="56"/>
      <c r="DH432" s="56"/>
      <c r="DI432" s="56"/>
      <c r="DJ432" s="56"/>
      <c r="DK432" s="56"/>
      <c r="DL432" s="56"/>
      <c r="DM432" s="56"/>
      <c r="DN432" s="56"/>
      <c r="DO432" s="56"/>
      <c r="DP432" s="56"/>
      <c r="DQ432" s="56"/>
      <c r="DR432" s="56"/>
      <c r="DS432" s="56"/>
      <c r="DT432" s="56"/>
      <c r="DU432" s="56"/>
      <c r="DV432" s="56"/>
      <c r="DW432" s="56"/>
      <c r="DX432" s="56"/>
      <c r="DY432" s="56"/>
      <c r="DZ432" s="56"/>
      <c r="EA432" s="56"/>
      <c r="EB432" s="56"/>
      <c r="EC432" s="56"/>
      <c r="ED432" s="56"/>
      <c r="EE432" s="56"/>
      <c r="EF432" s="56"/>
      <c r="EG432" s="56"/>
      <c r="EH432" s="56"/>
      <c r="EI432" s="56"/>
      <c r="EJ432" s="56"/>
      <c r="EK432" s="56"/>
      <c r="EL432" s="56"/>
      <c r="EM432" s="56"/>
      <c r="EN432" s="56"/>
      <c r="EO432" s="56"/>
      <c r="EP432" s="56"/>
      <c r="EQ432" s="56"/>
      <c r="ER432" s="56"/>
    </row>
    <row r="433" spans="1:256" s="44" customFormat="1" ht="254.8" x14ac:dyDescent="0.25">
      <c r="A433" s="97">
        <v>618</v>
      </c>
      <c r="B433" s="100" t="s">
        <v>6896</v>
      </c>
      <c r="C433" s="98">
        <v>15</v>
      </c>
      <c r="D433" s="99" t="s">
        <v>3808</v>
      </c>
      <c r="E433" s="100" t="s">
        <v>3809</v>
      </c>
      <c r="F433" s="98" t="s">
        <v>3810</v>
      </c>
      <c r="G433" s="100" t="s">
        <v>3811</v>
      </c>
      <c r="H433" s="98">
        <v>2003</v>
      </c>
      <c r="I433" s="100" t="s">
        <v>3812</v>
      </c>
      <c r="J433" s="101">
        <v>39232.78</v>
      </c>
      <c r="K433" s="100" t="s">
        <v>733</v>
      </c>
      <c r="L433" s="100" t="s">
        <v>3813</v>
      </c>
      <c r="M433" s="100" t="s">
        <v>3814</v>
      </c>
      <c r="N433" s="100" t="s">
        <v>3815</v>
      </c>
      <c r="O433" s="100" t="s">
        <v>3816</v>
      </c>
      <c r="P433" s="100" t="s">
        <v>3817</v>
      </c>
      <c r="Q433" s="102">
        <f t="shared" si="1"/>
        <v>25.16844683908046</v>
      </c>
      <c r="R433" s="98">
        <v>0</v>
      </c>
      <c r="S433" s="98">
        <v>2.81844683908046</v>
      </c>
      <c r="T433" s="98">
        <v>22.35</v>
      </c>
      <c r="U433" s="102">
        <f t="shared" si="2"/>
        <v>25.16844683908046</v>
      </c>
      <c r="V433" s="98">
        <v>100</v>
      </c>
      <c r="W433" s="98">
        <v>100</v>
      </c>
      <c r="X433" s="103" t="s">
        <v>3754</v>
      </c>
      <c r="Y433" s="102">
        <v>6</v>
      </c>
      <c r="Z433" s="102">
        <v>1</v>
      </c>
      <c r="AA433" s="102">
        <v>3</v>
      </c>
      <c r="AB433" s="102">
        <v>57</v>
      </c>
      <c r="AC433" s="98" t="s">
        <v>3818</v>
      </c>
      <c r="AD433" s="102">
        <v>11.18</v>
      </c>
      <c r="AE433" s="104">
        <v>5</v>
      </c>
      <c r="AF433" s="105">
        <f t="shared" si="3"/>
        <v>90</v>
      </c>
      <c r="AG433" s="106" t="s">
        <v>3808</v>
      </c>
      <c r="AH433" s="100" t="s">
        <v>3819</v>
      </c>
      <c r="AI433" s="107">
        <v>80</v>
      </c>
      <c r="AJ433" s="106" t="s">
        <v>3820</v>
      </c>
      <c r="AK433" s="98" t="s">
        <v>3821</v>
      </c>
      <c r="AL433" s="107">
        <v>10</v>
      </c>
      <c r="AM433" s="106"/>
      <c r="AN433" s="98"/>
      <c r="AO433" s="107"/>
      <c r="AP433" s="106"/>
      <c r="AQ433" s="98"/>
      <c r="AR433" s="107"/>
      <c r="AS433" s="106"/>
      <c r="AT433" s="98"/>
      <c r="AU433" s="107"/>
      <c r="AV433" s="108"/>
      <c r="AW433" s="98"/>
      <c r="AX433" s="98"/>
      <c r="AY433" s="56"/>
      <c r="AZ433" s="56"/>
      <c r="BA433" s="56"/>
      <c r="BB433" s="56"/>
      <c r="BC433" s="56"/>
      <c r="BD433" s="56"/>
      <c r="BE433" s="56"/>
      <c r="BF433" s="56"/>
      <c r="BG433" s="56"/>
      <c r="BH433" s="56"/>
      <c r="BI433" s="56"/>
      <c r="BJ433" s="56"/>
      <c r="BK433" s="56"/>
      <c r="BL433" s="56"/>
      <c r="BM433" s="56"/>
      <c r="BN433" s="56"/>
      <c r="BO433" s="56"/>
      <c r="BP433" s="56"/>
      <c r="BQ433" s="56"/>
      <c r="BR433" s="56"/>
      <c r="BS433" s="56"/>
      <c r="BT433" s="56"/>
      <c r="BU433" s="56"/>
      <c r="BV433" s="56"/>
      <c r="BW433" s="56"/>
      <c r="BX433" s="56"/>
      <c r="BY433" s="56"/>
      <c r="BZ433" s="56"/>
      <c r="CA433" s="56"/>
      <c r="CB433" s="56"/>
      <c r="CC433" s="56"/>
      <c r="CD433" s="56"/>
      <c r="CE433" s="56"/>
      <c r="CF433" s="56"/>
      <c r="CG433" s="56"/>
      <c r="CH433" s="56"/>
      <c r="CI433" s="56"/>
      <c r="CJ433" s="56"/>
      <c r="CK433" s="56"/>
      <c r="CL433" s="56"/>
      <c r="CM433" s="56"/>
      <c r="CN433" s="56"/>
      <c r="CO433" s="56"/>
      <c r="CP433" s="56"/>
      <c r="CQ433" s="56"/>
      <c r="CR433" s="56"/>
      <c r="CS433" s="56"/>
      <c r="CT433" s="56"/>
      <c r="CU433" s="56"/>
      <c r="CV433" s="56"/>
      <c r="CW433" s="56"/>
      <c r="CX433" s="56"/>
      <c r="CY433" s="56"/>
      <c r="CZ433" s="56"/>
      <c r="DA433" s="56"/>
      <c r="DB433" s="56"/>
      <c r="DC433" s="56"/>
      <c r="DD433" s="56"/>
      <c r="DE433" s="56"/>
      <c r="DF433" s="56"/>
      <c r="DG433" s="56"/>
      <c r="DH433" s="56"/>
      <c r="DI433" s="56"/>
      <c r="DJ433" s="56"/>
      <c r="DK433" s="56"/>
      <c r="DL433" s="56"/>
      <c r="DM433" s="56"/>
      <c r="DN433" s="56"/>
      <c r="DO433" s="56"/>
      <c r="DP433" s="56"/>
      <c r="DQ433" s="56"/>
      <c r="DR433" s="56"/>
      <c r="DS433" s="56"/>
      <c r="DT433" s="56"/>
      <c r="DU433" s="56"/>
      <c r="DV433" s="56"/>
      <c r="DW433" s="56"/>
      <c r="DX433" s="56"/>
      <c r="DY433" s="56"/>
      <c r="DZ433" s="56"/>
      <c r="EA433" s="56"/>
      <c r="EB433" s="56"/>
      <c r="EC433" s="56"/>
      <c r="ED433" s="56"/>
      <c r="EE433" s="56"/>
      <c r="EF433" s="56"/>
      <c r="EG433" s="56"/>
      <c r="EH433" s="56"/>
      <c r="EI433" s="56"/>
      <c r="EJ433" s="56"/>
      <c r="EK433" s="56"/>
      <c r="EL433" s="56"/>
      <c r="EM433" s="56"/>
      <c r="EN433" s="56"/>
      <c r="EO433" s="56"/>
      <c r="EP433" s="56"/>
      <c r="EQ433" s="56"/>
      <c r="ER433" s="56"/>
    </row>
    <row r="434" spans="1:256" s="44" customFormat="1" ht="409.6" x14ac:dyDescent="0.25">
      <c r="A434" s="97">
        <v>618</v>
      </c>
      <c r="B434" s="100" t="s">
        <v>6896</v>
      </c>
      <c r="C434" s="98">
        <v>15</v>
      </c>
      <c r="D434" s="99" t="s">
        <v>3808</v>
      </c>
      <c r="E434" s="100" t="s">
        <v>3809</v>
      </c>
      <c r="F434" s="98" t="s">
        <v>3810</v>
      </c>
      <c r="G434" s="100" t="s">
        <v>3828</v>
      </c>
      <c r="H434" s="98">
        <v>2004</v>
      </c>
      <c r="I434" s="100" t="s">
        <v>3829</v>
      </c>
      <c r="J434" s="101">
        <v>20247.099999999999</v>
      </c>
      <c r="K434" s="100" t="s">
        <v>726</v>
      </c>
      <c r="L434" s="100" t="s">
        <v>3813</v>
      </c>
      <c r="M434" s="100" t="s">
        <v>3830</v>
      </c>
      <c r="N434" s="100" t="s">
        <v>3831</v>
      </c>
      <c r="O434" s="100" t="s">
        <v>3832</v>
      </c>
      <c r="P434" s="100" t="s">
        <v>3833</v>
      </c>
      <c r="Q434" s="102">
        <f t="shared" si="1"/>
        <v>23.804533045977013</v>
      </c>
      <c r="R434" s="98">
        <v>0</v>
      </c>
      <c r="S434" s="98">
        <v>1.4545330459770114</v>
      </c>
      <c r="T434" s="98">
        <v>22.35</v>
      </c>
      <c r="U434" s="102">
        <f t="shared" si="2"/>
        <v>23.804533045977013</v>
      </c>
      <c r="V434" s="98">
        <v>100</v>
      </c>
      <c r="W434" s="98">
        <v>100</v>
      </c>
      <c r="X434" s="103" t="s">
        <v>3754</v>
      </c>
      <c r="Y434" s="102">
        <v>6</v>
      </c>
      <c r="Z434" s="102">
        <v>1</v>
      </c>
      <c r="AA434" s="102">
        <v>1</v>
      </c>
      <c r="AB434" s="102">
        <v>23</v>
      </c>
      <c r="AC434" s="98" t="s">
        <v>3834</v>
      </c>
      <c r="AD434" s="102">
        <v>11.18</v>
      </c>
      <c r="AE434" s="104">
        <v>2</v>
      </c>
      <c r="AF434" s="105">
        <f t="shared" si="3"/>
        <v>90</v>
      </c>
      <c r="AG434" s="106" t="s">
        <v>3808</v>
      </c>
      <c r="AH434" s="100" t="s">
        <v>3819</v>
      </c>
      <c r="AI434" s="107">
        <v>90</v>
      </c>
      <c r="AJ434" s="106"/>
      <c r="AK434" s="98"/>
      <c r="AL434" s="107"/>
      <c r="AM434" s="106"/>
      <c r="AN434" s="98"/>
      <c r="AO434" s="107"/>
      <c r="AP434" s="106"/>
      <c r="AQ434" s="98"/>
      <c r="AR434" s="107"/>
      <c r="AS434" s="106"/>
      <c r="AT434" s="98"/>
      <c r="AU434" s="107"/>
      <c r="AV434" s="108"/>
      <c r="AW434" s="98"/>
      <c r="AX434" s="98"/>
      <c r="AY434" s="56"/>
      <c r="AZ434" s="56"/>
      <c r="BA434" s="56"/>
      <c r="BB434" s="56"/>
      <c r="BC434" s="56"/>
      <c r="BD434" s="56"/>
      <c r="BE434" s="56"/>
      <c r="BF434" s="56"/>
      <c r="BG434" s="56"/>
      <c r="BH434" s="56"/>
      <c r="BI434" s="56"/>
      <c r="BJ434" s="56"/>
      <c r="BK434" s="56"/>
      <c r="BL434" s="56"/>
      <c r="BM434" s="56"/>
      <c r="BN434" s="56"/>
      <c r="BO434" s="56"/>
      <c r="BP434" s="56"/>
      <c r="BQ434" s="56"/>
      <c r="BR434" s="56"/>
      <c r="BS434" s="56"/>
      <c r="BT434" s="56"/>
      <c r="BU434" s="56"/>
      <c r="BV434" s="56"/>
      <c r="BW434" s="56"/>
      <c r="BX434" s="56"/>
      <c r="BY434" s="56"/>
      <c r="BZ434" s="56"/>
      <c r="CA434" s="56"/>
      <c r="CB434" s="56"/>
      <c r="CC434" s="56"/>
      <c r="CD434" s="56"/>
      <c r="CE434" s="56"/>
      <c r="CF434" s="56"/>
      <c r="CG434" s="56"/>
      <c r="CH434" s="56"/>
      <c r="CI434" s="56"/>
      <c r="CJ434" s="56"/>
      <c r="CK434" s="56"/>
      <c r="CL434" s="56"/>
      <c r="CM434" s="56"/>
      <c r="CN434" s="56"/>
      <c r="CO434" s="56"/>
      <c r="CP434" s="56"/>
      <c r="CQ434" s="56"/>
      <c r="CR434" s="56"/>
      <c r="CS434" s="56"/>
      <c r="CT434" s="56"/>
      <c r="CU434" s="56"/>
      <c r="CV434" s="56"/>
      <c r="CW434" s="56"/>
      <c r="CX434" s="56"/>
      <c r="CY434" s="56"/>
      <c r="CZ434" s="56"/>
      <c r="DA434" s="56"/>
      <c r="DB434" s="56"/>
      <c r="DC434" s="56"/>
      <c r="DD434" s="56"/>
      <c r="DE434" s="56"/>
      <c r="DF434" s="56"/>
      <c r="DG434" s="56"/>
      <c r="DH434" s="56"/>
      <c r="DI434" s="56"/>
      <c r="DJ434" s="56"/>
      <c r="DK434" s="56"/>
      <c r="DL434" s="56"/>
      <c r="DM434" s="56"/>
      <c r="DN434" s="56"/>
      <c r="DO434" s="56"/>
      <c r="DP434" s="56"/>
      <c r="DQ434" s="56"/>
      <c r="DR434" s="56"/>
      <c r="DS434" s="56"/>
      <c r="DT434" s="56"/>
      <c r="DU434" s="56"/>
      <c r="DV434" s="56"/>
      <c r="DW434" s="56"/>
      <c r="DX434" s="56"/>
      <c r="DY434" s="56"/>
      <c r="DZ434" s="56"/>
      <c r="EA434" s="56"/>
      <c r="EB434" s="56"/>
      <c r="EC434" s="56"/>
      <c r="ED434" s="56"/>
      <c r="EE434" s="56"/>
      <c r="EF434" s="56"/>
      <c r="EG434" s="56"/>
      <c r="EH434" s="56"/>
      <c r="EI434" s="56"/>
      <c r="EJ434" s="56"/>
      <c r="EK434" s="56"/>
      <c r="EL434" s="56"/>
      <c r="EM434" s="56"/>
      <c r="EN434" s="56"/>
      <c r="EO434" s="56"/>
      <c r="EP434" s="56"/>
      <c r="EQ434" s="56"/>
      <c r="ER434" s="56"/>
    </row>
    <row r="435" spans="1:256" ht="203.85" x14ac:dyDescent="0.25">
      <c r="A435" s="97">
        <v>618</v>
      </c>
      <c r="B435" s="100" t="s">
        <v>6896</v>
      </c>
      <c r="C435" s="98">
        <v>15</v>
      </c>
      <c r="D435" s="99" t="s">
        <v>3808</v>
      </c>
      <c r="E435" s="100" t="s">
        <v>3809</v>
      </c>
      <c r="F435" s="98" t="s">
        <v>3810</v>
      </c>
      <c r="G435" s="100" t="s">
        <v>3822</v>
      </c>
      <c r="H435" s="98">
        <v>2007</v>
      </c>
      <c r="I435" s="100" t="s">
        <v>3823</v>
      </c>
      <c r="J435" s="101">
        <v>26478.71</v>
      </c>
      <c r="K435" s="100" t="s">
        <v>675</v>
      </c>
      <c r="L435" s="100" t="s">
        <v>3813</v>
      </c>
      <c r="M435" s="100" t="s">
        <v>3814</v>
      </c>
      <c r="N435" s="100" t="s">
        <v>3824</v>
      </c>
      <c r="O435" s="100" t="s">
        <v>3825</v>
      </c>
      <c r="P435" s="100" t="s">
        <v>3826</v>
      </c>
      <c r="Q435" s="102">
        <f t="shared" si="1"/>
        <v>24.3</v>
      </c>
      <c r="R435" s="98">
        <v>0</v>
      </c>
      <c r="S435" s="98">
        <v>1.95</v>
      </c>
      <c r="T435" s="98">
        <v>22.35</v>
      </c>
      <c r="U435" s="102">
        <f t="shared" si="2"/>
        <v>24.3</v>
      </c>
      <c r="V435" s="98">
        <v>100</v>
      </c>
      <c r="W435" s="98">
        <v>100</v>
      </c>
      <c r="X435" s="103" t="s">
        <v>3754</v>
      </c>
      <c r="Y435" s="102">
        <v>6</v>
      </c>
      <c r="Z435" s="102">
        <v>4</v>
      </c>
      <c r="AA435" s="102">
        <v>8</v>
      </c>
      <c r="AB435" s="102">
        <v>25</v>
      </c>
      <c r="AC435" s="98" t="s">
        <v>3827</v>
      </c>
      <c r="AD435" s="102">
        <v>11.18</v>
      </c>
      <c r="AE435" s="104">
        <v>5</v>
      </c>
      <c r="AF435" s="105">
        <f t="shared" si="3"/>
        <v>100</v>
      </c>
      <c r="AG435" s="106" t="s">
        <v>3808</v>
      </c>
      <c r="AH435" s="100" t="s">
        <v>3819</v>
      </c>
      <c r="AI435" s="107">
        <v>90</v>
      </c>
      <c r="AJ435" s="106" t="s">
        <v>3820</v>
      </c>
      <c r="AK435" s="98" t="s">
        <v>3821</v>
      </c>
      <c r="AL435" s="107">
        <v>10</v>
      </c>
      <c r="AM435" s="106"/>
      <c r="AN435" s="98"/>
      <c r="AO435" s="107"/>
      <c r="AP435" s="106"/>
      <c r="AQ435" s="98"/>
      <c r="AR435" s="107"/>
      <c r="AS435" s="106"/>
      <c r="AT435" s="98"/>
      <c r="AU435" s="107"/>
      <c r="AV435" s="108"/>
      <c r="AW435" s="98"/>
      <c r="AX435" s="98"/>
      <c r="AY435" s="56"/>
      <c r="AZ435" s="56"/>
      <c r="BA435" s="56"/>
      <c r="BB435" s="56"/>
      <c r="BC435" s="56"/>
      <c r="BD435" s="56"/>
      <c r="BE435" s="56"/>
      <c r="BF435" s="56"/>
      <c r="BG435" s="56"/>
      <c r="BH435" s="56"/>
      <c r="BI435" s="56"/>
      <c r="BJ435" s="56"/>
      <c r="BK435" s="56"/>
      <c r="BL435" s="56"/>
      <c r="BM435" s="56"/>
      <c r="BN435" s="56"/>
      <c r="BO435" s="56"/>
      <c r="BP435" s="56"/>
      <c r="BQ435" s="56"/>
      <c r="BR435" s="56"/>
      <c r="BS435" s="56"/>
      <c r="BT435" s="56"/>
      <c r="BU435" s="56"/>
      <c r="BV435" s="56"/>
      <c r="BW435" s="56"/>
      <c r="BX435" s="56"/>
      <c r="BY435" s="56"/>
      <c r="BZ435" s="56"/>
      <c r="CA435" s="56"/>
      <c r="CB435" s="56"/>
      <c r="CC435" s="56"/>
      <c r="CD435" s="56"/>
      <c r="CE435" s="56"/>
      <c r="CF435" s="56"/>
      <c r="CG435" s="56"/>
      <c r="CH435" s="56"/>
      <c r="CI435" s="56"/>
      <c r="CJ435" s="56"/>
      <c r="CK435" s="56"/>
      <c r="CL435" s="56"/>
      <c r="CM435" s="56"/>
      <c r="CN435" s="56"/>
      <c r="CO435" s="56"/>
      <c r="CP435" s="56"/>
      <c r="CQ435" s="56"/>
      <c r="CR435" s="56"/>
      <c r="CS435" s="56"/>
      <c r="CT435" s="56"/>
      <c r="CU435" s="56"/>
      <c r="CV435" s="56"/>
      <c r="CW435" s="56"/>
      <c r="CX435" s="56"/>
      <c r="CY435" s="56"/>
      <c r="CZ435" s="56"/>
      <c r="DA435" s="56"/>
      <c r="DB435" s="56"/>
      <c r="DC435" s="56"/>
      <c r="DD435" s="56"/>
      <c r="DE435" s="56"/>
      <c r="DF435" s="56"/>
      <c r="DG435" s="56"/>
      <c r="DH435" s="56"/>
      <c r="DI435" s="56"/>
      <c r="DJ435" s="56"/>
      <c r="DK435" s="56"/>
      <c r="DL435" s="56"/>
      <c r="DM435" s="56"/>
      <c r="DN435" s="56"/>
      <c r="DO435" s="56"/>
      <c r="DP435" s="56"/>
      <c r="DQ435" s="56"/>
      <c r="DR435" s="56"/>
      <c r="DS435" s="56"/>
      <c r="DT435" s="56"/>
      <c r="DU435" s="56"/>
      <c r="DV435" s="56"/>
      <c r="DW435" s="56"/>
      <c r="DX435" s="56"/>
      <c r="DY435" s="56"/>
      <c r="DZ435" s="56"/>
      <c r="EA435" s="56"/>
      <c r="EB435" s="56"/>
      <c r="EC435" s="56"/>
      <c r="ED435" s="56"/>
      <c r="EE435" s="56"/>
      <c r="EF435" s="56"/>
      <c r="EG435" s="56"/>
      <c r="EH435" s="56"/>
      <c r="EI435" s="56"/>
      <c r="EJ435" s="56"/>
      <c r="EK435" s="56"/>
      <c r="EL435" s="56"/>
      <c r="EM435" s="56"/>
      <c r="EN435" s="56"/>
      <c r="EO435" s="56"/>
      <c r="EP435" s="56"/>
      <c r="EQ435" s="56"/>
      <c r="ER435" s="56"/>
      <c r="ES435" s="44"/>
      <c r="ET435" s="44"/>
      <c r="EU435" s="44"/>
      <c r="EV435" s="44"/>
      <c r="EW435" s="44"/>
      <c r="EX435" s="44"/>
      <c r="EY435" s="44"/>
      <c r="EZ435" s="44"/>
      <c r="FA435" s="44"/>
      <c r="FB435" s="44"/>
      <c r="FC435" s="44"/>
      <c r="FD435" s="44"/>
      <c r="FE435" s="44"/>
      <c r="FF435" s="44"/>
      <c r="FG435" s="44"/>
      <c r="FH435" s="44"/>
      <c r="FI435" s="44"/>
      <c r="FJ435" s="44"/>
      <c r="FK435" s="44"/>
      <c r="FL435" s="44"/>
      <c r="FM435" s="44"/>
      <c r="FN435" s="44"/>
      <c r="FO435" s="44"/>
      <c r="FP435" s="44"/>
      <c r="FQ435" s="44"/>
      <c r="FR435" s="44"/>
      <c r="FS435" s="44"/>
      <c r="FT435" s="44"/>
      <c r="FU435" s="44"/>
      <c r="FV435" s="44"/>
      <c r="FW435" s="44"/>
      <c r="FX435" s="44"/>
      <c r="FY435" s="44"/>
      <c r="FZ435" s="44"/>
      <c r="GA435" s="44"/>
      <c r="GB435" s="44"/>
      <c r="GC435" s="44"/>
      <c r="GD435" s="44"/>
      <c r="GE435" s="44"/>
      <c r="GF435" s="44"/>
      <c r="GG435" s="44"/>
      <c r="GH435" s="44"/>
      <c r="GI435" s="44"/>
      <c r="GJ435" s="44"/>
      <c r="GK435" s="44"/>
      <c r="GL435" s="44"/>
      <c r="GM435" s="44"/>
      <c r="GN435" s="44"/>
      <c r="GO435" s="44"/>
      <c r="GP435" s="44"/>
      <c r="GQ435" s="44"/>
      <c r="GR435" s="44"/>
      <c r="GS435" s="44"/>
      <c r="GT435" s="44"/>
      <c r="GU435" s="44"/>
      <c r="GV435" s="44"/>
      <c r="GW435" s="44"/>
      <c r="GX435" s="44"/>
      <c r="GY435" s="44"/>
      <c r="GZ435" s="44"/>
      <c r="HA435" s="44"/>
      <c r="HB435" s="44"/>
      <c r="HC435" s="44"/>
      <c r="HD435" s="44"/>
      <c r="HE435" s="44"/>
      <c r="HF435" s="44"/>
      <c r="HG435" s="44"/>
      <c r="HH435" s="44"/>
      <c r="HI435" s="44"/>
      <c r="HJ435" s="44"/>
      <c r="HK435" s="44"/>
      <c r="HL435" s="44"/>
      <c r="HM435" s="44"/>
      <c r="HN435" s="44"/>
      <c r="HO435" s="44"/>
      <c r="HP435" s="44"/>
      <c r="HQ435" s="44"/>
      <c r="HR435" s="44"/>
      <c r="HS435" s="44"/>
      <c r="HT435" s="44"/>
      <c r="HU435" s="44"/>
      <c r="HV435" s="44"/>
      <c r="HW435" s="44"/>
      <c r="HX435" s="44"/>
      <c r="HY435" s="44"/>
      <c r="HZ435" s="44"/>
      <c r="IA435" s="44"/>
      <c r="IB435" s="44"/>
      <c r="IC435" s="44"/>
      <c r="ID435" s="44"/>
      <c r="IE435" s="44"/>
      <c r="IF435" s="44"/>
      <c r="IG435" s="44"/>
      <c r="IH435" s="44"/>
      <c r="II435" s="44"/>
      <c r="IJ435" s="44"/>
      <c r="IK435" s="44"/>
      <c r="IL435" s="44"/>
      <c r="IM435" s="44"/>
      <c r="IN435" s="44"/>
      <c r="IO435" s="44"/>
      <c r="IP435" s="44"/>
      <c r="IQ435" s="44"/>
      <c r="IR435" s="44"/>
      <c r="IS435" s="44"/>
      <c r="IT435" s="44"/>
      <c r="IU435" s="44"/>
      <c r="IV435" s="44"/>
    </row>
    <row r="436" spans="1:256" ht="127.4" x14ac:dyDescent="0.25">
      <c r="A436" s="97">
        <v>618</v>
      </c>
      <c r="B436" s="100" t="s">
        <v>6896</v>
      </c>
      <c r="C436" s="98">
        <v>2</v>
      </c>
      <c r="D436" s="99" t="s">
        <v>3760</v>
      </c>
      <c r="E436" s="100" t="s">
        <v>3761</v>
      </c>
      <c r="F436" s="98" t="s">
        <v>3762</v>
      </c>
      <c r="G436" s="100" t="s">
        <v>3763</v>
      </c>
      <c r="H436" s="98">
        <v>2002</v>
      </c>
      <c r="I436" s="100" t="s">
        <v>3764</v>
      </c>
      <c r="J436" s="101">
        <v>22796.28</v>
      </c>
      <c r="K436" s="100" t="s">
        <v>733</v>
      </c>
      <c r="L436" s="100" t="s">
        <v>3765</v>
      </c>
      <c r="M436" s="100" t="s">
        <v>3766</v>
      </c>
      <c r="N436" s="100" t="s">
        <v>3767</v>
      </c>
      <c r="O436" s="100" t="s">
        <v>3768</v>
      </c>
      <c r="P436" s="100" t="s">
        <v>3769</v>
      </c>
      <c r="Q436" s="102">
        <f t="shared" si="1"/>
        <v>23.987663793103451</v>
      </c>
      <c r="R436" s="98">
        <v>0</v>
      </c>
      <c r="S436" s="98">
        <v>1.6376637931034488</v>
      </c>
      <c r="T436" s="98">
        <v>22.35</v>
      </c>
      <c r="U436" s="102">
        <f t="shared" si="2"/>
        <v>23.987663793103451</v>
      </c>
      <c r="V436" s="98">
        <v>70</v>
      </c>
      <c r="W436" s="98">
        <v>100</v>
      </c>
      <c r="X436" s="103" t="s">
        <v>3754</v>
      </c>
      <c r="Y436" s="102">
        <v>6</v>
      </c>
      <c r="Z436" s="102">
        <v>1</v>
      </c>
      <c r="AA436" s="102">
        <v>1</v>
      </c>
      <c r="AB436" s="102">
        <v>23</v>
      </c>
      <c r="AC436" s="98" t="s">
        <v>3770</v>
      </c>
      <c r="AD436" s="102">
        <v>0</v>
      </c>
      <c r="AE436" s="104">
        <v>2</v>
      </c>
      <c r="AF436" s="105">
        <f t="shared" si="3"/>
        <v>70</v>
      </c>
      <c r="AG436" s="106" t="s">
        <v>3760</v>
      </c>
      <c r="AH436" s="100" t="s">
        <v>3771</v>
      </c>
      <c r="AI436" s="107">
        <v>50</v>
      </c>
      <c r="AJ436" s="106" t="s">
        <v>3772</v>
      </c>
      <c r="AK436" s="98" t="s">
        <v>3773</v>
      </c>
      <c r="AL436" s="107">
        <v>20</v>
      </c>
      <c r="AM436" s="106"/>
      <c r="AN436" s="98"/>
      <c r="AO436" s="107"/>
      <c r="AP436" s="106"/>
      <c r="AQ436" s="98"/>
      <c r="AR436" s="107"/>
      <c r="AS436" s="106"/>
      <c r="AT436" s="98"/>
      <c r="AU436" s="107"/>
      <c r="AV436" s="108"/>
      <c r="AW436" s="98"/>
      <c r="AX436" s="98"/>
      <c r="AY436" s="56"/>
      <c r="AZ436" s="56"/>
      <c r="BA436" s="56"/>
      <c r="BB436" s="56"/>
      <c r="BC436" s="56"/>
      <c r="BD436" s="56"/>
      <c r="BE436" s="56"/>
      <c r="BF436" s="56"/>
      <c r="BG436" s="56"/>
      <c r="BH436" s="56"/>
      <c r="BI436" s="56"/>
      <c r="BJ436" s="56"/>
      <c r="BK436" s="56"/>
      <c r="BL436" s="56"/>
      <c r="BM436" s="56"/>
      <c r="BN436" s="56"/>
      <c r="BO436" s="56"/>
      <c r="BP436" s="56"/>
      <c r="BQ436" s="56"/>
      <c r="BR436" s="56"/>
      <c r="BS436" s="56"/>
      <c r="BT436" s="56"/>
      <c r="BU436" s="56"/>
      <c r="BV436" s="56"/>
      <c r="BW436" s="56"/>
      <c r="BX436" s="56"/>
      <c r="BY436" s="56"/>
      <c r="BZ436" s="56"/>
      <c r="CA436" s="56"/>
      <c r="CB436" s="56"/>
      <c r="CC436" s="56"/>
      <c r="CD436" s="56"/>
      <c r="CE436" s="56"/>
      <c r="CF436" s="56"/>
      <c r="CG436" s="56"/>
      <c r="CH436" s="56"/>
      <c r="CI436" s="56"/>
      <c r="CJ436" s="56"/>
      <c r="CK436" s="56"/>
      <c r="CL436" s="56"/>
      <c r="CM436" s="56"/>
      <c r="CN436" s="56"/>
      <c r="CO436" s="56"/>
      <c r="CP436" s="56"/>
      <c r="CQ436" s="56"/>
      <c r="CR436" s="56"/>
      <c r="CS436" s="56"/>
      <c r="CT436" s="56"/>
      <c r="CU436" s="56"/>
      <c r="CV436" s="56"/>
      <c r="CW436" s="56"/>
      <c r="CX436" s="56"/>
      <c r="CY436" s="56"/>
      <c r="CZ436" s="56"/>
      <c r="DA436" s="56"/>
      <c r="DB436" s="56"/>
      <c r="DC436" s="56"/>
      <c r="DD436" s="56"/>
      <c r="DE436" s="56"/>
      <c r="DF436" s="56"/>
      <c r="DG436" s="56"/>
      <c r="DH436" s="56"/>
      <c r="DI436" s="56"/>
      <c r="DJ436" s="56"/>
      <c r="DK436" s="56"/>
      <c r="DL436" s="56"/>
      <c r="DM436" s="56"/>
      <c r="DN436" s="56"/>
      <c r="DO436" s="56"/>
      <c r="DP436" s="56"/>
      <c r="DQ436" s="56"/>
      <c r="DR436" s="56"/>
      <c r="DS436" s="56"/>
      <c r="DT436" s="56"/>
      <c r="DU436" s="56"/>
      <c r="DV436" s="56"/>
      <c r="DW436" s="56"/>
      <c r="DX436" s="56"/>
      <c r="DY436" s="56"/>
      <c r="DZ436" s="56"/>
      <c r="EA436" s="56"/>
      <c r="EB436" s="56"/>
      <c r="EC436" s="56"/>
      <c r="ED436" s="56"/>
      <c r="EE436" s="56"/>
      <c r="EF436" s="56"/>
      <c r="EG436" s="56"/>
      <c r="EH436" s="56"/>
      <c r="EI436" s="56"/>
      <c r="EJ436" s="56"/>
      <c r="EK436" s="56"/>
      <c r="EL436" s="56"/>
      <c r="EM436" s="56"/>
      <c r="EN436" s="56"/>
      <c r="EO436" s="56"/>
      <c r="EP436" s="56"/>
      <c r="EQ436" s="56"/>
      <c r="ER436" s="56"/>
      <c r="ES436" s="44"/>
      <c r="ET436" s="44"/>
      <c r="EU436" s="44"/>
      <c r="EV436" s="44"/>
      <c r="EW436" s="44"/>
      <c r="EX436" s="44"/>
      <c r="EY436" s="44"/>
      <c r="EZ436" s="44"/>
      <c r="FA436" s="44"/>
      <c r="FB436" s="44"/>
      <c r="FC436" s="44"/>
      <c r="FD436" s="44"/>
      <c r="FE436" s="44"/>
      <c r="FF436" s="44"/>
      <c r="FG436" s="44"/>
      <c r="FH436" s="44"/>
      <c r="FI436" s="44"/>
      <c r="FJ436" s="44"/>
      <c r="FK436" s="44"/>
      <c r="FL436" s="44"/>
      <c r="FM436" s="44"/>
      <c r="FN436" s="44"/>
      <c r="FO436" s="44"/>
      <c r="FP436" s="44"/>
      <c r="FQ436" s="44"/>
      <c r="FR436" s="44"/>
      <c r="FS436" s="44"/>
      <c r="FT436" s="44"/>
      <c r="FU436" s="44"/>
      <c r="FV436" s="44"/>
      <c r="FW436" s="44"/>
      <c r="FX436" s="44"/>
      <c r="FY436" s="44"/>
      <c r="FZ436" s="44"/>
      <c r="GA436" s="44"/>
      <c r="GB436" s="44"/>
      <c r="GC436" s="44"/>
      <c r="GD436" s="44"/>
      <c r="GE436" s="44"/>
      <c r="GF436" s="44"/>
      <c r="GG436" s="44"/>
      <c r="GH436" s="44"/>
      <c r="GI436" s="44"/>
      <c r="GJ436" s="44"/>
      <c r="GK436" s="44"/>
      <c r="GL436" s="44"/>
      <c r="GM436" s="44"/>
      <c r="GN436" s="44"/>
      <c r="GO436" s="44"/>
      <c r="GP436" s="44"/>
      <c r="GQ436" s="44"/>
      <c r="GR436" s="44"/>
      <c r="GS436" s="44"/>
      <c r="GT436" s="44"/>
      <c r="GU436" s="44"/>
      <c r="GV436" s="44"/>
      <c r="GW436" s="44"/>
      <c r="GX436" s="44"/>
      <c r="GY436" s="44"/>
      <c r="GZ436" s="44"/>
      <c r="HA436" s="44"/>
      <c r="HB436" s="44"/>
      <c r="HC436" s="44"/>
      <c r="HD436" s="44"/>
      <c r="HE436" s="44"/>
      <c r="HF436" s="44"/>
      <c r="HG436" s="44"/>
      <c r="HH436" s="44"/>
      <c r="HI436" s="44"/>
      <c r="HJ436" s="44"/>
      <c r="HK436" s="44"/>
      <c r="HL436" s="44"/>
      <c r="HM436" s="44"/>
      <c r="HN436" s="44"/>
      <c r="HO436" s="44"/>
      <c r="HP436" s="44"/>
      <c r="HQ436" s="44"/>
      <c r="HR436" s="44"/>
      <c r="HS436" s="44"/>
      <c r="HT436" s="44"/>
      <c r="HU436" s="44"/>
      <c r="HV436" s="44"/>
      <c r="HW436" s="44"/>
      <c r="HX436" s="44"/>
      <c r="HY436" s="44"/>
      <c r="HZ436" s="44"/>
      <c r="IA436" s="44"/>
      <c r="IB436" s="44"/>
      <c r="IC436" s="44"/>
      <c r="ID436" s="44"/>
      <c r="IE436" s="44"/>
      <c r="IF436" s="44"/>
      <c r="IG436" s="44"/>
      <c r="IH436" s="44"/>
      <c r="II436" s="44"/>
      <c r="IJ436" s="44"/>
      <c r="IK436" s="44"/>
      <c r="IL436" s="44"/>
      <c r="IM436" s="44"/>
      <c r="IN436" s="44"/>
      <c r="IO436" s="44"/>
      <c r="IP436" s="44"/>
      <c r="IQ436" s="44"/>
      <c r="IR436" s="44"/>
      <c r="IS436" s="44"/>
      <c r="IT436" s="44"/>
      <c r="IU436" s="44"/>
      <c r="IV436" s="44"/>
    </row>
    <row r="437" spans="1:256" ht="409.6" x14ac:dyDescent="0.25">
      <c r="A437" s="97">
        <v>618</v>
      </c>
      <c r="B437" s="100" t="s">
        <v>6896</v>
      </c>
      <c r="C437" s="98">
        <v>12</v>
      </c>
      <c r="D437" s="99" t="s">
        <v>3744</v>
      </c>
      <c r="E437" s="100" t="s">
        <v>3745</v>
      </c>
      <c r="F437" s="98" t="s">
        <v>3746</v>
      </c>
      <c r="G437" s="100" t="s">
        <v>3747</v>
      </c>
      <c r="H437" s="98">
        <v>2004</v>
      </c>
      <c r="I437" s="100" t="s">
        <v>3748</v>
      </c>
      <c r="J437" s="101">
        <v>41396.949999999997</v>
      </c>
      <c r="K437" s="100" t="s">
        <v>726</v>
      </c>
      <c r="L437" s="100" t="s">
        <v>3749</v>
      </c>
      <c r="M437" s="100" t="s">
        <v>3750</v>
      </c>
      <c r="N437" s="100" t="s">
        <v>3751</v>
      </c>
      <c r="O437" s="100" t="s">
        <v>3752</v>
      </c>
      <c r="P437" s="100" t="s">
        <v>3753</v>
      </c>
      <c r="Q437" s="102">
        <f t="shared" si="1"/>
        <v>25.323918821839083</v>
      </c>
      <c r="R437" s="98">
        <v>0</v>
      </c>
      <c r="S437" s="98">
        <v>2.9739188218390806</v>
      </c>
      <c r="T437" s="98">
        <v>22.35</v>
      </c>
      <c r="U437" s="102">
        <f t="shared" si="2"/>
        <v>25.323918821839083</v>
      </c>
      <c r="V437" s="98">
        <v>96</v>
      </c>
      <c r="W437" s="98">
        <v>100</v>
      </c>
      <c r="X437" s="103" t="s">
        <v>3754</v>
      </c>
      <c r="Y437" s="102">
        <v>4</v>
      </c>
      <c r="Z437" s="102">
        <v>9</v>
      </c>
      <c r="AA437" s="102">
        <v>2</v>
      </c>
      <c r="AB437" s="102">
        <v>32</v>
      </c>
      <c r="AC437" s="98" t="s">
        <v>3755</v>
      </c>
      <c r="AD437" s="102">
        <v>0</v>
      </c>
      <c r="AE437" s="104">
        <v>5</v>
      </c>
      <c r="AF437" s="105">
        <f t="shared" si="3"/>
        <v>96</v>
      </c>
      <c r="AG437" s="106" t="s">
        <v>3756</v>
      </c>
      <c r="AH437" s="100" t="s">
        <v>3757</v>
      </c>
      <c r="AI437" s="107">
        <v>64</v>
      </c>
      <c r="AJ437" s="106" t="s">
        <v>3758</v>
      </c>
      <c r="AK437" s="98" t="s">
        <v>3759</v>
      </c>
      <c r="AL437" s="107">
        <v>32</v>
      </c>
      <c r="AM437" s="106"/>
      <c r="AN437" s="98"/>
      <c r="AO437" s="107"/>
      <c r="AP437" s="106"/>
      <c r="AQ437" s="98"/>
      <c r="AR437" s="107"/>
      <c r="AS437" s="106"/>
      <c r="AT437" s="98"/>
      <c r="AU437" s="107"/>
      <c r="AV437" s="108"/>
      <c r="AW437" s="98"/>
      <c r="AX437" s="98"/>
      <c r="AY437" s="56"/>
      <c r="AZ437" s="56"/>
      <c r="BA437" s="56"/>
      <c r="BB437" s="56"/>
      <c r="BC437" s="56"/>
      <c r="BD437" s="56"/>
      <c r="BE437" s="56"/>
      <c r="BF437" s="56"/>
      <c r="BG437" s="56"/>
      <c r="BH437" s="56"/>
      <c r="BI437" s="56"/>
      <c r="BJ437" s="56"/>
      <c r="BK437" s="56"/>
      <c r="BL437" s="56"/>
      <c r="BM437" s="56"/>
      <c r="BN437" s="56"/>
      <c r="BO437" s="56"/>
      <c r="BP437" s="56"/>
      <c r="BQ437" s="56"/>
      <c r="BR437" s="56"/>
      <c r="BS437" s="56"/>
      <c r="BT437" s="56"/>
      <c r="BU437" s="56"/>
      <c r="BV437" s="56"/>
      <c r="BW437" s="56"/>
      <c r="BX437" s="56"/>
      <c r="BY437" s="56"/>
      <c r="BZ437" s="56"/>
      <c r="CA437" s="56"/>
      <c r="CB437" s="56"/>
      <c r="CC437" s="56"/>
      <c r="CD437" s="56"/>
      <c r="CE437" s="56"/>
      <c r="CF437" s="56"/>
      <c r="CG437" s="56"/>
      <c r="CH437" s="56"/>
      <c r="CI437" s="56"/>
      <c r="CJ437" s="56"/>
      <c r="CK437" s="56"/>
      <c r="CL437" s="56"/>
      <c r="CM437" s="56"/>
      <c r="CN437" s="56"/>
      <c r="CO437" s="56"/>
      <c r="CP437" s="56"/>
      <c r="CQ437" s="56"/>
      <c r="CR437" s="56"/>
      <c r="CS437" s="56"/>
      <c r="CT437" s="56"/>
      <c r="CU437" s="56"/>
      <c r="CV437" s="56"/>
      <c r="CW437" s="56"/>
      <c r="CX437" s="56"/>
      <c r="CY437" s="56"/>
      <c r="CZ437" s="56"/>
      <c r="DA437" s="56"/>
      <c r="DB437" s="56"/>
      <c r="DC437" s="56"/>
      <c r="DD437" s="56"/>
      <c r="DE437" s="56"/>
      <c r="DF437" s="56"/>
      <c r="DG437" s="56"/>
      <c r="DH437" s="56"/>
      <c r="DI437" s="56"/>
      <c r="DJ437" s="56"/>
      <c r="DK437" s="56"/>
      <c r="DL437" s="56"/>
      <c r="DM437" s="56"/>
      <c r="DN437" s="56"/>
      <c r="DO437" s="56"/>
      <c r="DP437" s="56"/>
      <c r="DQ437" s="56"/>
      <c r="DR437" s="56"/>
      <c r="DS437" s="56"/>
      <c r="DT437" s="56"/>
      <c r="DU437" s="56"/>
      <c r="DV437" s="56"/>
      <c r="DW437" s="56"/>
      <c r="DX437" s="56"/>
      <c r="DY437" s="56"/>
      <c r="DZ437" s="56"/>
      <c r="EA437" s="56"/>
      <c r="EB437" s="56"/>
      <c r="EC437" s="56"/>
      <c r="ED437" s="56"/>
      <c r="EE437" s="56"/>
      <c r="EF437" s="56"/>
      <c r="EG437" s="56"/>
      <c r="EH437" s="56"/>
      <c r="EI437" s="56"/>
      <c r="EJ437" s="56"/>
      <c r="EK437" s="56"/>
      <c r="EL437" s="56"/>
      <c r="EM437" s="56"/>
      <c r="EN437" s="56"/>
      <c r="EO437" s="56"/>
      <c r="EP437" s="56"/>
      <c r="EQ437" s="56"/>
      <c r="ER437" s="56"/>
      <c r="ES437" s="44"/>
      <c r="ET437" s="44"/>
      <c r="EU437" s="44"/>
      <c r="EV437" s="44"/>
      <c r="EW437" s="44"/>
      <c r="EX437" s="44"/>
      <c r="EY437" s="44"/>
      <c r="EZ437" s="44"/>
      <c r="FA437" s="44"/>
      <c r="FB437" s="44"/>
      <c r="FC437" s="44"/>
      <c r="FD437" s="44"/>
      <c r="FE437" s="44"/>
      <c r="FF437" s="44"/>
      <c r="FG437" s="44"/>
      <c r="FH437" s="44"/>
      <c r="FI437" s="44"/>
      <c r="FJ437" s="44"/>
      <c r="FK437" s="44"/>
      <c r="FL437" s="44"/>
      <c r="FM437" s="44"/>
      <c r="FN437" s="44"/>
      <c r="FO437" s="44"/>
      <c r="FP437" s="44"/>
      <c r="FQ437" s="44"/>
      <c r="FR437" s="44"/>
      <c r="FS437" s="44"/>
      <c r="FT437" s="44"/>
      <c r="FU437" s="44"/>
      <c r="FV437" s="44"/>
      <c r="FW437" s="44"/>
      <c r="FX437" s="44"/>
      <c r="FY437" s="44"/>
      <c r="FZ437" s="44"/>
      <c r="GA437" s="44"/>
      <c r="GB437" s="44"/>
      <c r="GC437" s="44"/>
      <c r="GD437" s="44"/>
      <c r="GE437" s="44"/>
      <c r="GF437" s="44"/>
      <c r="GG437" s="44"/>
      <c r="GH437" s="44"/>
      <c r="GI437" s="44"/>
      <c r="GJ437" s="44"/>
      <c r="GK437" s="44"/>
      <c r="GL437" s="44"/>
      <c r="GM437" s="44"/>
      <c r="GN437" s="44"/>
      <c r="GO437" s="44"/>
      <c r="GP437" s="44"/>
      <c r="GQ437" s="44"/>
      <c r="GR437" s="44"/>
      <c r="GS437" s="44"/>
      <c r="GT437" s="44"/>
      <c r="GU437" s="44"/>
      <c r="GV437" s="44"/>
      <c r="GW437" s="44"/>
      <c r="GX437" s="44"/>
      <c r="GY437" s="44"/>
      <c r="GZ437" s="44"/>
      <c r="HA437" s="44"/>
      <c r="HB437" s="44"/>
      <c r="HC437" s="44"/>
      <c r="HD437" s="44"/>
      <c r="HE437" s="44"/>
      <c r="HF437" s="44"/>
      <c r="HG437" s="44"/>
      <c r="HH437" s="44"/>
      <c r="HI437" s="44"/>
      <c r="HJ437" s="44"/>
      <c r="HK437" s="44"/>
      <c r="HL437" s="44"/>
      <c r="HM437" s="44"/>
      <c r="HN437" s="44"/>
      <c r="HO437" s="44"/>
      <c r="HP437" s="44"/>
      <c r="HQ437" s="44"/>
      <c r="HR437" s="44"/>
      <c r="HS437" s="44"/>
      <c r="HT437" s="44"/>
      <c r="HU437" s="44"/>
      <c r="HV437" s="44"/>
      <c r="HW437" s="44"/>
      <c r="HX437" s="44"/>
      <c r="HY437" s="44"/>
      <c r="HZ437" s="44"/>
      <c r="IA437" s="44"/>
      <c r="IB437" s="44"/>
      <c r="IC437" s="44"/>
      <c r="ID437" s="44"/>
      <c r="IE437" s="44"/>
      <c r="IF437" s="44"/>
      <c r="IG437" s="44"/>
      <c r="IH437" s="44"/>
      <c r="II437" s="44"/>
      <c r="IJ437" s="44"/>
      <c r="IK437" s="44"/>
      <c r="IL437" s="44"/>
      <c r="IM437" s="44"/>
      <c r="IN437" s="44"/>
      <c r="IO437" s="44"/>
      <c r="IP437" s="44"/>
      <c r="IQ437" s="44"/>
      <c r="IR437" s="44"/>
      <c r="IS437" s="44"/>
      <c r="IT437" s="44"/>
      <c r="IU437" s="44"/>
      <c r="IV437" s="44"/>
    </row>
    <row r="438" spans="1:256" s="44" customFormat="1" ht="254.8" x14ac:dyDescent="0.25">
      <c r="A438" s="97">
        <v>618</v>
      </c>
      <c r="B438" s="100" t="s">
        <v>6896</v>
      </c>
      <c r="C438" s="98">
        <v>4</v>
      </c>
      <c r="D438" s="99" t="s">
        <v>3787</v>
      </c>
      <c r="E438" s="100" t="s">
        <v>3788</v>
      </c>
      <c r="F438" s="98">
        <v>18462</v>
      </c>
      <c r="G438" s="100" t="s">
        <v>3789</v>
      </c>
      <c r="H438" s="98">
        <v>2002</v>
      </c>
      <c r="I438" s="100" t="s">
        <v>3790</v>
      </c>
      <c r="J438" s="101">
        <v>47903.15</v>
      </c>
      <c r="K438" s="100" t="s">
        <v>733</v>
      </c>
      <c r="L438" s="100" t="s">
        <v>3791</v>
      </c>
      <c r="M438" s="100" t="s">
        <v>3792</v>
      </c>
      <c r="N438" s="100" t="s">
        <v>3793</v>
      </c>
      <c r="O438" s="100" t="s">
        <v>3794</v>
      </c>
      <c r="P438" s="100" t="s">
        <v>3795</v>
      </c>
      <c r="Q438" s="102">
        <f t="shared" si="1"/>
        <v>25.791318247126437</v>
      </c>
      <c r="R438" s="98">
        <v>0</v>
      </c>
      <c r="S438" s="98">
        <v>3.4413182471264365</v>
      </c>
      <c r="T438" s="98">
        <v>22.35</v>
      </c>
      <c r="U438" s="102">
        <f t="shared" si="2"/>
        <v>25.791318247126437</v>
      </c>
      <c r="V438" s="98">
        <v>40</v>
      </c>
      <c r="W438" s="98">
        <v>100</v>
      </c>
      <c r="X438" s="103" t="s">
        <v>3754</v>
      </c>
      <c r="Y438" s="102">
        <v>6</v>
      </c>
      <c r="Z438" s="102">
        <v>4</v>
      </c>
      <c r="AA438" s="102">
        <v>3</v>
      </c>
      <c r="AB438" s="102">
        <v>60</v>
      </c>
      <c r="AC438" s="98" t="s">
        <v>3796</v>
      </c>
      <c r="AD438" s="102">
        <v>0</v>
      </c>
      <c r="AE438" s="104">
        <v>5</v>
      </c>
      <c r="AF438" s="105">
        <f t="shared" si="3"/>
        <v>40</v>
      </c>
      <c r="AG438" s="106" t="s">
        <v>3787</v>
      </c>
      <c r="AH438" s="100" t="s">
        <v>3797</v>
      </c>
      <c r="AI438" s="107">
        <v>40</v>
      </c>
      <c r="AJ438" s="106"/>
      <c r="AK438" s="98"/>
      <c r="AL438" s="107"/>
      <c r="AM438" s="106"/>
      <c r="AN438" s="98"/>
      <c r="AO438" s="107"/>
      <c r="AP438" s="106"/>
      <c r="AQ438" s="98"/>
      <c r="AR438" s="107"/>
      <c r="AS438" s="106"/>
      <c r="AT438" s="98"/>
      <c r="AU438" s="107"/>
      <c r="AV438" s="108"/>
      <c r="AW438" s="98"/>
      <c r="AX438" s="98"/>
      <c r="AY438" s="56"/>
      <c r="AZ438" s="56"/>
      <c r="BA438" s="56"/>
      <c r="BB438" s="56"/>
      <c r="BC438" s="56"/>
      <c r="BD438" s="56"/>
      <c r="BE438" s="56"/>
      <c r="BF438" s="56"/>
      <c r="BG438" s="56"/>
      <c r="BH438" s="56"/>
      <c r="BI438" s="56"/>
      <c r="BJ438" s="56"/>
      <c r="BK438" s="56"/>
      <c r="BL438" s="56"/>
      <c r="BM438" s="56"/>
      <c r="BN438" s="56"/>
      <c r="BO438" s="56"/>
      <c r="BP438" s="56"/>
      <c r="BQ438" s="56"/>
      <c r="BR438" s="56"/>
      <c r="BS438" s="56"/>
      <c r="BT438" s="56"/>
      <c r="BU438" s="56"/>
      <c r="BV438" s="56"/>
      <c r="BW438" s="56"/>
      <c r="BX438" s="56"/>
      <c r="BY438" s="56"/>
      <c r="BZ438" s="56"/>
      <c r="CA438" s="56"/>
      <c r="CB438" s="56"/>
      <c r="CC438" s="56"/>
      <c r="CD438" s="56"/>
      <c r="CE438" s="56"/>
      <c r="CF438" s="56"/>
      <c r="CG438" s="56"/>
      <c r="CH438" s="56"/>
      <c r="CI438" s="56"/>
      <c r="CJ438" s="56"/>
      <c r="CK438" s="56"/>
      <c r="CL438" s="56"/>
      <c r="CM438" s="56"/>
      <c r="CN438" s="56"/>
      <c r="CO438" s="56"/>
      <c r="CP438" s="56"/>
      <c r="CQ438" s="56"/>
      <c r="CR438" s="56"/>
      <c r="CS438" s="56"/>
      <c r="CT438" s="56"/>
      <c r="CU438" s="56"/>
      <c r="CV438" s="56"/>
      <c r="CW438" s="56"/>
      <c r="CX438" s="56"/>
      <c r="CY438" s="56"/>
      <c r="CZ438" s="56"/>
      <c r="DA438" s="56"/>
      <c r="DB438" s="56"/>
      <c r="DC438" s="56"/>
      <c r="DD438" s="56"/>
      <c r="DE438" s="56"/>
      <c r="DF438" s="56"/>
      <c r="DG438" s="56"/>
      <c r="DH438" s="56"/>
      <c r="DI438" s="56"/>
      <c r="DJ438" s="56"/>
      <c r="DK438" s="56"/>
      <c r="DL438" s="56"/>
      <c r="DM438" s="56"/>
      <c r="DN438" s="56"/>
      <c r="DO438" s="56"/>
      <c r="DP438" s="56"/>
      <c r="DQ438" s="56"/>
      <c r="DR438" s="56"/>
      <c r="DS438" s="56"/>
      <c r="DT438" s="56"/>
      <c r="DU438" s="56"/>
      <c r="DV438" s="56"/>
      <c r="DW438" s="56"/>
      <c r="DX438" s="56"/>
      <c r="DY438" s="56"/>
      <c r="DZ438" s="56"/>
      <c r="EA438" s="56"/>
      <c r="EB438" s="56"/>
      <c r="EC438" s="56"/>
      <c r="ED438" s="56"/>
      <c r="EE438" s="56"/>
      <c r="EF438" s="56"/>
      <c r="EG438" s="56"/>
      <c r="EH438" s="56"/>
      <c r="EI438" s="56"/>
      <c r="EJ438" s="56"/>
      <c r="EK438" s="56"/>
      <c r="EL438" s="56"/>
      <c r="EM438" s="56"/>
      <c r="EN438" s="56"/>
      <c r="EO438" s="56"/>
      <c r="EP438" s="56"/>
      <c r="EQ438" s="56"/>
      <c r="ER438" s="56"/>
    </row>
    <row r="439" spans="1:256" s="44" customFormat="1" ht="152.9" x14ac:dyDescent="0.25">
      <c r="A439" s="97">
        <v>618</v>
      </c>
      <c r="B439" s="100" t="s">
        <v>6896</v>
      </c>
      <c r="C439" s="98">
        <v>13</v>
      </c>
      <c r="D439" s="99" t="s">
        <v>3774</v>
      </c>
      <c r="E439" s="100" t="s">
        <v>3775</v>
      </c>
      <c r="F439" s="98">
        <v>8056</v>
      </c>
      <c r="G439" s="100" t="s">
        <v>3776</v>
      </c>
      <c r="H439" s="98">
        <v>2003</v>
      </c>
      <c r="I439" s="100" t="s">
        <v>3777</v>
      </c>
      <c r="J439" s="101">
        <v>5019.43</v>
      </c>
      <c r="K439" s="100" t="s">
        <v>733</v>
      </c>
      <c r="L439" s="100" t="s">
        <v>3778</v>
      </c>
      <c r="M439" s="100" t="s">
        <v>3779</v>
      </c>
      <c r="N439" s="100" t="s">
        <v>3780</v>
      </c>
      <c r="O439" s="100" t="s">
        <v>3781</v>
      </c>
      <c r="P439" s="100" t="s">
        <v>3782</v>
      </c>
      <c r="Q439" s="102">
        <f t="shared" si="1"/>
        <v>22.710591235632187</v>
      </c>
      <c r="R439" s="98">
        <v>0</v>
      </c>
      <c r="S439" s="98">
        <v>0.36059123563218393</v>
      </c>
      <c r="T439" s="98">
        <v>22.35</v>
      </c>
      <c r="U439" s="102">
        <f t="shared" si="2"/>
        <v>22.710591235632187</v>
      </c>
      <c r="V439" s="98">
        <v>100</v>
      </c>
      <c r="W439" s="98">
        <v>100</v>
      </c>
      <c r="X439" s="103" t="s">
        <v>3754</v>
      </c>
      <c r="Y439" s="102">
        <v>6</v>
      </c>
      <c r="Z439" s="102">
        <v>1</v>
      </c>
      <c r="AA439" s="102">
        <v>5</v>
      </c>
      <c r="AB439" s="102">
        <v>24</v>
      </c>
      <c r="AC439" s="98" t="s">
        <v>3783</v>
      </c>
      <c r="AD439" s="102">
        <v>0</v>
      </c>
      <c r="AE439" s="104">
        <v>2</v>
      </c>
      <c r="AF439" s="105">
        <f t="shared" si="3"/>
        <v>100</v>
      </c>
      <c r="AG439" s="106" t="s">
        <v>3774</v>
      </c>
      <c r="AH439" s="100" t="s">
        <v>3784</v>
      </c>
      <c r="AI439" s="107">
        <v>40</v>
      </c>
      <c r="AJ439" s="106" t="s">
        <v>3785</v>
      </c>
      <c r="AK439" s="98" t="s">
        <v>3786</v>
      </c>
      <c r="AL439" s="107">
        <v>60</v>
      </c>
      <c r="AM439" s="106"/>
      <c r="AN439" s="98"/>
      <c r="AO439" s="107"/>
      <c r="AP439" s="106"/>
      <c r="AQ439" s="98"/>
      <c r="AR439" s="107"/>
      <c r="AS439" s="106"/>
      <c r="AT439" s="98"/>
      <c r="AU439" s="107"/>
      <c r="AV439" s="108"/>
      <c r="AW439" s="98"/>
      <c r="AX439" s="98"/>
      <c r="AY439" s="55"/>
      <c r="AZ439" s="55"/>
      <c r="BA439" s="55"/>
      <c r="BB439" s="55"/>
      <c r="BC439" s="55"/>
      <c r="BD439" s="55"/>
      <c r="BE439" s="55"/>
      <c r="BF439" s="55"/>
      <c r="BG439" s="55"/>
      <c r="BH439" s="55"/>
      <c r="BI439" s="55"/>
      <c r="BJ439" s="55"/>
      <c r="BK439" s="55"/>
      <c r="BL439" s="55"/>
      <c r="BM439" s="55"/>
      <c r="BN439" s="55"/>
      <c r="BO439" s="55"/>
      <c r="BP439" s="55"/>
      <c r="BQ439" s="55"/>
      <c r="BR439" s="55"/>
      <c r="BS439" s="55"/>
      <c r="BT439" s="55"/>
      <c r="BU439" s="55"/>
      <c r="BV439" s="55"/>
      <c r="BW439" s="55"/>
      <c r="BX439" s="55"/>
      <c r="BY439" s="55"/>
      <c r="BZ439" s="55"/>
      <c r="CA439" s="55"/>
      <c r="CB439" s="55"/>
      <c r="CC439" s="55"/>
      <c r="CD439" s="55"/>
      <c r="CE439" s="55"/>
      <c r="CF439" s="55"/>
      <c r="CG439" s="55"/>
      <c r="CH439" s="55"/>
      <c r="CI439" s="55"/>
      <c r="CJ439" s="55"/>
      <c r="CK439" s="55"/>
      <c r="CL439" s="55"/>
      <c r="CM439" s="55"/>
      <c r="CN439" s="55"/>
      <c r="CO439" s="55"/>
      <c r="CP439" s="55"/>
      <c r="CQ439" s="55"/>
      <c r="CR439" s="55"/>
      <c r="CS439" s="55"/>
      <c r="CT439" s="55"/>
      <c r="CU439" s="55"/>
      <c r="CV439" s="55"/>
      <c r="CW439" s="55"/>
      <c r="CX439" s="55"/>
      <c r="CY439" s="55"/>
      <c r="CZ439" s="55"/>
      <c r="DA439" s="55"/>
      <c r="DB439" s="55"/>
      <c r="DC439" s="55"/>
      <c r="DD439" s="55"/>
      <c r="DE439" s="55"/>
      <c r="DF439" s="55"/>
      <c r="DG439" s="55"/>
      <c r="DH439" s="55"/>
      <c r="DI439" s="55"/>
      <c r="DJ439" s="55"/>
      <c r="DK439" s="55"/>
      <c r="DL439" s="55"/>
      <c r="DM439" s="55"/>
      <c r="DN439" s="55"/>
      <c r="DO439" s="55"/>
      <c r="DP439" s="55"/>
      <c r="DQ439" s="55"/>
      <c r="DR439" s="55"/>
      <c r="DS439" s="55"/>
      <c r="DT439" s="55"/>
      <c r="DU439" s="55"/>
      <c r="DV439" s="55"/>
      <c r="DW439" s="55"/>
      <c r="DX439" s="55"/>
      <c r="DY439" s="55"/>
      <c r="DZ439" s="55"/>
      <c r="EA439" s="55"/>
      <c r="EB439" s="55"/>
      <c r="EC439" s="55"/>
      <c r="ED439" s="55"/>
      <c r="EE439" s="55"/>
      <c r="EF439" s="55"/>
      <c r="EG439" s="55"/>
      <c r="EH439" s="55"/>
      <c r="EI439" s="55"/>
      <c r="EJ439" s="55"/>
      <c r="EK439" s="55"/>
      <c r="EL439" s="55"/>
      <c r="EM439" s="55"/>
      <c r="EN439" s="55"/>
      <c r="EO439" s="55"/>
      <c r="EP439" s="55"/>
      <c r="EQ439" s="55"/>
      <c r="ER439" s="55"/>
      <c r="ES439" s="45"/>
      <c r="ET439" s="45"/>
      <c r="EU439" s="45"/>
      <c r="EV439" s="45"/>
      <c r="EW439" s="45"/>
      <c r="EX439" s="45"/>
      <c r="EY439" s="45"/>
      <c r="EZ439" s="45"/>
      <c r="FA439" s="45"/>
      <c r="FB439" s="45"/>
      <c r="FC439" s="45"/>
      <c r="FD439" s="45"/>
      <c r="FE439" s="45"/>
      <c r="FF439" s="45"/>
      <c r="FG439" s="45"/>
      <c r="FH439" s="45"/>
      <c r="FI439" s="45"/>
      <c r="FJ439" s="45"/>
      <c r="FK439" s="45"/>
      <c r="FL439" s="45"/>
      <c r="FM439" s="45"/>
      <c r="FN439" s="45"/>
      <c r="FO439" s="45"/>
      <c r="FP439" s="45"/>
      <c r="FQ439" s="45"/>
      <c r="FR439" s="45"/>
      <c r="FS439" s="45"/>
      <c r="FT439" s="45"/>
      <c r="FU439" s="45"/>
      <c r="FV439" s="45"/>
      <c r="FW439" s="45"/>
      <c r="FX439" s="45"/>
      <c r="FY439" s="45"/>
      <c r="FZ439" s="45"/>
      <c r="GA439" s="45"/>
      <c r="GB439" s="45"/>
      <c r="GC439" s="45"/>
      <c r="GD439" s="45"/>
      <c r="GE439" s="45"/>
      <c r="GF439" s="45"/>
      <c r="GG439" s="45"/>
      <c r="GH439" s="45"/>
      <c r="GI439" s="45"/>
      <c r="GJ439" s="45"/>
      <c r="GK439" s="45"/>
      <c r="GL439" s="45"/>
      <c r="GM439" s="45"/>
      <c r="GN439" s="45"/>
      <c r="GO439" s="45"/>
      <c r="GP439" s="45"/>
      <c r="GQ439" s="45"/>
      <c r="GR439" s="45"/>
      <c r="GS439" s="45"/>
      <c r="GT439" s="45"/>
      <c r="GU439" s="45"/>
      <c r="GV439" s="45"/>
      <c r="GW439" s="45"/>
      <c r="GX439" s="45"/>
      <c r="GY439" s="45"/>
      <c r="GZ439" s="45"/>
      <c r="HA439" s="45"/>
      <c r="HB439" s="45"/>
      <c r="HC439" s="45"/>
      <c r="HD439" s="45"/>
      <c r="HE439" s="45"/>
      <c r="HF439" s="45"/>
      <c r="HG439" s="45"/>
      <c r="HH439" s="45"/>
      <c r="HI439" s="45"/>
      <c r="HJ439" s="45"/>
      <c r="HK439" s="45"/>
      <c r="HL439" s="45"/>
      <c r="HM439" s="45"/>
      <c r="HN439" s="45"/>
      <c r="HO439" s="45"/>
      <c r="HP439" s="45"/>
      <c r="HQ439" s="45"/>
      <c r="HR439" s="45"/>
      <c r="HS439" s="45"/>
      <c r="HT439" s="45"/>
      <c r="HU439" s="45"/>
      <c r="HV439" s="45"/>
      <c r="HW439" s="45"/>
      <c r="HX439" s="45"/>
      <c r="HY439" s="45"/>
      <c r="HZ439" s="45"/>
      <c r="IA439" s="45"/>
      <c r="IB439" s="45"/>
      <c r="IC439" s="45"/>
      <c r="ID439" s="45"/>
      <c r="IE439" s="45"/>
      <c r="IF439" s="45"/>
      <c r="IG439" s="45"/>
      <c r="IH439" s="45"/>
      <c r="II439" s="45"/>
      <c r="IJ439" s="45"/>
      <c r="IK439" s="45"/>
      <c r="IL439" s="45"/>
      <c r="IM439" s="45"/>
      <c r="IN439" s="45"/>
      <c r="IO439" s="45"/>
      <c r="IP439" s="45"/>
      <c r="IQ439" s="45"/>
      <c r="IR439" s="45"/>
      <c r="IS439" s="45"/>
      <c r="IT439" s="45"/>
      <c r="IU439" s="45"/>
      <c r="IV439" s="45"/>
    </row>
    <row r="440" spans="1:256" s="44" customFormat="1" ht="407.65" x14ac:dyDescent="0.25">
      <c r="A440" s="97">
        <v>618</v>
      </c>
      <c r="B440" s="100" t="s">
        <v>6896</v>
      </c>
      <c r="C440" s="98">
        <v>4</v>
      </c>
      <c r="D440" s="99" t="s">
        <v>3787</v>
      </c>
      <c r="E440" s="100" t="s">
        <v>3835</v>
      </c>
      <c r="F440" s="98" t="s">
        <v>3836</v>
      </c>
      <c r="G440" s="100" t="s">
        <v>3837</v>
      </c>
      <c r="H440" s="98">
        <v>2010</v>
      </c>
      <c r="I440" s="100" t="s">
        <v>3838</v>
      </c>
      <c r="J440" s="101">
        <v>48332</v>
      </c>
      <c r="K440" s="100" t="s">
        <v>655</v>
      </c>
      <c r="L440" s="100" t="s">
        <v>3839</v>
      </c>
      <c r="M440" s="100" t="s">
        <v>3840</v>
      </c>
      <c r="N440" s="100" t="s">
        <v>3841</v>
      </c>
      <c r="O440" s="100" t="s">
        <v>3842</v>
      </c>
      <c r="P440" s="100">
        <v>107062</v>
      </c>
      <c r="Q440" s="102">
        <f t="shared" si="1"/>
        <v>25.822126436781609</v>
      </c>
      <c r="R440" s="98">
        <v>0</v>
      </c>
      <c r="S440" s="98">
        <v>3.4721264367816094</v>
      </c>
      <c r="T440" s="98">
        <v>22.35</v>
      </c>
      <c r="U440" s="102">
        <f t="shared" si="2"/>
        <v>25.822126436781609</v>
      </c>
      <c r="V440" s="98">
        <v>100</v>
      </c>
      <c r="W440" s="98">
        <v>100</v>
      </c>
      <c r="X440" s="103" t="s">
        <v>3754</v>
      </c>
      <c r="Y440" s="102">
        <v>6</v>
      </c>
      <c r="Z440" s="102">
        <v>3</v>
      </c>
      <c r="AA440" s="102">
        <v>9</v>
      </c>
      <c r="AB440" s="102">
        <v>60</v>
      </c>
      <c r="AC440" s="98" t="s">
        <v>3843</v>
      </c>
      <c r="AD440" s="102">
        <v>12.92</v>
      </c>
      <c r="AE440" s="104">
        <v>2</v>
      </c>
      <c r="AF440" s="105">
        <f t="shared" si="3"/>
        <v>100</v>
      </c>
      <c r="AG440" s="106" t="s">
        <v>3844</v>
      </c>
      <c r="AH440" s="100" t="s">
        <v>3797</v>
      </c>
      <c r="AI440" s="107"/>
      <c r="AJ440" s="106" t="s">
        <v>3845</v>
      </c>
      <c r="AK440" s="98" t="s">
        <v>3846</v>
      </c>
      <c r="AL440" s="107">
        <v>100</v>
      </c>
      <c r="AM440" s="106" t="s">
        <v>3758</v>
      </c>
      <c r="AN440" s="98" t="s">
        <v>3759</v>
      </c>
      <c r="AO440" s="107"/>
      <c r="AP440" s="106"/>
      <c r="AQ440" s="98"/>
      <c r="AR440" s="107"/>
      <c r="AS440" s="106"/>
      <c r="AT440" s="98"/>
      <c r="AU440" s="107"/>
      <c r="AV440" s="108"/>
      <c r="AW440" s="98"/>
      <c r="AX440" s="98"/>
      <c r="AY440" s="55"/>
      <c r="AZ440" s="55"/>
      <c r="BA440" s="55"/>
      <c r="BB440" s="55"/>
      <c r="BC440" s="55"/>
      <c r="BD440" s="55"/>
      <c r="BE440" s="55"/>
      <c r="BF440" s="55"/>
      <c r="BG440" s="55"/>
      <c r="BH440" s="55"/>
      <c r="BI440" s="55"/>
      <c r="BJ440" s="55"/>
      <c r="BK440" s="55"/>
      <c r="BL440" s="55"/>
      <c r="BM440" s="55"/>
      <c r="BN440" s="55"/>
      <c r="BO440" s="55"/>
      <c r="BP440" s="55"/>
      <c r="BQ440" s="55"/>
      <c r="BR440" s="55"/>
      <c r="BS440" s="55"/>
      <c r="BT440" s="55"/>
      <c r="BU440" s="55"/>
      <c r="BV440" s="55"/>
      <c r="BW440" s="55"/>
      <c r="BX440" s="55"/>
      <c r="BY440" s="55"/>
      <c r="BZ440" s="55"/>
      <c r="CA440" s="55"/>
      <c r="CB440" s="55"/>
      <c r="CC440" s="55"/>
      <c r="CD440" s="55"/>
      <c r="CE440" s="55"/>
      <c r="CF440" s="55"/>
      <c r="CG440" s="55"/>
      <c r="CH440" s="55"/>
      <c r="CI440" s="55"/>
      <c r="CJ440" s="55"/>
      <c r="CK440" s="55"/>
      <c r="CL440" s="55"/>
      <c r="CM440" s="55"/>
      <c r="CN440" s="55"/>
      <c r="CO440" s="55"/>
      <c r="CP440" s="55"/>
      <c r="CQ440" s="55"/>
      <c r="CR440" s="55"/>
      <c r="CS440" s="55"/>
      <c r="CT440" s="55"/>
      <c r="CU440" s="55"/>
      <c r="CV440" s="55"/>
      <c r="CW440" s="55"/>
      <c r="CX440" s="55"/>
      <c r="CY440" s="55"/>
      <c r="CZ440" s="55"/>
      <c r="DA440" s="55"/>
      <c r="DB440" s="55"/>
      <c r="DC440" s="55"/>
      <c r="DD440" s="55"/>
      <c r="DE440" s="55"/>
      <c r="DF440" s="55"/>
      <c r="DG440" s="55"/>
      <c r="DH440" s="55"/>
      <c r="DI440" s="55"/>
      <c r="DJ440" s="55"/>
      <c r="DK440" s="55"/>
      <c r="DL440" s="55"/>
      <c r="DM440" s="55"/>
      <c r="DN440" s="55"/>
      <c r="DO440" s="55"/>
      <c r="DP440" s="55"/>
      <c r="DQ440" s="55"/>
      <c r="DR440" s="55"/>
      <c r="DS440" s="55"/>
      <c r="DT440" s="55"/>
      <c r="DU440" s="55"/>
      <c r="DV440" s="55"/>
      <c r="DW440" s="55"/>
      <c r="DX440" s="55"/>
      <c r="DY440" s="55"/>
      <c r="DZ440" s="55"/>
      <c r="EA440" s="55"/>
      <c r="EB440" s="55"/>
      <c r="EC440" s="55"/>
      <c r="ED440" s="55"/>
      <c r="EE440" s="55"/>
      <c r="EF440" s="55"/>
      <c r="EG440" s="55"/>
      <c r="EH440" s="55"/>
      <c r="EI440" s="55"/>
      <c r="EJ440" s="55"/>
      <c r="EK440" s="55"/>
      <c r="EL440" s="55"/>
      <c r="EM440" s="55"/>
      <c r="EN440" s="55"/>
      <c r="EO440" s="55"/>
      <c r="EP440" s="55"/>
      <c r="EQ440" s="55"/>
      <c r="ER440" s="55"/>
      <c r="ES440" s="45"/>
      <c r="ET440" s="45"/>
      <c r="EU440" s="45"/>
      <c r="EV440" s="45"/>
      <c r="EW440" s="45"/>
      <c r="EX440" s="45"/>
      <c r="EY440" s="45"/>
      <c r="EZ440" s="45"/>
      <c r="FA440" s="45"/>
      <c r="FB440" s="45"/>
      <c r="FC440" s="45"/>
      <c r="FD440" s="45"/>
      <c r="FE440" s="45"/>
      <c r="FF440" s="45"/>
      <c r="FG440" s="45"/>
      <c r="FH440" s="45"/>
      <c r="FI440" s="45"/>
      <c r="FJ440" s="45"/>
      <c r="FK440" s="45"/>
      <c r="FL440" s="45"/>
      <c r="FM440" s="45"/>
      <c r="FN440" s="45"/>
      <c r="FO440" s="45"/>
      <c r="FP440" s="45"/>
      <c r="FQ440" s="45"/>
      <c r="FR440" s="45"/>
      <c r="FS440" s="45"/>
      <c r="FT440" s="45"/>
      <c r="FU440" s="45"/>
      <c r="FV440" s="45"/>
      <c r="FW440" s="45"/>
      <c r="FX440" s="45"/>
      <c r="FY440" s="45"/>
      <c r="FZ440" s="45"/>
      <c r="GA440" s="45"/>
      <c r="GB440" s="45"/>
      <c r="GC440" s="45"/>
      <c r="GD440" s="45"/>
      <c r="GE440" s="45"/>
      <c r="GF440" s="45"/>
      <c r="GG440" s="45"/>
      <c r="GH440" s="45"/>
      <c r="GI440" s="45"/>
      <c r="GJ440" s="45"/>
      <c r="GK440" s="45"/>
      <c r="GL440" s="45"/>
      <c r="GM440" s="45"/>
      <c r="GN440" s="45"/>
      <c r="GO440" s="45"/>
      <c r="GP440" s="45"/>
      <c r="GQ440" s="45"/>
      <c r="GR440" s="45"/>
      <c r="GS440" s="45"/>
      <c r="GT440" s="45"/>
      <c r="GU440" s="45"/>
      <c r="GV440" s="45"/>
      <c r="GW440" s="45"/>
      <c r="GX440" s="45"/>
      <c r="GY440" s="45"/>
      <c r="GZ440" s="45"/>
      <c r="HA440" s="45"/>
      <c r="HB440" s="45"/>
      <c r="HC440" s="45"/>
      <c r="HD440" s="45"/>
      <c r="HE440" s="45"/>
      <c r="HF440" s="45"/>
      <c r="HG440" s="45"/>
      <c r="HH440" s="45"/>
      <c r="HI440" s="45"/>
      <c r="HJ440" s="45"/>
      <c r="HK440" s="45"/>
      <c r="HL440" s="45"/>
      <c r="HM440" s="45"/>
      <c r="HN440" s="45"/>
      <c r="HO440" s="45"/>
      <c r="HP440" s="45"/>
      <c r="HQ440" s="45"/>
      <c r="HR440" s="45"/>
      <c r="HS440" s="45"/>
      <c r="HT440" s="45"/>
      <c r="HU440" s="45"/>
      <c r="HV440" s="45"/>
      <c r="HW440" s="45"/>
      <c r="HX440" s="45"/>
      <c r="HY440" s="45"/>
      <c r="HZ440" s="45"/>
      <c r="IA440" s="45"/>
      <c r="IB440" s="45"/>
      <c r="IC440" s="45"/>
      <c r="ID440" s="45"/>
      <c r="IE440" s="45"/>
      <c r="IF440" s="45"/>
      <c r="IG440" s="45"/>
      <c r="IH440" s="45"/>
      <c r="II440" s="45"/>
      <c r="IJ440" s="45"/>
      <c r="IK440" s="45"/>
      <c r="IL440" s="45"/>
      <c r="IM440" s="45"/>
      <c r="IN440" s="45"/>
      <c r="IO440" s="45"/>
      <c r="IP440" s="45"/>
      <c r="IQ440" s="45"/>
      <c r="IR440" s="45"/>
      <c r="IS440" s="45"/>
      <c r="IT440" s="45"/>
      <c r="IU440" s="45"/>
      <c r="IV440" s="45"/>
    </row>
    <row r="441" spans="1:256" s="44" customFormat="1" ht="89.2" x14ac:dyDescent="0.25">
      <c r="A441" s="97">
        <v>619</v>
      </c>
      <c r="B441" s="100" t="s">
        <v>6897</v>
      </c>
      <c r="C441" s="98">
        <v>1</v>
      </c>
      <c r="D441" s="99"/>
      <c r="E441" s="100" t="s">
        <v>3847</v>
      </c>
      <c r="F441" s="98">
        <v>7152</v>
      </c>
      <c r="G441" s="100" t="s">
        <v>3848</v>
      </c>
      <c r="H441" s="98">
        <v>2006</v>
      </c>
      <c r="I441" s="100" t="s">
        <v>3849</v>
      </c>
      <c r="J441" s="101">
        <v>25000</v>
      </c>
      <c r="K441" s="100" t="s">
        <v>675</v>
      </c>
      <c r="L441" s="100" t="s">
        <v>3850</v>
      </c>
      <c r="M441" s="100" t="s">
        <v>3851</v>
      </c>
      <c r="N441" s="100" t="s">
        <v>3852</v>
      </c>
      <c r="O441" s="100" t="s">
        <v>3853</v>
      </c>
      <c r="P441" s="100">
        <v>6722</v>
      </c>
      <c r="Q441" s="102">
        <v>13.74529411764706</v>
      </c>
      <c r="R441" s="98">
        <v>0</v>
      </c>
      <c r="S441" s="98">
        <v>2.0294117647058822</v>
      </c>
      <c r="T441" s="98">
        <v>11.715882352941177</v>
      </c>
      <c r="U441" s="102">
        <v>13.74529411764706</v>
      </c>
      <c r="V441" s="98">
        <v>100</v>
      </c>
      <c r="W441" s="98">
        <v>100</v>
      </c>
      <c r="X441" s="103" t="s">
        <v>3854</v>
      </c>
      <c r="Y441" s="102"/>
      <c r="Z441" s="102"/>
      <c r="AA441" s="102"/>
      <c r="AB441" s="102">
        <v>23</v>
      </c>
      <c r="AC441" s="98"/>
      <c r="AD441" s="102"/>
      <c r="AE441" s="104"/>
      <c r="AF441" s="105">
        <v>100</v>
      </c>
      <c r="AG441" s="106" t="s">
        <v>3855</v>
      </c>
      <c r="AH441" s="100" t="s">
        <v>3856</v>
      </c>
      <c r="AI441" s="107">
        <v>0</v>
      </c>
      <c r="AJ441" s="106" t="s">
        <v>3857</v>
      </c>
      <c r="AK441" s="98" t="s">
        <v>3858</v>
      </c>
      <c r="AL441" s="107">
        <v>0</v>
      </c>
      <c r="AM441" s="106" t="s">
        <v>3859</v>
      </c>
      <c r="AN441" s="98" t="s">
        <v>3856</v>
      </c>
      <c r="AO441" s="107">
        <v>100</v>
      </c>
      <c r="AP441" s="106" t="s">
        <v>3860</v>
      </c>
      <c r="AQ441" s="98" t="s">
        <v>3858</v>
      </c>
      <c r="AR441" s="107">
        <v>0</v>
      </c>
      <c r="AS441" s="106"/>
      <c r="AT441" s="98"/>
      <c r="AU441" s="107"/>
      <c r="AV441" s="108"/>
      <c r="AW441" s="98"/>
      <c r="AX441" s="98"/>
      <c r="AY441" s="55"/>
      <c r="AZ441" s="55"/>
      <c r="BA441" s="55"/>
      <c r="BB441" s="55"/>
      <c r="BC441" s="55"/>
      <c r="BD441" s="55"/>
      <c r="BE441" s="55"/>
      <c r="BF441" s="55"/>
      <c r="BG441" s="55"/>
      <c r="BH441" s="55"/>
      <c r="BI441" s="55"/>
      <c r="BJ441" s="55"/>
      <c r="BK441" s="55"/>
      <c r="BL441" s="55"/>
      <c r="BM441" s="55"/>
      <c r="BN441" s="55"/>
      <c r="BO441" s="55"/>
      <c r="BP441" s="55"/>
      <c r="BQ441" s="55"/>
      <c r="BR441" s="55"/>
      <c r="BS441" s="55"/>
      <c r="BT441" s="55"/>
      <c r="BU441" s="55"/>
      <c r="BV441" s="55"/>
      <c r="BW441" s="55"/>
      <c r="BX441" s="55"/>
      <c r="BY441" s="55"/>
      <c r="BZ441" s="55"/>
      <c r="CA441" s="55"/>
      <c r="CB441" s="55"/>
      <c r="CC441" s="55"/>
      <c r="CD441" s="55"/>
      <c r="CE441" s="55"/>
      <c r="CF441" s="55"/>
      <c r="CG441" s="55"/>
      <c r="CH441" s="55"/>
      <c r="CI441" s="55"/>
      <c r="CJ441" s="55"/>
      <c r="CK441" s="55"/>
      <c r="CL441" s="55"/>
      <c r="CM441" s="55"/>
      <c r="CN441" s="55"/>
      <c r="CO441" s="55"/>
      <c r="CP441" s="55"/>
      <c r="CQ441" s="55"/>
      <c r="CR441" s="55"/>
      <c r="CS441" s="55"/>
      <c r="CT441" s="55"/>
      <c r="CU441" s="55"/>
      <c r="CV441" s="55"/>
      <c r="CW441" s="55"/>
      <c r="CX441" s="55"/>
      <c r="CY441" s="55"/>
      <c r="CZ441" s="55"/>
      <c r="DA441" s="55"/>
      <c r="DB441" s="55"/>
      <c r="DC441" s="55"/>
      <c r="DD441" s="55"/>
      <c r="DE441" s="55"/>
      <c r="DF441" s="55"/>
      <c r="DG441" s="55"/>
      <c r="DH441" s="55"/>
      <c r="DI441" s="55"/>
      <c r="DJ441" s="55"/>
      <c r="DK441" s="55"/>
      <c r="DL441" s="55"/>
      <c r="DM441" s="55"/>
      <c r="DN441" s="55"/>
      <c r="DO441" s="55"/>
      <c r="DP441" s="55"/>
      <c r="DQ441" s="55"/>
      <c r="DR441" s="55"/>
      <c r="DS441" s="55"/>
      <c r="DT441" s="55"/>
      <c r="DU441" s="55"/>
      <c r="DV441" s="55"/>
      <c r="DW441" s="55"/>
      <c r="DX441" s="55"/>
      <c r="DY441" s="55"/>
      <c r="DZ441" s="55"/>
      <c r="EA441" s="55"/>
      <c r="EB441" s="55"/>
      <c r="EC441" s="55"/>
      <c r="ED441" s="55"/>
      <c r="EE441" s="55"/>
      <c r="EF441" s="55"/>
      <c r="EG441" s="55"/>
      <c r="EH441" s="55"/>
      <c r="EI441" s="55"/>
      <c r="EJ441" s="55"/>
      <c r="EK441" s="55"/>
      <c r="EL441" s="55"/>
      <c r="EM441" s="55"/>
      <c r="EN441" s="55"/>
      <c r="EO441" s="55"/>
      <c r="EP441" s="55"/>
      <c r="EQ441" s="55"/>
      <c r="ER441" s="55"/>
      <c r="ES441" s="45"/>
      <c r="ET441" s="45"/>
      <c r="EU441" s="45"/>
      <c r="EV441" s="45"/>
      <c r="EW441" s="45"/>
      <c r="EX441" s="45"/>
      <c r="EY441" s="45"/>
      <c r="EZ441" s="45"/>
      <c r="FA441" s="45"/>
      <c r="FB441" s="45"/>
      <c r="FC441" s="45"/>
      <c r="FD441" s="45"/>
      <c r="FE441" s="45"/>
      <c r="FF441" s="45"/>
      <c r="FG441" s="45"/>
      <c r="FH441" s="45"/>
      <c r="FI441" s="45"/>
      <c r="FJ441" s="45"/>
      <c r="FK441" s="45"/>
      <c r="FL441" s="45"/>
      <c r="FM441" s="45"/>
      <c r="FN441" s="45"/>
      <c r="FO441" s="45"/>
      <c r="FP441" s="45"/>
      <c r="FQ441" s="45"/>
      <c r="FR441" s="45"/>
      <c r="FS441" s="45"/>
      <c r="FT441" s="45"/>
      <c r="FU441" s="45"/>
      <c r="FV441" s="45"/>
      <c r="FW441" s="45"/>
      <c r="FX441" s="45"/>
      <c r="FY441" s="45"/>
      <c r="FZ441" s="45"/>
      <c r="GA441" s="45"/>
      <c r="GB441" s="45"/>
      <c r="GC441" s="45"/>
      <c r="GD441" s="45"/>
      <c r="GE441" s="45"/>
      <c r="GF441" s="45"/>
      <c r="GG441" s="45"/>
      <c r="GH441" s="45"/>
      <c r="GI441" s="45"/>
      <c r="GJ441" s="45"/>
      <c r="GK441" s="45"/>
      <c r="GL441" s="45"/>
      <c r="GM441" s="45"/>
      <c r="GN441" s="45"/>
      <c r="GO441" s="45"/>
      <c r="GP441" s="45"/>
      <c r="GQ441" s="45"/>
      <c r="GR441" s="45"/>
      <c r="GS441" s="45"/>
      <c r="GT441" s="45"/>
      <c r="GU441" s="45"/>
      <c r="GV441" s="45"/>
      <c r="GW441" s="45"/>
      <c r="GX441" s="45"/>
      <c r="GY441" s="45"/>
      <c r="GZ441" s="45"/>
      <c r="HA441" s="45"/>
      <c r="HB441" s="45"/>
      <c r="HC441" s="45"/>
      <c r="HD441" s="45"/>
      <c r="HE441" s="45"/>
      <c r="HF441" s="45"/>
      <c r="HG441" s="45"/>
      <c r="HH441" s="45"/>
      <c r="HI441" s="45"/>
      <c r="HJ441" s="45"/>
      <c r="HK441" s="45"/>
      <c r="HL441" s="45"/>
      <c r="HM441" s="45"/>
      <c r="HN441" s="45"/>
      <c r="HO441" s="45"/>
      <c r="HP441" s="45"/>
      <c r="HQ441" s="45"/>
      <c r="HR441" s="45"/>
      <c r="HS441" s="45"/>
      <c r="HT441" s="45"/>
      <c r="HU441" s="45"/>
      <c r="HV441" s="45"/>
      <c r="HW441" s="45"/>
      <c r="HX441" s="45"/>
      <c r="HY441" s="45"/>
      <c r="HZ441" s="45"/>
      <c r="IA441" s="45"/>
      <c r="IB441" s="45"/>
      <c r="IC441" s="45"/>
      <c r="ID441" s="45"/>
      <c r="IE441" s="45"/>
      <c r="IF441" s="45"/>
      <c r="IG441" s="45"/>
      <c r="IH441" s="45"/>
      <c r="II441" s="45"/>
      <c r="IJ441" s="45"/>
      <c r="IK441" s="45"/>
      <c r="IL441" s="45"/>
      <c r="IM441" s="45"/>
      <c r="IN441" s="45"/>
      <c r="IO441" s="45"/>
      <c r="IP441" s="45"/>
      <c r="IQ441" s="45"/>
      <c r="IR441" s="45"/>
      <c r="IS441" s="45"/>
      <c r="IT441" s="45"/>
      <c r="IU441" s="45"/>
      <c r="IV441" s="45"/>
    </row>
    <row r="442" spans="1:256" s="44" customFormat="1" ht="114.65" x14ac:dyDescent="0.25">
      <c r="A442" s="97">
        <v>782</v>
      </c>
      <c r="B442" s="100" t="s">
        <v>6898</v>
      </c>
      <c r="C442" s="98" t="s">
        <v>3921</v>
      </c>
      <c r="D442" s="99" t="s">
        <v>3922</v>
      </c>
      <c r="E442" s="100" t="s">
        <v>4141</v>
      </c>
      <c r="F442" s="98">
        <v>6883</v>
      </c>
      <c r="G442" s="100" t="s">
        <v>4142</v>
      </c>
      <c r="H442" s="98">
        <v>2015</v>
      </c>
      <c r="I442" s="100" t="s">
        <v>4143</v>
      </c>
      <c r="J442" s="101">
        <v>42294.38</v>
      </c>
      <c r="K442" s="100" t="s">
        <v>6921</v>
      </c>
      <c r="L442" s="100" t="s">
        <v>4144</v>
      </c>
      <c r="M442" s="100" t="s">
        <v>4145</v>
      </c>
      <c r="N442" s="100" t="s">
        <v>4146</v>
      </c>
      <c r="O442" s="100" t="s">
        <v>4147</v>
      </c>
      <c r="P442" s="100">
        <v>15000301</v>
      </c>
      <c r="Q442" s="102">
        <v>45</v>
      </c>
      <c r="R442" s="98">
        <v>0</v>
      </c>
      <c r="S442" s="98">
        <v>0</v>
      </c>
      <c r="T442" s="98">
        <v>45</v>
      </c>
      <c r="U442" s="102">
        <v>45</v>
      </c>
      <c r="V442" s="98">
        <v>85</v>
      </c>
      <c r="W442" s="98">
        <v>0</v>
      </c>
      <c r="X442" s="103" t="s">
        <v>3870</v>
      </c>
      <c r="Y442" s="102">
        <v>6</v>
      </c>
      <c r="Z442" s="102">
        <v>3</v>
      </c>
      <c r="AA442" s="102">
        <v>1</v>
      </c>
      <c r="AB442" s="102">
        <v>46</v>
      </c>
      <c r="AC442" s="98"/>
      <c r="AD442" s="102">
        <v>45</v>
      </c>
      <c r="AE442" s="104">
        <v>5</v>
      </c>
      <c r="AF442" s="105">
        <v>26.14</v>
      </c>
      <c r="AG442" s="106" t="s">
        <v>3922</v>
      </c>
      <c r="AH442" s="100" t="s">
        <v>3931</v>
      </c>
      <c r="AI442" s="107">
        <v>9.09</v>
      </c>
      <c r="AJ442" s="106" t="s">
        <v>3881</v>
      </c>
      <c r="AK442" s="98" t="s">
        <v>3931</v>
      </c>
      <c r="AL442" s="107">
        <v>17.05</v>
      </c>
      <c r="AM442" s="106"/>
      <c r="AN442" s="98"/>
      <c r="AO442" s="107"/>
      <c r="AP442" s="106"/>
      <c r="AQ442" s="98"/>
      <c r="AR442" s="107"/>
      <c r="AS442" s="106"/>
      <c r="AT442" s="98"/>
      <c r="AU442" s="107"/>
      <c r="AV442" s="108"/>
      <c r="AW442" s="98"/>
      <c r="AX442" s="98"/>
      <c r="AY442" s="56"/>
      <c r="AZ442" s="56"/>
      <c r="BA442" s="56"/>
      <c r="BB442" s="56"/>
      <c r="BC442" s="56"/>
      <c r="BD442" s="56"/>
      <c r="BE442" s="56"/>
      <c r="BF442" s="56"/>
      <c r="BG442" s="56"/>
      <c r="BH442" s="56"/>
      <c r="BI442" s="56"/>
      <c r="BJ442" s="56"/>
      <c r="BK442" s="56"/>
      <c r="BL442" s="56"/>
      <c r="BM442" s="56"/>
      <c r="BN442" s="56"/>
      <c r="BO442" s="56"/>
      <c r="BP442" s="56"/>
      <c r="BQ442" s="56"/>
      <c r="BR442" s="56"/>
      <c r="BS442" s="56"/>
      <c r="BT442" s="56"/>
      <c r="BU442" s="56"/>
      <c r="BV442" s="56"/>
      <c r="BW442" s="56"/>
      <c r="BX442" s="56"/>
      <c r="BY442" s="56"/>
      <c r="BZ442" s="56"/>
      <c r="CA442" s="56"/>
      <c r="CB442" s="56"/>
      <c r="CC442" s="56"/>
      <c r="CD442" s="56"/>
      <c r="CE442" s="56"/>
      <c r="CF442" s="56"/>
      <c r="CG442" s="56"/>
      <c r="CH442" s="56"/>
      <c r="CI442" s="56"/>
      <c r="CJ442" s="56"/>
      <c r="CK442" s="56"/>
      <c r="CL442" s="56"/>
      <c r="CM442" s="56"/>
      <c r="CN442" s="56"/>
      <c r="CO442" s="56"/>
      <c r="CP442" s="56"/>
      <c r="CQ442" s="56"/>
      <c r="CR442" s="56"/>
      <c r="CS442" s="56"/>
      <c r="CT442" s="56"/>
      <c r="CU442" s="56"/>
      <c r="CV442" s="56"/>
      <c r="CW442" s="56"/>
      <c r="CX442" s="56"/>
      <c r="CY442" s="56"/>
      <c r="CZ442" s="56"/>
      <c r="DA442" s="56"/>
      <c r="DB442" s="56"/>
      <c r="DC442" s="56"/>
      <c r="DD442" s="56"/>
      <c r="DE442" s="56"/>
      <c r="DF442" s="56"/>
      <c r="DG442" s="56"/>
      <c r="DH442" s="56"/>
      <c r="DI442" s="56"/>
      <c r="DJ442" s="56"/>
      <c r="DK442" s="56"/>
      <c r="DL442" s="56"/>
      <c r="DM442" s="56"/>
      <c r="DN442" s="56"/>
      <c r="DO442" s="56"/>
      <c r="DP442" s="56"/>
      <c r="DQ442" s="56"/>
      <c r="DR442" s="56"/>
      <c r="DS442" s="56"/>
      <c r="DT442" s="56"/>
      <c r="DU442" s="56"/>
      <c r="DV442" s="56"/>
      <c r="DW442" s="56"/>
      <c r="DX442" s="56"/>
      <c r="DY442" s="56"/>
      <c r="DZ442" s="56"/>
      <c r="EA442" s="56"/>
      <c r="EB442" s="56"/>
      <c r="EC442" s="56"/>
      <c r="ED442" s="56"/>
      <c r="EE442" s="56"/>
      <c r="EF442" s="56"/>
      <c r="EG442" s="56"/>
      <c r="EH442" s="56"/>
      <c r="EI442" s="56"/>
      <c r="EJ442" s="56"/>
      <c r="EK442" s="56"/>
      <c r="EL442" s="56"/>
      <c r="EM442" s="56"/>
      <c r="EN442" s="56"/>
      <c r="EO442" s="56"/>
      <c r="EP442" s="56"/>
      <c r="EQ442" s="56"/>
      <c r="ER442" s="56"/>
    </row>
    <row r="443" spans="1:256" s="44" customFormat="1" ht="127.4" x14ac:dyDescent="0.25">
      <c r="A443" s="97">
        <v>782</v>
      </c>
      <c r="B443" s="100" t="s">
        <v>6898</v>
      </c>
      <c r="C443" s="98" t="s">
        <v>4041</v>
      </c>
      <c r="D443" s="99" t="s">
        <v>4042</v>
      </c>
      <c r="E443" s="100" t="s">
        <v>4043</v>
      </c>
      <c r="F443" s="98">
        <v>3569</v>
      </c>
      <c r="G443" s="100" t="s">
        <v>4044</v>
      </c>
      <c r="H443" s="98">
        <v>2008</v>
      </c>
      <c r="I443" s="100" t="s">
        <v>4045</v>
      </c>
      <c r="J443" s="101">
        <v>102007.59</v>
      </c>
      <c r="K443" s="100" t="s">
        <v>675</v>
      </c>
      <c r="L443" s="100" t="s">
        <v>4046</v>
      </c>
      <c r="M443" s="100" t="s">
        <v>4047</v>
      </c>
      <c r="N443" s="100" t="s">
        <v>4048</v>
      </c>
      <c r="O443" s="100" t="s">
        <v>4049</v>
      </c>
      <c r="P443" s="100">
        <v>7000330</v>
      </c>
      <c r="Q443" s="102">
        <f t="shared" ref="Q443:Q454" si="4">U443</f>
        <v>45</v>
      </c>
      <c r="R443" s="98">
        <v>0</v>
      </c>
      <c r="S443" s="98">
        <v>0</v>
      </c>
      <c r="T443" s="98">
        <v>45</v>
      </c>
      <c r="U443" s="102">
        <f t="shared" ref="U443:U454" si="5">R443+S443+T443</f>
        <v>45</v>
      </c>
      <c r="V443" s="98">
        <v>85</v>
      </c>
      <c r="W443" s="98">
        <v>100</v>
      </c>
      <c r="X443" s="103" t="s">
        <v>3870</v>
      </c>
      <c r="Y443" s="102">
        <v>4</v>
      </c>
      <c r="Z443" s="102">
        <v>8</v>
      </c>
      <c r="AA443" s="102">
        <v>3</v>
      </c>
      <c r="AB443" s="102">
        <v>1</v>
      </c>
      <c r="AC443" s="98">
        <v>170</v>
      </c>
      <c r="AD443" s="102">
        <v>45</v>
      </c>
      <c r="AE443" s="104">
        <v>5</v>
      </c>
      <c r="AF443" s="105">
        <v>63.64</v>
      </c>
      <c r="AG443" s="106" t="s">
        <v>4042</v>
      </c>
      <c r="AH443" s="100" t="s">
        <v>4050</v>
      </c>
      <c r="AI443" s="107">
        <v>63.64</v>
      </c>
      <c r="AJ443" s="106"/>
      <c r="AK443" s="98"/>
      <c r="AL443" s="107"/>
      <c r="AM443" s="106"/>
      <c r="AN443" s="98"/>
      <c r="AO443" s="107"/>
      <c r="AP443" s="106"/>
      <c r="AQ443" s="98"/>
      <c r="AR443" s="107"/>
      <c r="AS443" s="106"/>
      <c r="AT443" s="98"/>
      <c r="AU443" s="107"/>
      <c r="AV443" s="108"/>
      <c r="AW443" s="98"/>
      <c r="AX443" s="98"/>
      <c r="AY443" s="56"/>
      <c r="AZ443" s="56"/>
      <c r="BA443" s="56"/>
      <c r="BB443" s="56"/>
      <c r="BC443" s="56"/>
      <c r="BD443" s="56"/>
      <c r="BE443" s="56"/>
      <c r="BF443" s="56"/>
      <c r="BG443" s="56"/>
      <c r="BH443" s="56"/>
      <c r="BI443" s="56"/>
      <c r="BJ443" s="56"/>
      <c r="BK443" s="56"/>
      <c r="BL443" s="56"/>
      <c r="BM443" s="56"/>
      <c r="BN443" s="56"/>
      <c r="BO443" s="56"/>
      <c r="BP443" s="56"/>
      <c r="BQ443" s="56"/>
      <c r="BR443" s="56"/>
      <c r="BS443" s="56"/>
      <c r="BT443" s="56"/>
      <c r="BU443" s="56"/>
      <c r="BV443" s="56"/>
      <c r="BW443" s="56"/>
      <c r="BX443" s="56"/>
      <c r="BY443" s="56"/>
      <c r="BZ443" s="56"/>
      <c r="CA443" s="56"/>
      <c r="CB443" s="56"/>
      <c r="CC443" s="56"/>
      <c r="CD443" s="56"/>
      <c r="CE443" s="56"/>
      <c r="CF443" s="56"/>
      <c r="CG443" s="56"/>
      <c r="CH443" s="56"/>
      <c r="CI443" s="56"/>
      <c r="CJ443" s="56"/>
      <c r="CK443" s="56"/>
      <c r="CL443" s="56"/>
      <c r="CM443" s="56"/>
      <c r="CN443" s="56"/>
      <c r="CO443" s="56"/>
      <c r="CP443" s="56"/>
      <c r="CQ443" s="56"/>
      <c r="CR443" s="56"/>
      <c r="CS443" s="56"/>
      <c r="CT443" s="56"/>
      <c r="CU443" s="56"/>
      <c r="CV443" s="56"/>
      <c r="CW443" s="56"/>
      <c r="CX443" s="56"/>
      <c r="CY443" s="56"/>
      <c r="CZ443" s="56"/>
      <c r="DA443" s="56"/>
      <c r="DB443" s="56"/>
      <c r="DC443" s="56"/>
      <c r="DD443" s="56"/>
      <c r="DE443" s="56"/>
      <c r="DF443" s="56"/>
      <c r="DG443" s="56"/>
      <c r="DH443" s="56"/>
      <c r="DI443" s="56"/>
      <c r="DJ443" s="56"/>
      <c r="DK443" s="56"/>
      <c r="DL443" s="56"/>
      <c r="DM443" s="56"/>
      <c r="DN443" s="56"/>
      <c r="DO443" s="56"/>
      <c r="DP443" s="56"/>
      <c r="DQ443" s="56"/>
      <c r="DR443" s="56"/>
      <c r="DS443" s="56"/>
      <c r="DT443" s="56"/>
      <c r="DU443" s="56"/>
      <c r="DV443" s="56"/>
      <c r="DW443" s="56"/>
      <c r="DX443" s="56"/>
      <c r="DY443" s="56"/>
      <c r="DZ443" s="56"/>
      <c r="EA443" s="56"/>
      <c r="EB443" s="56"/>
      <c r="EC443" s="56"/>
      <c r="ED443" s="56"/>
      <c r="EE443" s="56"/>
      <c r="EF443" s="56"/>
      <c r="EG443" s="56"/>
      <c r="EH443" s="56"/>
      <c r="EI443" s="56"/>
      <c r="EJ443" s="56"/>
      <c r="EK443" s="56"/>
      <c r="EL443" s="56"/>
      <c r="EM443" s="56"/>
      <c r="EN443" s="56"/>
      <c r="EO443" s="56"/>
      <c r="EP443" s="56"/>
      <c r="EQ443" s="56"/>
      <c r="ER443" s="56"/>
    </row>
    <row r="444" spans="1:256" ht="76.45" x14ac:dyDescent="0.25">
      <c r="A444" s="97">
        <v>782</v>
      </c>
      <c r="B444" s="100" t="s">
        <v>6898</v>
      </c>
      <c r="C444" s="98" t="s">
        <v>3932</v>
      </c>
      <c r="D444" s="99" t="s">
        <v>3933</v>
      </c>
      <c r="E444" s="100" t="s">
        <v>3934</v>
      </c>
      <c r="F444" s="98">
        <v>3544</v>
      </c>
      <c r="G444" s="100" t="s">
        <v>3935</v>
      </c>
      <c r="H444" s="98">
        <v>2004</v>
      </c>
      <c r="I444" s="100" t="s">
        <v>3936</v>
      </c>
      <c r="J444" s="101">
        <v>39118.39</v>
      </c>
      <c r="K444" s="100" t="s">
        <v>733</v>
      </c>
      <c r="L444" s="100" t="s">
        <v>3937</v>
      </c>
      <c r="M444" s="100" t="s">
        <v>3938</v>
      </c>
      <c r="N444" s="100" t="s">
        <v>3939</v>
      </c>
      <c r="O444" s="100" t="s">
        <v>3940</v>
      </c>
      <c r="P444" s="100">
        <v>12251</v>
      </c>
      <c r="Q444" s="102">
        <f t="shared" si="4"/>
        <v>45</v>
      </c>
      <c r="R444" s="98">
        <v>0</v>
      </c>
      <c r="S444" s="98">
        <v>0</v>
      </c>
      <c r="T444" s="98">
        <v>45</v>
      </c>
      <c r="U444" s="102">
        <f t="shared" si="5"/>
        <v>45</v>
      </c>
      <c r="V444" s="98">
        <v>85</v>
      </c>
      <c r="W444" s="98">
        <v>100</v>
      </c>
      <c r="X444" s="103" t="s">
        <v>3870</v>
      </c>
      <c r="Y444" s="102">
        <v>4</v>
      </c>
      <c r="Z444" s="102">
        <v>3</v>
      </c>
      <c r="AA444" s="102">
        <v>4</v>
      </c>
      <c r="AB444" s="102">
        <v>4</v>
      </c>
      <c r="AC444" s="98">
        <v>60</v>
      </c>
      <c r="AD444" s="102">
        <v>45</v>
      </c>
      <c r="AE444" s="104">
        <v>5</v>
      </c>
      <c r="AF444" s="105">
        <v>100</v>
      </c>
      <c r="AG444" s="106" t="s">
        <v>3933</v>
      </c>
      <c r="AH444" s="100" t="s">
        <v>3941</v>
      </c>
      <c r="AI444" s="107">
        <v>86.93</v>
      </c>
      <c r="AJ444" s="106" t="s">
        <v>3680</v>
      </c>
      <c r="AK444" s="98" t="s">
        <v>3942</v>
      </c>
      <c r="AL444" s="107">
        <v>13.06</v>
      </c>
      <c r="AM444" s="106"/>
      <c r="AN444" s="98"/>
      <c r="AO444" s="107"/>
      <c r="AP444" s="106"/>
      <c r="AQ444" s="98"/>
      <c r="AR444" s="107"/>
      <c r="AS444" s="106"/>
      <c r="AT444" s="98"/>
      <c r="AU444" s="107"/>
      <c r="AV444" s="108"/>
      <c r="AW444" s="98"/>
      <c r="AX444" s="98"/>
      <c r="AY444" s="56"/>
      <c r="AZ444" s="56"/>
      <c r="BA444" s="56"/>
      <c r="BB444" s="56"/>
      <c r="BC444" s="56"/>
      <c r="BD444" s="56"/>
      <c r="BE444" s="56"/>
      <c r="BF444" s="56"/>
      <c r="BG444" s="56"/>
      <c r="BH444" s="56"/>
      <c r="BI444" s="56"/>
      <c r="BJ444" s="56"/>
      <c r="BK444" s="56"/>
      <c r="BL444" s="56"/>
      <c r="BM444" s="56"/>
      <c r="BN444" s="56"/>
      <c r="BO444" s="56"/>
      <c r="BP444" s="56"/>
      <c r="BQ444" s="56"/>
      <c r="BR444" s="56"/>
      <c r="BS444" s="56"/>
      <c r="BT444" s="56"/>
      <c r="BU444" s="56"/>
      <c r="BV444" s="56"/>
      <c r="BW444" s="56"/>
      <c r="BX444" s="56"/>
      <c r="BY444" s="56"/>
      <c r="BZ444" s="56"/>
      <c r="CA444" s="56"/>
      <c r="CB444" s="56"/>
      <c r="CC444" s="56"/>
      <c r="CD444" s="56"/>
      <c r="CE444" s="56"/>
      <c r="CF444" s="56"/>
      <c r="CG444" s="56"/>
      <c r="CH444" s="56"/>
      <c r="CI444" s="56"/>
      <c r="CJ444" s="56"/>
      <c r="CK444" s="56"/>
      <c r="CL444" s="56"/>
      <c r="CM444" s="56"/>
      <c r="CN444" s="56"/>
      <c r="CO444" s="56"/>
      <c r="CP444" s="56"/>
      <c r="CQ444" s="56"/>
      <c r="CR444" s="56"/>
      <c r="CS444" s="56"/>
      <c r="CT444" s="56"/>
      <c r="CU444" s="56"/>
      <c r="CV444" s="56"/>
      <c r="CW444" s="56"/>
      <c r="CX444" s="56"/>
      <c r="CY444" s="56"/>
      <c r="CZ444" s="56"/>
      <c r="DA444" s="56"/>
      <c r="DB444" s="56"/>
      <c r="DC444" s="56"/>
      <c r="DD444" s="56"/>
      <c r="DE444" s="56"/>
      <c r="DF444" s="56"/>
      <c r="DG444" s="56"/>
      <c r="DH444" s="56"/>
      <c r="DI444" s="56"/>
      <c r="DJ444" s="56"/>
      <c r="DK444" s="56"/>
      <c r="DL444" s="56"/>
      <c r="DM444" s="56"/>
      <c r="DN444" s="56"/>
      <c r="DO444" s="56"/>
      <c r="DP444" s="56"/>
      <c r="DQ444" s="56"/>
      <c r="DR444" s="56"/>
      <c r="DS444" s="56"/>
      <c r="DT444" s="56"/>
      <c r="DU444" s="56"/>
      <c r="DV444" s="56"/>
      <c r="DW444" s="56"/>
      <c r="DX444" s="56"/>
      <c r="DY444" s="56"/>
      <c r="DZ444" s="56"/>
      <c r="EA444" s="56"/>
      <c r="EB444" s="56"/>
      <c r="EC444" s="56"/>
      <c r="ED444" s="56"/>
      <c r="EE444" s="56"/>
      <c r="EF444" s="56"/>
      <c r="EG444" s="56"/>
      <c r="EH444" s="56"/>
      <c r="EI444" s="56"/>
      <c r="EJ444" s="56"/>
      <c r="EK444" s="56"/>
      <c r="EL444" s="56"/>
      <c r="EM444" s="56"/>
      <c r="EN444" s="56"/>
      <c r="EO444" s="56"/>
      <c r="EP444" s="56"/>
      <c r="EQ444" s="56"/>
      <c r="ER444" s="56"/>
      <c r="ES444" s="44"/>
      <c r="ET444" s="44"/>
      <c r="EU444" s="44"/>
      <c r="EV444" s="44"/>
      <c r="EW444" s="44"/>
      <c r="EX444" s="44"/>
      <c r="EY444" s="44"/>
      <c r="EZ444" s="44"/>
      <c r="FA444" s="44"/>
      <c r="FB444" s="44"/>
      <c r="FC444" s="44"/>
      <c r="FD444" s="44"/>
      <c r="FE444" s="44"/>
      <c r="FF444" s="44"/>
      <c r="FG444" s="44"/>
      <c r="FH444" s="44"/>
      <c r="FI444" s="44"/>
      <c r="FJ444" s="44"/>
      <c r="FK444" s="44"/>
      <c r="FL444" s="44"/>
      <c r="FM444" s="44"/>
      <c r="FN444" s="44"/>
      <c r="FO444" s="44"/>
      <c r="FP444" s="44"/>
      <c r="FQ444" s="44"/>
      <c r="FR444" s="44"/>
      <c r="FS444" s="44"/>
      <c r="FT444" s="44"/>
      <c r="FU444" s="44"/>
      <c r="FV444" s="44"/>
      <c r="FW444" s="44"/>
      <c r="FX444" s="44"/>
      <c r="FY444" s="44"/>
      <c r="FZ444" s="44"/>
      <c r="GA444" s="44"/>
      <c r="GB444" s="44"/>
      <c r="GC444" s="44"/>
      <c r="GD444" s="44"/>
      <c r="GE444" s="44"/>
      <c r="GF444" s="44"/>
      <c r="GG444" s="44"/>
      <c r="GH444" s="44"/>
      <c r="GI444" s="44"/>
      <c r="GJ444" s="44"/>
      <c r="GK444" s="44"/>
      <c r="GL444" s="44"/>
      <c r="GM444" s="44"/>
      <c r="GN444" s="44"/>
      <c r="GO444" s="44"/>
      <c r="GP444" s="44"/>
      <c r="GQ444" s="44"/>
      <c r="GR444" s="44"/>
      <c r="GS444" s="44"/>
      <c r="GT444" s="44"/>
      <c r="GU444" s="44"/>
      <c r="GV444" s="44"/>
      <c r="GW444" s="44"/>
      <c r="GX444" s="44"/>
      <c r="GY444" s="44"/>
      <c r="GZ444" s="44"/>
      <c r="HA444" s="44"/>
      <c r="HB444" s="44"/>
      <c r="HC444" s="44"/>
      <c r="HD444" s="44"/>
      <c r="HE444" s="44"/>
      <c r="HF444" s="44"/>
      <c r="HG444" s="44"/>
      <c r="HH444" s="44"/>
      <c r="HI444" s="44"/>
      <c r="HJ444" s="44"/>
      <c r="HK444" s="44"/>
      <c r="HL444" s="44"/>
      <c r="HM444" s="44"/>
      <c r="HN444" s="44"/>
      <c r="HO444" s="44"/>
      <c r="HP444" s="44"/>
      <c r="HQ444" s="44"/>
      <c r="HR444" s="44"/>
      <c r="HS444" s="44"/>
      <c r="HT444" s="44"/>
      <c r="HU444" s="44"/>
      <c r="HV444" s="44"/>
      <c r="HW444" s="44"/>
      <c r="HX444" s="44"/>
      <c r="HY444" s="44"/>
      <c r="HZ444" s="44"/>
      <c r="IA444" s="44"/>
      <c r="IB444" s="44"/>
      <c r="IC444" s="44"/>
      <c r="ID444" s="44"/>
      <c r="IE444" s="44"/>
      <c r="IF444" s="44"/>
      <c r="IG444" s="44"/>
      <c r="IH444" s="44"/>
      <c r="II444" s="44"/>
      <c r="IJ444" s="44"/>
      <c r="IK444" s="44"/>
      <c r="IL444" s="44"/>
      <c r="IM444" s="44"/>
      <c r="IN444" s="44"/>
      <c r="IO444" s="44"/>
      <c r="IP444" s="44"/>
      <c r="IQ444" s="44"/>
      <c r="IR444" s="44"/>
      <c r="IS444" s="44"/>
      <c r="IT444" s="44"/>
      <c r="IU444" s="44"/>
      <c r="IV444" s="44"/>
    </row>
    <row r="445" spans="1:256" ht="89.2" x14ac:dyDescent="0.25">
      <c r="A445" s="97">
        <v>782</v>
      </c>
      <c r="B445" s="100" t="s">
        <v>6898</v>
      </c>
      <c r="C445" s="98" t="s">
        <v>3943</v>
      </c>
      <c r="D445" s="99" t="s">
        <v>3944</v>
      </c>
      <c r="E445" s="100" t="s">
        <v>3945</v>
      </c>
      <c r="F445" s="98">
        <v>9286</v>
      </c>
      <c r="G445" s="100" t="s">
        <v>3946</v>
      </c>
      <c r="H445" s="98">
        <v>2005</v>
      </c>
      <c r="I445" s="100" t="s">
        <v>3947</v>
      </c>
      <c r="J445" s="101">
        <v>57469.069896511435</v>
      </c>
      <c r="K445" s="100" t="s">
        <v>726</v>
      </c>
      <c r="L445" s="100" t="s">
        <v>3948</v>
      </c>
      <c r="M445" s="100" t="s">
        <v>5490</v>
      </c>
      <c r="N445" s="100" t="s">
        <v>3949</v>
      </c>
      <c r="O445" s="100" t="s">
        <v>5491</v>
      </c>
      <c r="P445" s="100">
        <v>1520879</v>
      </c>
      <c r="Q445" s="102">
        <f t="shared" si="4"/>
        <v>45</v>
      </c>
      <c r="R445" s="98">
        <v>0</v>
      </c>
      <c r="S445" s="98">
        <v>0</v>
      </c>
      <c r="T445" s="98">
        <v>45</v>
      </c>
      <c r="U445" s="102">
        <f t="shared" si="5"/>
        <v>45</v>
      </c>
      <c r="V445" s="98">
        <v>85</v>
      </c>
      <c r="W445" s="98">
        <v>100</v>
      </c>
      <c r="X445" s="103" t="s">
        <v>3870</v>
      </c>
      <c r="Y445" s="102">
        <v>6</v>
      </c>
      <c r="Z445" s="102">
        <v>4</v>
      </c>
      <c r="AA445" s="102">
        <v>1</v>
      </c>
      <c r="AB445" s="102">
        <v>25</v>
      </c>
      <c r="AC445" s="98">
        <v>242</v>
      </c>
      <c r="AD445" s="102">
        <v>45</v>
      </c>
      <c r="AE445" s="104">
        <v>5</v>
      </c>
      <c r="AF445" s="105">
        <v>40.909999999999997</v>
      </c>
      <c r="AG445" s="106" t="s">
        <v>3944</v>
      </c>
      <c r="AH445" s="100" t="s">
        <v>3950</v>
      </c>
      <c r="AI445" s="107">
        <v>22.73</v>
      </c>
      <c r="AJ445" s="106" t="s">
        <v>3951</v>
      </c>
      <c r="AK445" s="98" t="s">
        <v>3952</v>
      </c>
      <c r="AL445" s="107">
        <v>18.18</v>
      </c>
      <c r="AM445" s="106"/>
      <c r="AN445" s="98"/>
      <c r="AO445" s="107"/>
      <c r="AP445" s="106"/>
      <c r="AQ445" s="98"/>
      <c r="AR445" s="107"/>
      <c r="AS445" s="106"/>
      <c r="AT445" s="98"/>
      <c r="AU445" s="107"/>
      <c r="AV445" s="108"/>
      <c r="AW445" s="98"/>
      <c r="AX445" s="98"/>
      <c r="AY445" s="56"/>
      <c r="AZ445" s="56"/>
      <c r="BA445" s="56"/>
      <c r="BB445" s="56"/>
      <c r="BC445" s="56"/>
      <c r="BD445" s="56"/>
      <c r="BE445" s="56"/>
      <c r="BF445" s="56"/>
      <c r="BG445" s="56"/>
      <c r="BH445" s="56"/>
      <c r="BI445" s="56"/>
      <c r="BJ445" s="56"/>
      <c r="BK445" s="56"/>
      <c r="BL445" s="56"/>
      <c r="BM445" s="56"/>
      <c r="BN445" s="56"/>
      <c r="BO445" s="56"/>
      <c r="BP445" s="56"/>
      <c r="BQ445" s="56"/>
      <c r="BR445" s="56"/>
      <c r="BS445" s="56"/>
      <c r="BT445" s="56"/>
      <c r="BU445" s="56"/>
      <c r="BV445" s="56"/>
      <c r="BW445" s="56"/>
      <c r="BX445" s="56"/>
      <c r="BY445" s="56"/>
      <c r="BZ445" s="56"/>
      <c r="CA445" s="56"/>
      <c r="CB445" s="56"/>
      <c r="CC445" s="56"/>
      <c r="CD445" s="56"/>
      <c r="CE445" s="56"/>
      <c r="CF445" s="56"/>
      <c r="CG445" s="56"/>
      <c r="CH445" s="56"/>
      <c r="CI445" s="56"/>
      <c r="CJ445" s="56"/>
      <c r="CK445" s="56"/>
      <c r="CL445" s="56"/>
      <c r="CM445" s="56"/>
      <c r="CN445" s="56"/>
      <c r="CO445" s="56"/>
      <c r="CP445" s="56"/>
      <c r="CQ445" s="56"/>
      <c r="CR445" s="56"/>
      <c r="CS445" s="56"/>
      <c r="CT445" s="56"/>
      <c r="CU445" s="56"/>
      <c r="CV445" s="56"/>
      <c r="CW445" s="56"/>
      <c r="CX445" s="56"/>
      <c r="CY445" s="56"/>
      <c r="CZ445" s="56"/>
      <c r="DA445" s="56"/>
      <c r="DB445" s="56"/>
      <c r="DC445" s="56"/>
      <c r="DD445" s="56"/>
      <c r="DE445" s="56"/>
      <c r="DF445" s="56"/>
      <c r="DG445" s="56"/>
      <c r="DH445" s="56"/>
      <c r="DI445" s="56"/>
      <c r="DJ445" s="56"/>
      <c r="DK445" s="56"/>
      <c r="DL445" s="56"/>
      <c r="DM445" s="56"/>
      <c r="DN445" s="56"/>
      <c r="DO445" s="56"/>
      <c r="DP445" s="56"/>
      <c r="DQ445" s="56"/>
      <c r="DR445" s="56"/>
      <c r="DS445" s="56"/>
      <c r="DT445" s="56"/>
      <c r="DU445" s="56"/>
      <c r="DV445" s="56"/>
      <c r="DW445" s="56"/>
      <c r="DX445" s="56"/>
      <c r="DY445" s="56"/>
      <c r="DZ445" s="56"/>
      <c r="EA445" s="56"/>
      <c r="EB445" s="56"/>
      <c r="EC445" s="56"/>
      <c r="ED445" s="56"/>
      <c r="EE445" s="56"/>
      <c r="EF445" s="56"/>
      <c r="EG445" s="56"/>
      <c r="EH445" s="56"/>
      <c r="EI445" s="56"/>
      <c r="EJ445" s="56"/>
      <c r="EK445" s="56"/>
      <c r="EL445" s="56"/>
      <c r="EM445" s="56"/>
      <c r="EN445" s="56"/>
      <c r="EO445" s="56"/>
      <c r="EP445" s="56"/>
      <c r="EQ445" s="56"/>
      <c r="ER445" s="56"/>
      <c r="ES445" s="44"/>
      <c r="ET445" s="44"/>
      <c r="EU445" s="44"/>
      <c r="EV445" s="44"/>
      <c r="EW445" s="44"/>
      <c r="EX445" s="44"/>
      <c r="EY445" s="44"/>
      <c r="EZ445" s="44"/>
      <c r="FA445" s="44"/>
      <c r="FB445" s="44"/>
      <c r="FC445" s="44"/>
      <c r="FD445" s="44"/>
      <c r="FE445" s="44"/>
      <c r="FF445" s="44"/>
      <c r="FG445" s="44"/>
      <c r="FH445" s="44"/>
      <c r="FI445" s="44"/>
      <c r="FJ445" s="44"/>
      <c r="FK445" s="44"/>
      <c r="FL445" s="44"/>
      <c r="FM445" s="44"/>
      <c r="FN445" s="44"/>
      <c r="FO445" s="44"/>
      <c r="FP445" s="44"/>
      <c r="FQ445" s="44"/>
      <c r="FR445" s="44"/>
      <c r="FS445" s="44"/>
      <c r="FT445" s="44"/>
      <c r="FU445" s="44"/>
      <c r="FV445" s="44"/>
      <c r="FW445" s="44"/>
      <c r="FX445" s="44"/>
      <c r="FY445" s="44"/>
      <c r="FZ445" s="44"/>
      <c r="GA445" s="44"/>
      <c r="GB445" s="44"/>
      <c r="GC445" s="44"/>
      <c r="GD445" s="44"/>
      <c r="GE445" s="44"/>
      <c r="GF445" s="44"/>
      <c r="GG445" s="44"/>
      <c r="GH445" s="44"/>
      <c r="GI445" s="44"/>
      <c r="GJ445" s="44"/>
      <c r="GK445" s="44"/>
      <c r="GL445" s="44"/>
      <c r="GM445" s="44"/>
      <c r="GN445" s="44"/>
      <c r="GO445" s="44"/>
      <c r="GP445" s="44"/>
      <c r="GQ445" s="44"/>
      <c r="GR445" s="44"/>
      <c r="GS445" s="44"/>
      <c r="GT445" s="44"/>
      <c r="GU445" s="44"/>
      <c r="GV445" s="44"/>
      <c r="GW445" s="44"/>
      <c r="GX445" s="44"/>
      <c r="GY445" s="44"/>
      <c r="GZ445" s="44"/>
      <c r="HA445" s="44"/>
      <c r="HB445" s="44"/>
      <c r="HC445" s="44"/>
      <c r="HD445" s="44"/>
      <c r="HE445" s="44"/>
      <c r="HF445" s="44"/>
      <c r="HG445" s="44"/>
      <c r="HH445" s="44"/>
      <c r="HI445" s="44"/>
      <c r="HJ445" s="44"/>
      <c r="HK445" s="44"/>
      <c r="HL445" s="44"/>
      <c r="HM445" s="44"/>
      <c r="HN445" s="44"/>
      <c r="HO445" s="44"/>
      <c r="HP445" s="44"/>
      <c r="HQ445" s="44"/>
      <c r="HR445" s="44"/>
      <c r="HS445" s="44"/>
      <c r="HT445" s="44"/>
      <c r="HU445" s="44"/>
      <c r="HV445" s="44"/>
      <c r="HW445" s="44"/>
      <c r="HX445" s="44"/>
      <c r="HY445" s="44"/>
      <c r="HZ445" s="44"/>
      <c r="IA445" s="44"/>
      <c r="IB445" s="44"/>
      <c r="IC445" s="44"/>
      <c r="ID445" s="44"/>
      <c r="IE445" s="44"/>
      <c r="IF445" s="44"/>
      <c r="IG445" s="44"/>
      <c r="IH445" s="44"/>
      <c r="II445" s="44"/>
      <c r="IJ445" s="44"/>
      <c r="IK445" s="44"/>
      <c r="IL445" s="44"/>
      <c r="IM445" s="44"/>
      <c r="IN445" s="44"/>
      <c r="IO445" s="44"/>
      <c r="IP445" s="44"/>
      <c r="IQ445" s="44"/>
      <c r="IR445" s="44"/>
      <c r="IS445" s="44"/>
      <c r="IT445" s="44"/>
      <c r="IU445" s="44"/>
      <c r="IV445" s="44"/>
    </row>
    <row r="446" spans="1:256" ht="101.95" x14ac:dyDescent="0.25">
      <c r="A446" s="97">
        <v>782</v>
      </c>
      <c r="B446" s="100" t="s">
        <v>6898</v>
      </c>
      <c r="C446" s="98" t="s">
        <v>3959</v>
      </c>
      <c r="D446" s="99" t="s">
        <v>3515</v>
      </c>
      <c r="E446" s="100" t="s">
        <v>3960</v>
      </c>
      <c r="F446" s="98">
        <v>13469</v>
      </c>
      <c r="G446" s="100" t="s">
        <v>3961</v>
      </c>
      <c r="H446" s="98">
        <v>2005</v>
      </c>
      <c r="I446" s="100" t="s">
        <v>3962</v>
      </c>
      <c r="J446" s="101">
        <v>255000</v>
      </c>
      <c r="K446" s="100" t="s">
        <v>726</v>
      </c>
      <c r="L446" s="100" t="s">
        <v>3963</v>
      </c>
      <c r="M446" s="100" t="s">
        <v>5494</v>
      </c>
      <c r="N446" s="100" t="s">
        <v>3964</v>
      </c>
      <c r="O446" s="100" t="s">
        <v>5495</v>
      </c>
      <c r="P446" s="100">
        <v>1521000</v>
      </c>
      <c r="Q446" s="102">
        <f t="shared" si="4"/>
        <v>45</v>
      </c>
      <c r="R446" s="98">
        <v>0</v>
      </c>
      <c r="S446" s="98">
        <v>0</v>
      </c>
      <c r="T446" s="98">
        <v>45</v>
      </c>
      <c r="U446" s="102">
        <f t="shared" si="5"/>
        <v>45</v>
      </c>
      <c r="V446" s="98">
        <v>85</v>
      </c>
      <c r="W446" s="98">
        <v>100</v>
      </c>
      <c r="X446" s="103" t="s">
        <v>3870</v>
      </c>
      <c r="Y446" s="102">
        <v>3</v>
      </c>
      <c r="Z446" s="102">
        <v>10</v>
      </c>
      <c r="AA446" s="102">
        <v>4</v>
      </c>
      <c r="AB446" s="102">
        <v>44</v>
      </c>
      <c r="AC446" s="98">
        <v>243</v>
      </c>
      <c r="AD446" s="102">
        <v>45</v>
      </c>
      <c r="AE446" s="104">
        <v>5</v>
      </c>
      <c r="AF446" s="105">
        <v>100</v>
      </c>
      <c r="AG446" s="106" t="s">
        <v>3515</v>
      </c>
      <c r="AH446" s="100" t="s">
        <v>3965</v>
      </c>
      <c r="AI446" s="107">
        <v>100</v>
      </c>
      <c r="AJ446" s="106"/>
      <c r="AK446" s="98"/>
      <c r="AL446" s="107"/>
      <c r="AM446" s="106"/>
      <c r="AN446" s="98"/>
      <c r="AO446" s="107"/>
      <c r="AP446" s="106"/>
      <c r="AQ446" s="98"/>
      <c r="AR446" s="107"/>
      <c r="AS446" s="106"/>
      <c r="AT446" s="98"/>
      <c r="AU446" s="107"/>
      <c r="AV446" s="108"/>
      <c r="AW446" s="98"/>
      <c r="AX446" s="98"/>
      <c r="AY446" s="56"/>
      <c r="AZ446" s="56"/>
      <c r="BA446" s="56"/>
      <c r="BB446" s="56"/>
      <c r="BC446" s="56"/>
      <c r="BD446" s="56"/>
      <c r="BE446" s="56"/>
      <c r="BF446" s="56"/>
      <c r="BG446" s="56"/>
      <c r="BH446" s="56"/>
      <c r="BI446" s="56"/>
      <c r="BJ446" s="56"/>
      <c r="BK446" s="56"/>
      <c r="BL446" s="56"/>
      <c r="BM446" s="56"/>
      <c r="BN446" s="56"/>
      <c r="BO446" s="56"/>
      <c r="BP446" s="56"/>
      <c r="BQ446" s="56"/>
      <c r="BR446" s="56"/>
      <c r="BS446" s="56"/>
      <c r="BT446" s="56"/>
      <c r="BU446" s="56"/>
      <c r="BV446" s="56"/>
      <c r="BW446" s="56"/>
      <c r="BX446" s="56"/>
      <c r="BY446" s="56"/>
      <c r="BZ446" s="56"/>
      <c r="CA446" s="56"/>
      <c r="CB446" s="56"/>
      <c r="CC446" s="56"/>
      <c r="CD446" s="56"/>
      <c r="CE446" s="56"/>
      <c r="CF446" s="56"/>
      <c r="CG446" s="56"/>
      <c r="CH446" s="56"/>
      <c r="CI446" s="56"/>
      <c r="CJ446" s="56"/>
      <c r="CK446" s="56"/>
      <c r="CL446" s="56"/>
      <c r="CM446" s="56"/>
      <c r="CN446" s="56"/>
      <c r="CO446" s="56"/>
      <c r="CP446" s="56"/>
      <c r="CQ446" s="56"/>
      <c r="CR446" s="56"/>
      <c r="CS446" s="56"/>
      <c r="CT446" s="56"/>
      <c r="CU446" s="56"/>
      <c r="CV446" s="56"/>
      <c r="CW446" s="56"/>
      <c r="CX446" s="56"/>
      <c r="CY446" s="56"/>
      <c r="CZ446" s="56"/>
      <c r="DA446" s="56"/>
      <c r="DB446" s="56"/>
      <c r="DC446" s="56"/>
      <c r="DD446" s="56"/>
      <c r="DE446" s="56"/>
      <c r="DF446" s="56"/>
      <c r="DG446" s="56"/>
      <c r="DH446" s="56"/>
      <c r="DI446" s="56"/>
      <c r="DJ446" s="56"/>
      <c r="DK446" s="56"/>
      <c r="DL446" s="56"/>
      <c r="DM446" s="56"/>
      <c r="DN446" s="56"/>
      <c r="DO446" s="56"/>
      <c r="DP446" s="56"/>
      <c r="DQ446" s="56"/>
      <c r="DR446" s="56"/>
      <c r="DS446" s="56"/>
      <c r="DT446" s="56"/>
      <c r="DU446" s="56"/>
      <c r="DV446" s="56"/>
      <c r="DW446" s="56"/>
      <c r="DX446" s="56"/>
      <c r="DY446" s="56"/>
      <c r="DZ446" s="56"/>
      <c r="EA446" s="56"/>
      <c r="EB446" s="56"/>
      <c r="EC446" s="56"/>
      <c r="ED446" s="56"/>
      <c r="EE446" s="56"/>
      <c r="EF446" s="56"/>
      <c r="EG446" s="56"/>
      <c r="EH446" s="56"/>
      <c r="EI446" s="56"/>
      <c r="EJ446" s="56"/>
      <c r="EK446" s="56"/>
      <c r="EL446" s="56"/>
      <c r="EM446" s="56"/>
      <c r="EN446" s="56"/>
      <c r="EO446" s="56"/>
      <c r="EP446" s="56"/>
      <c r="EQ446" s="56"/>
      <c r="ER446" s="56"/>
      <c r="ES446" s="44"/>
      <c r="ET446" s="44"/>
      <c r="EU446" s="44"/>
      <c r="EV446" s="44"/>
      <c r="EW446" s="44"/>
      <c r="EX446" s="44"/>
      <c r="EY446" s="44"/>
      <c r="EZ446" s="44"/>
      <c r="FA446" s="44"/>
      <c r="FB446" s="44"/>
      <c r="FC446" s="44"/>
      <c r="FD446" s="44"/>
      <c r="FE446" s="44"/>
      <c r="FF446" s="44"/>
      <c r="FG446" s="44"/>
      <c r="FH446" s="44"/>
      <c r="FI446" s="44"/>
      <c r="FJ446" s="44"/>
      <c r="FK446" s="44"/>
      <c r="FL446" s="44"/>
      <c r="FM446" s="44"/>
      <c r="FN446" s="44"/>
      <c r="FO446" s="44"/>
      <c r="FP446" s="44"/>
      <c r="FQ446" s="44"/>
      <c r="FR446" s="44"/>
      <c r="FS446" s="44"/>
      <c r="FT446" s="44"/>
      <c r="FU446" s="44"/>
      <c r="FV446" s="44"/>
      <c r="FW446" s="44"/>
      <c r="FX446" s="44"/>
      <c r="FY446" s="44"/>
      <c r="FZ446" s="44"/>
      <c r="GA446" s="44"/>
      <c r="GB446" s="44"/>
      <c r="GC446" s="44"/>
      <c r="GD446" s="44"/>
      <c r="GE446" s="44"/>
      <c r="GF446" s="44"/>
      <c r="GG446" s="44"/>
      <c r="GH446" s="44"/>
      <c r="GI446" s="44"/>
      <c r="GJ446" s="44"/>
      <c r="GK446" s="44"/>
      <c r="GL446" s="44"/>
      <c r="GM446" s="44"/>
      <c r="GN446" s="44"/>
      <c r="GO446" s="44"/>
      <c r="GP446" s="44"/>
      <c r="GQ446" s="44"/>
      <c r="GR446" s="44"/>
      <c r="GS446" s="44"/>
      <c r="GT446" s="44"/>
      <c r="GU446" s="44"/>
      <c r="GV446" s="44"/>
      <c r="GW446" s="44"/>
      <c r="GX446" s="44"/>
      <c r="GY446" s="44"/>
      <c r="GZ446" s="44"/>
      <c r="HA446" s="44"/>
      <c r="HB446" s="44"/>
      <c r="HC446" s="44"/>
      <c r="HD446" s="44"/>
      <c r="HE446" s="44"/>
      <c r="HF446" s="44"/>
      <c r="HG446" s="44"/>
      <c r="HH446" s="44"/>
      <c r="HI446" s="44"/>
      <c r="HJ446" s="44"/>
      <c r="HK446" s="44"/>
      <c r="HL446" s="44"/>
      <c r="HM446" s="44"/>
      <c r="HN446" s="44"/>
      <c r="HO446" s="44"/>
      <c r="HP446" s="44"/>
      <c r="HQ446" s="44"/>
      <c r="HR446" s="44"/>
      <c r="HS446" s="44"/>
      <c r="HT446" s="44"/>
      <c r="HU446" s="44"/>
      <c r="HV446" s="44"/>
      <c r="HW446" s="44"/>
      <c r="HX446" s="44"/>
      <c r="HY446" s="44"/>
      <c r="HZ446" s="44"/>
      <c r="IA446" s="44"/>
      <c r="IB446" s="44"/>
      <c r="IC446" s="44"/>
      <c r="ID446" s="44"/>
      <c r="IE446" s="44"/>
      <c r="IF446" s="44"/>
      <c r="IG446" s="44"/>
      <c r="IH446" s="44"/>
      <c r="II446" s="44"/>
      <c r="IJ446" s="44"/>
      <c r="IK446" s="44"/>
      <c r="IL446" s="44"/>
      <c r="IM446" s="44"/>
      <c r="IN446" s="44"/>
      <c r="IO446" s="44"/>
      <c r="IP446" s="44"/>
      <c r="IQ446" s="44"/>
      <c r="IR446" s="44"/>
      <c r="IS446" s="44"/>
      <c r="IT446" s="44"/>
      <c r="IU446" s="44"/>
      <c r="IV446" s="44"/>
    </row>
    <row r="447" spans="1:256" ht="114.65" x14ac:dyDescent="0.25">
      <c r="A447" s="97">
        <v>782</v>
      </c>
      <c r="B447" s="100" t="s">
        <v>6898</v>
      </c>
      <c r="C447" s="98" t="s">
        <v>3897</v>
      </c>
      <c r="D447" s="99" t="s">
        <v>3898</v>
      </c>
      <c r="E447" s="100" t="s">
        <v>4068</v>
      </c>
      <c r="F447" s="98">
        <v>1649</v>
      </c>
      <c r="G447" s="100" t="s">
        <v>4069</v>
      </c>
      <c r="H447" s="98">
        <v>2010</v>
      </c>
      <c r="I447" s="100" t="s">
        <v>4070</v>
      </c>
      <c r="J447" s="101">
        <v>151583.87</v>
      </c>
      <c r="K447" s="100" t="s">
        <v>655</v>
      </c>
      <c r="L447" s="100" t="s">
        <v>4071</v>
      </c>
      <c r="M447" s="100" t="s">
        <v>4072</v>
      </c>
      <c r="N447" s="100" t="s">
        <v>4073</v>
      </c>
      <c r="O447" s="100" t="s">
        <v>4074</v>
      </c>
      <c r="P447" s="100">
        <v>9000598</v>
      </c>
      <c r="Q447" s="102">
        <f t="shared" si="4"/>
        <v>45</v>
      </c>
      <c r="R447" s="98">
        <v>0</v>
      </c>
      <c r="S447" s="98">
        <v>0</v>
      </c>
      <c r="T447" s="98">
        <v>45</v>
      </c>
      <c r="U447" s="102">
        <f t="shared" si="5"/>
        <v>45</v>
      </c>
      <c r="V447" s="98">
        <v>85</v>
      </c>
      <c r="W447" s="98">
        <v>100</v>
      </c>
      <c r="X447" s="103" t="s">
        <v>4075</v>
      </c>
      <c r="Y447" s="102">
        <v>4</v>
      </c>
      <c r="Z447" s="102">
        <v>4</v>
      </c>
      <c r="AA447" s="102">
        <v>6</v>
      </c>
      <c r="AB447" s="102">
        <v>46</v>
      </c>
      <c r="AC447" s="98">
        <v>82</v>
      </c>
      <c r="AD447" s="102">
        <v>45</v>
      </c>
      <c r="AE447" s="104">
        <v>5</v>
      </c>
      <c r="AF447" s="105">
        <v>100</v>
      </c>
      <c r="AG447" s="106" t="s">
        <v>4076</v>
      </c>
      <c r="AH447" s="100" t="s">
        <v>4001</v>
      </c>
      <c r="AI447" s="107">
        <v>59.09</v>
      </c>
      <c r="AJ447" s="106" t="s">
        <v>4000</v>
      </c>
      <c r="AK447" s="98" t="s">
        <v>4077</v>
      </c>
      <c r="AL447" s="107">
        <v>40.909999999999997</v>
      </c>
      <c r="AM447" s="106"/>
      <c r="AN447" s="98"/>
      <c r="AO447" s="107"/>
      <c r="AP447" s="106"/>
      <c r="AQ447" s="98"/>
      <c r="AR447" s="107"/>
      <c r="AS447" s="106"/>
      <c r="AT447" s="98"/>
      <c r="AU447" s="107"/>
      <c r="AV447" s="108"/>
      <c r="AW447" s="98"/>
      <c r="AX447" s="98"/>
      <c r="AY447" s="56"/>
      <c r="AZ447" s="56"/>
      <c r="BA447" s="56"/>
      <c r="BB447" s="56"/>
      <c r="BC447" s="56"/>
      <c r="BD447" s="56"/>
      <c r="BE447" s="56"/>
      <c r="BF447" s="56"/>
      <c r="BG447" s="56"/>
      <c r="BH447" s="56"/>
      <c r="BI447" s="56"/>
      <c r="BJ447" s="56"/>
      <c r="BK447" s="56"/>
      <c r="BL447" s="56"/>
      <c r="BM447" s="56"/>
      <c r="BN447" s="56"/>
      <c r="BO447" s="56"/>
      <c r="BP447" s="56"/>
      <c r="BQ447" s="56"/>
      <c r="BR447" s="56"/>
      <c r="BS447" s="56"/>
      <c r="BT447" s="56"/>
      <c r="BU447" s="56"/>
      <c r="BV447" s="56"/>
      <c r="BW447" s="56"/>
      <c r="BX447" s="56"/>
      <c r="BY447" s="56"/>
      <c r="BZ447" s="56"/>
      <c r="CA447" s="56"/>
      <c r="CB447" s="56"/>
      <c r="CC447" s="56"/>
      <c r="CD447" s="56"/>
      <c r="CE447" s="56"/>
      <c r="CF447" s="56"/>
      <c r="CG447" s="56"/>
      <c r="CH447" s="56"/>
      <c r="CI447" s="56"/>
      <c r="CJ447" s="56"/>
      <c r="CK447" s="56"/>
      <c r="CL447" s="56"/>
      <c r="CM447" s="56"/>
      <c r="CN447" s="56"/>
      <c r="CO447" s="56"/>
      <c r="CP447" s="56"/>
      <c r="CQ447" s="56"/>
      <c r="CR447" s="56"/>
      <c r="CS447" s="56"/>
      <c r="CT447" s="56"/>
      <c r="CU447" s="56"/>
      <c r="CV447" s="56"/>
      <c r="CW447" s="56"/>
      <c r="CX447" s="56"/>
      <c r="CY447" s="56"/>
      <c r="CZ447" s="56"/>
      <c r="DA447" s="56"/>
      <c r="DB447" s="56"/>
      <c r="DC447" s="56"/>
      <c r="DD447" s="56"/>
      <c r="DE447" s="56"/>
      <c r="DF447" s="56"/>
      <c r="DG447" s="56"/>
      <c r="DH447" s="56"/>
      <c r="DI447" s="56"/>
      <c r="DJ447" s="56"/>
      <c r="DK447" s="56"/>
      <c r="DL447" s="56"/>
      <c r="DM447" s="56"/>
      <c r="DN447" s="56"/>
      <c r="DO447" s="56"/>
      <c r="DP447" s="56"/>
      <c r="DQ447" s="56"/>
      <c r="DR447" s="56"/>
      <c r="DS447" s="56"/>
      <c r="DT447" s="56"/>
      <c r="DU447" s="56"/>
      <c r="DV447" s="56"/>
      <c r="DW447" s="56"/>
      <c r="DX447" s="56"/>
      <c r="DY447" s="56"/>
      <c r="DZ447" s="56"/>
      <c r="EA447" s="56"/>
      <c r="EB447" s="56"/>
      <c r="EC447" s="56"/>
      <c r="ED447" s="56"/>
      <c r="EE447" s="56"/>
      <c r="EF447" s="56"/>
      <c r="EG447" s="56"/>
      <c r="EH447" s="56"/>
      <c r="EI447" s="56"/>
      <c r="EJ447" s="56"/>
      <c r="EK447" s="56"/>
      <c r="EL447" s="56"/>
      <c r="EM447" s="56"/>
      <c r="EN447" s="56"/>
      <c r="EO447" s="56"/>
      <c r="EP447" s="56"/>
      <c r="EQ447" s="56"/>
      <c r="ER447" s="56"/>
      <c r="ES447" s="44"/>
      <c r="ET447" s="44"/>
      <c r="EU447" s="44"/>
      <c r="EV447" s="44"/>
      <c r="EW447" s="44"/>
      <c r="EX447" s="44"/>
      <c r="EY447" s="44"/>
      <c r="EZ447" s="44"/>
      <c r="FA447" s="44"/>
      <c r="FB447" s="44"/>
      <c r="FC447" s="44"/>
      <c r="FD447" s="44"/>
      <c r="FE447" s="44"/>
      <c r="FF447" s="44"/>
      <c r="FG447" s="44"/>
      <c r="FH447" s="44"/>
      <c r="FI447" s="44"/>
      <c r="FJ447" s="44"/>
      <c r="FK447" s="44"/>
      <c r="FL447" s="44"/>
      <c r="FM447" s="44"/>
      <c r="FN447" s="44"/>
      <c r="FO447" s="44"/>
      <c r="FP447" s="44"/>
      <c r="FQ447" s="44"/>
      <c r="FR447" s="44"/>
      <c r="FS447" s="44"/>
      <c r="FT447" s="44"/>
      <c r="FU447" s="44"/>
      <c r="FV447" s="44"/>
      <c r="FW447" s="44"/>
      <c r="FX447" s="44"/>
      <c r="FY447" s="44"/>
      <c r="FZ447" s="44"/>
      <c r="GA447" s="44"/>
      <c r="GB447" s="44"/>
      <c r="GC447" s="44"/>
      <c r="GD447" s="44"/>
      <c r="GE447" s="44"/>
      <c r="GF447" s="44"/>
      <c r="GG447" s="44"/>
      <c r="GH447" s="44"/>
      <c r="GI447" s="44"/>
      <c r="GJ447" s="44"/>
      <c r="GK447" s="44"/>
      <c r="GL447" s="44"/>
      <c r="GM447" s="44"/>
      <c r="GN447" s="44"/>
      <c r="GO447" s="44"/>
      <c r="GP447" s="44"/>
      <c r="GQ447" s="44"/>
      <c r="GR447" s="44"/>
      <c r="GS447" s="44"/>
      <c r="GT447" s="44"/>
      <c r="GU447" s="44"/>
      <c r="GV447" s="44"/>
      <c r="GW447" s="44"/>
      <c r="GX447" s="44"/>
      <c r="GY447" s="44"/>
      <c r="GZ447" s="44"/>
      <c r="HA447" s="44"/>
      <c r="HB447" s="44"/>
      <c r="HC447" s="44"/>
      <c r="HD447" s="44"/>
      <c r="HE447" s="44"/>
      <c r="HF447" s="44"/>
      <c r="HG447" s="44"/>
      <c r="HH447" s="44"/>
      <c r="HI447" s="44"/>
      <c r="HJ447" s="44"/>
      <c r="HK447" s="44"/>
      <c r="HL447" s="44"/>
      <c r="HM447" s="44"/>
      <c r="HN447" s="44"/>
      <c r="HO447" s="44"/>
      <c r="HP447" s="44"/>
      <c r="HQ447" s="44"/>
      <c r="HR447" s="44"/>
      <c r="HS447" s="44"/>
      <c r="HT447" s="44"/>
      <c r="HU447" s="44"/>
      <c r="HV447" s="44"/>
      <c r="HW447" s="44"/>
      <c r="HX447" s="44"/>
      <c r="HY447" s="44"/>
      <c r="HZ447" s="44"/>
      <c r="IA447" s="44"/>
      <c r="IB447" s="44"/>
      <c r="IC447" s="44"/>
      <c r="ID447" s="44"/>
      <c r="IE447" s="44"/>
      <c r="IF447" s="44"/>
      <c r="IG447" s="44"/>
      <c r="IH447" s="44"/>
      <c r="II447" s="44"/>
      <c r="IJ447" s="44"/>
      <c r="IK447" s="44"/>
      <c r="IL447" s="44"/>
      <c r="IM447" s="44"/>
      <c r="IN447" s="44"/>
      <c r="IO447" s="44"/>
      <c r="IP447" s="44"/>
      <c r="IQ447" s="44"/>
      <c r="IR447" s="44"/>
      <c r="IS447" s="44"/>
      <c r="IT447" s="44"/>
      <c r="IU447" s="44"/>
      <c r="IV447" s="44"/>
    </row>
    <row r="448" spans="1:256" s="44" customFormat="1" ht="127.4" x14ac:dyDescent="0.25">
      <c r="A448" s="97">
        <v>782</v>
      </c>
      <c r="B448" s="100" t="s">
        <v>6898</v>
      </c>
      <c r="C448" s="98" t="s">
        <v>3872</v>
      </c>
      <c r="D448" s="99" t="s">
        <v>3873</v>
      </c>
      <c r="E448" s="100" t="s">
        <v>3874</v>
      </c>
      <c r="F448" s="98">
        <v>5566</v>
      </c>
      <c r="G448" s="100" t="s">
        <v>3875</v>
      </c>
      <c r="H448" s="98">
        <v>2002</v>
      </c>
      <c r="I448" s="100" t="s">
        <v>3876</v>
      </c>
      <c r="J448" s="101">
        <v>137863.72416958772</v>
      </c>
      <c r="K448" s="100" t="s">
        <v>733</v>
      </c>
      <c r="L448" s="100" t="s">
        <v>3877</v>
      </c>
      <c r="M448" s="100" t="s">
        <v>3878</v>
      </c>
      <c r="N448" s="100" t="s">
        <v>3879</v>
      </c>
      <c r="O448" s="100" t="s">
        <v>5486</v>
      </c>
      <c r="P448" s="100">
        <v>6436</v>
      </c>
      <c r="Q448" s="102">
        <f t="shared" si="4"/>
        <v>45</v>
      </c>
      <c r="R448" s="98">
        <v>0</v>
      </c>
      <c r="S448" s="98">
        <v>0</v>
      </c>
      <c r="T448" s="98">
        <v>45</v>
      </c>
      <c r="U448" s="102">
        <f t="shared" si="5"/>
        <v>45</v>
      </c>
      <c r="V448" s="98">
        <v>85</v>
      </c>
      <c r="W448" s="98">
        <v>100</v>
      </c>
      <c r="X448" s="103" t="s">
        <v>3870</v>
      </c>
      <c r="Y448" s="102">
        <v>4</v>
      </c>
      <c r="Z448" s="102">
        <v>3</v>
      </c>
      <c r="AA448" s="102">
        <v>1</v>
      </c>
      <c r="AB448" s="102">
        <v>4</v>
      </c>
      <c r="AC448" s="98">
        <v>161</v>
      </c>
      <c r="AD448" s="102">
        <v>45</v>
      </c>
      <c r="AE448" s="104">
        <v>5</v>
      </c>
      <c r="AF448" s="105">
        <v>100</v>
      </c>
      <c r="AG448" s="106" t="s">
        <v>3873</v>
      </c>
      <c r="AH448" s="100" t="s">
        <v>3880</v>
      </c>
      <c r="AI448" s="107">
        <v>93.18</v>
      </c>
      <c r="AJ448" s="106" t="s">
        <v>3881</v>
      </c>
      <c r="AK448" s="98" t="s">
        <v>3882</v>
      </c>
      <c r="AL448" s="107">
        <v>6.81</v>
      </c>
      <c r="AM448" s="106"/>
      <c r="AN448" s="98"/>
      <c r="AO448" s="107"/>
      <c r="AP448" s="106"/>
      <c r="AQ448" s="98"/>
      <c r="AR448" s="107"/>
      <c r="AS448" s="106"/>
      <c r="AT448" s="98"/>
      <c r="AU448" s="107"/>
      <c r="AV448" s="108"/>
      <c r="AW448" s="98"/>
      <c r="AX448" s="98"/>
      <c r="AY448" s="55"/>
      <c r="AZ448" s="55"/>
      <c r="BA448" s="55"/>
      <c r="BB448" s="55"/>
      <c r="BC448" s="55"/>
      <c r="BD448" s="55"/>
      <c r="BE448" s="55"/>
      <c r="BF448" s="55"/>
      <c r="BG448" s="55"/>
      <c r="BH448" s="55"/>
      <c r="BI448" s="55"/>
      <c r="BJ448" s="55"/>
      <c r="BK448" s="55"/>
      <c r="BL448" s="55"/>
      <c r="BM448" s="55"/>
      <c r="BN448" s="55"/>
      <c r="BO448" s="55"/>
      <c r="BP448" s="55"/>
      <c r="BQ448" s="55"/>
      <c r="BR448" s="55"/>
      <c r="BS448" s="55"/>
      <c r="BT448" s="55"/>
      <c r="BU448" s="55"/>
      <c r="BV448" s="55"/>
      <c r="BW448" s="55"/>
      <c r="BX448" s="55"/>
      <c r="BY448" s="55"/>
      <c r="BZ448" s="55"/>
      <c r="CA448" s="55"/>
      <c r="CB448" s="55"/>
      <c r="CC448" s="55"/>
      <c r="CD448" s="55"/>
      <c r="CE448" s="55"/>
      <c r="CF448" s="55"/>
      <c r="CG448" s="55"/>
      <c r="CH448" s="55"/>
      <c r="CI448" s="55"/>
      <c r="CJ448" s="55"/>
      <c r="CK448" s="55"/>
      <c r="CL448" s="55"/>
      <c r="CM448" s="55"/>
      <c r="CN448" s="55"/>
      <c r="CO448" s="55"/>
      <c r="CP448" s="55"/>
      <c r="CQ448" s="55"/>
      <c r="CR448" s="55"/>
      <c r="CS448" s="55"/>
      <c r="CT448" s="55"/>
      <c r="CU448" s="55"/>
      <c r="CV448" s="55"/>
      <c r="CW448" s="55"/>
      <c r="CX448" s="55"/>
      <c r="CY448" s="55"/>
      <c r="CZ448" s="55"/>
      <c r="DA448" s="55"/>
      <c r="DB448" s="55"/>
      <c r="DC448" s="55"/>
      <c r="DD448" s="55"/>
      <c r="DE448" s="55"/>
      <c r="DF448" s="55"/>
      <c r="DG448" s="55"/>
      <c r="DH448" s="55"/>
      <c r="DI448" s="55"/>
      <c r="DJ448" s="55"/>
      <c r="DK448" s="55"/>
      <c r="DL448" s="55"/>
      <c r="DM448" s="55"/>
      <c r="DN448" s="55"/>
      <c r="DO448" s="55"/>
      <c r="DP448" s="55"/>
      <c r="DQ448" s="55"/>
      <c r="DR448" s="55"/>
      <c r="DS448" s="55"/>
      <c r="DT448" s="55"/>
      <c r="DU448" s="55"/>
      <c r="DV448" s="55"/>
      <c r="DW448" s="55"/>
      <c r="DX448" s="55"/>
      <c r="DY448" s="55"/>
      <c r="DZ448" s="55"/>
      <c r="EA448" s="55"/>
      <c r="EB448" s="55"/>
      <c r="EC448" s="55"/>
      <c r="ED448" s="55"/>
      <c r="EE448" s="55"/>
      <c r="EF448" s="55"/>
      <c r="EG448" s="55"/>
      <c r="EH448" s="55"/>
      <c r="EI448" s="55"/>
      <c r="EJ448" s="55"/>
      <c r="EK448" s="55"/>
      <c r="EL448" s="55"/>
      <c r="EM448" s="55"/>
      <c r="EN448" s="55"/>
      <c r="EO448" s="55"/>
      <c r="EP448" s="55"/>
      <c r="EQ448" s="55"/>
      <c r="ER448" s="55"/>
      <c r="ES448" s="45"/>
      <c r="ET448" s="45"/>
      <c r="EU448" s="45"/>
      <c r="EV448" s="45"/>
      <c r="EW448" s="45"/>
      <c r="EX448" s="45"/>
      <c r="EY448" s="45"/>
      <c r="EZ448" s="45"/>
      <c r="FA448" s="45"/>
      <c r="FB448" s="45"/>
      <c r="FC448" s="45"/>
      <c r="FD448" s="45"/>
      <c r="FE448" s="45"/>
      <c r="FF448" s="45"/>
      <c r="FG448" s="45"/>
      <c r="FH448" s="45"/>
      <c r="FI448" s="45"/>
      <c r="FJ448" s="45"/>
      <c r="FK448" s="45"/>
      <c r="FL448" s="45"/>
      <c r="FM448" s="45"/>
      <c r="FN448" s="45"/>
      <c r="FO448" s="45"/>
      <c r="FP448" s="45"/>
      <c r="FQ448" s="45"/>
      <c r="FR448" s="45"/>
      <c r="FS448" s="45"/>
      <c r="FT448" s="45"/>
      <c r="FU448" s="45"/>
      <c r="FV448" s="45"/>
      <c r="FW448" s="45"/>
      <c r="FX448" s="45"/>
      <c r="FY448" s="45"/>
      <c r="FZ448" s="45"/>
      <c r="GA448" s="45"/>
      <c r="GB448" s="45"/>
      <c r="GC448" s="45"/>
      <c r="GD448" s="45"/>
      <c r="GE448" s="45"/>
      <c r="GF448" s="45"/>
      <c r="GG448" s="45"/>
      <c r="GH448" s="45"/>
      <c r="GI448" s="45"/>
      <c r="GJ448" s="45"/>
      <c r="GK448" s="45"/>
      <c r="GL448" s="45"/>
      <c r="GM448" s="45"/>
      <c r="GN448" s="45"/>
      <c r="GO448" s="45"/>
      <c r="GP448" s="45"/>
      <c r="GQ448" s="45"/>
      <c r="GR448" s="45"/>
      <c r="GS448" s="45"/>
      <c r="GT448" s="45"/>
      <c r="GU448" s="45"/>
      <c r="GV448" s="45"/>
      <c r="GW448" s="45"/>
      <c r="GX448" s="45"/>
      <c r="GY448" s="45"/>
      <c r="GZ448" s="45"/>
      <c r="HA448" s="45"/>
      <c r="HB448" s="45"/>
      <c r="HC448" s="45"/>
      <c r="HD448" s="45"/>
      <c r="HE448" s="45"/>
      <c r="HF448" s="45"/>
      <c r="HG448" s="45"/>
      <c r="HH448" s="45"/>
      <c r="HI448" s="45"/>
      <c r="HJ448" s="45"/>
      <c r="HK448" s="45"/>
      <c r="HL448" s="45"/>
      <c r="HM448" s="45"/>
      <c r="HN448" s="45"/>
      <c r="HO448" s="45"/>
      <c r="HP448" s="45"/>
      <c r="HQ448" s="45"/>
      <c r="HR448" s="45"/>
      <c r="HS448" s="45"/>
      <c r="HT448" s="45"/>
      <c r="HU448" s="45"/>
      <c r="HV448" s="45"/>
      <c r="HW448" s="45"/>
      <c r="HX448" s="45"/>
      <c r="HY448" s="45"/>
      <c r="HZ448" s="45"/>
      <c r="IA448" s="45"/>
      <c r="IB448" s="45"/>
      <c r="IC448" s="45"/>
      <c r="ID448" s="45"/>
      <c r="IE448" s="45"/>
      <c r="IF448" s="45"/>
      <c r="IG448" s="45"/>
      <c r="IH448" s="45"/>
      <c r="II448" s="45"/>
      <c r="IJ448" s="45"/>
      <c r="IK448" s="45"/>
      <c r="IL448" s="45"/>
      <c r="IM448" s="45"/>
      <c r="IN448" s="45"/>
      <c r="IO448" s="45"/>
      <c r="IP448" s="45"/>
      <c r="IQ448" s="45"/>
      <c r="IR448" s="45"/>
      <c r="IS448" s="45"/>
      <c r="IT448" s="45"/>
      <c r="IU448" s="45"/>
      <c r="IV448" s="45"/>
    </row>
    <row r="449" spans="1:256" s="44" customFormat="1" ht="101.95" x14ac:dyDescent="0.25">
      <c r="A449" s="97">
        <v>782</v>
      </c>
      <c r="B449" s="100" t="s">
        <v>6898</v>
      </c>
      <c r="C449" s="98" t="s">
        <v>4002</v>
      </c>
      <c r="D449" s="99" t="s">
        <v>3991</v>
      </c>
      <c r="E449" s="100" t="s">
        <v>4003</v>
      </c>
      <c r="F449" s="98">
        <v>2034</v>
      </c>
      <c r="G449" s="100" t="s">
        <v>4004</v>
      </c>
      <c r="H449" s="98">
        <v>2005</v>
      </c>
      <c r="I449" s="100" t="s">
        <v>4005</v>
      </c>
      <c r="J449" s="101">
        <v>136659.70025872142</v>
      </c>
      <c r="K449" s="100" t="s">
        <v>726</v>
      </c>
      <c r="L449" s="100" t="s">
        <v>4006</v>
      </c>
      <c r="M449" s="100" t="s">
        <v>4007</v>
      </c>
      <c r="N449" s="100" t="s">
        <v>4008</v>
      </c>
      <c r="O449" s="100" t="s">
        <v>4009</v>
      </c>
      <c r="P449" s="100">
        <v>352</v>
      </c>
      <c r="Q449" s="102">
        <f t="shared" si="4"/>
        <v>45</v>
      </c>
      <c r="R449" s="98">
        <v>0</v>
      </c>
      <c r="S449" s="98">
        <v>0</v>
      </c>
      <c r="T449" s="98">
        <v>45</v>
      </c>
      <c r="U449" s="102">
        <f t="shared" si="5"/>
        <v>45</v>
      </c>
      <c r="V449" s="98">
        <v>85</v>
      </c>
      <c r="W449" s="98">
        <v>100</v>
      </c>
      <c r="X449" s="103" t="s">
        <v>3870</v>
      </c>
      <c r="Y449" s="102">
        <v>3</v>
      </c>
      <c r="Z449" s="102">
        <v>10</v>
      </c>
      <c r="AA449" s="102">
        <v>6</v>
      </c>
      <c r="AB449" s="102">
        <v>46</v>
      </c>
      <c r="AC449" s="98">
        <v>233</v>
      </c>
      <c r="AD449" s="102">
        <v>45</v>
      </c>
      <c r="AE449" s="104">
        <v>5</v>
      </c>
      <c r="AF449" s="105">
        <v>69.89</v>
      </c>
      <c r="AG449" s="106" t="s">
        <v>3991</v>
      </c>
      <c r="AH449" s="100" t="s">
        <v>3997</v>
      </c>
      <c r="AI449" s="107">
        <v>41.48</v>
      </c>
      <c r="AJ449" s="106" t="s">
        <v>4010</v>
      </c>
      <c r="AK449" s="98" t="s">
        <v>3997</v>
      </c>
      <c r="AL449" s="107">
        <v>28.41</v>
      </c>
      <c r="AM449" s="106"/>
      <c r="AN449" s="98"/>
      <c r="AO449" s="107"/>
      <c r="AP449" s="106"/>
      <c r="AQ449" s="98"/>
      <c r="AR449" s="107"/>
      <c r="AS449" s="106"/>
      <c r="AT449" s="98"/>
      <c r="AU449" s="107"/>
      <c r="AV449" s="108"/>
      <c r="AW449" s="98"/>
      <c r="AX449" s="98"/>
      <c r="AY449" s="55"/>
      <c r="AZ449" s="55"/>
      <c r="BA449" s="55"/>
      <c r="BB449" s="55"/>
      <c r="BC449" s="55"/>
      <c r="BD449" s="55"/>
      <c r="BE449" s="55"/>
      <c r="BF449" s="55"/>
      <c r="BG449" s="55"/>
      <c r="BH449" s="55"/>
      <c r="BI449" s="55"/>
      <c r="BJ449" s="55"/>
      <c r="BK449" s="55"/>
      <c r="BL449" s="55"/>
      <c r="BM449" s="55"/>
      <c r="BN449" s="55"/>
      <c r="BO449" s="55"/>
      <c r="BP449" s="55"/>
      <c r="BQ449" s="55"/>
      <c r="BR449" s="55"/>
      <c r="BS449" s="55"/>
      <c r="BT449" s="55"/>
      <c r="BU449" s="55"/>
      <c r="BV449" s="55"/>
      <c r="BW449" s="55"/>
      <c r="BX449" s="55"/>
      <c r="BY449" s="55"/>
      <c r="BZ449" s="55"/>
      <c r="CA449" s="55"/>
      <c r="CB449" s="55"/>
      <c r="CC449" s="55"/>
      <c r="CD449" s="55"/>
      <c r="CE449" s="55"/>
      <c r="CF449" s="55"/>
      <c r="CG449" s="55"/>
      <c r="CH449" s="55"/>
      <c r="CI449" s="55"/>
      <c r="CJ449" s="55"/>
      <c r="CK449" s="55"/>
      <c r="CL449" s="55"/>
      <c r="CM449" s="55"/>
      <c r="CN449" s="55"/>
      <c r="CO449" s="55"/>
      <c r="CP449" s="55"/>
      <c r="CQ449" s="55"/>
      <c r="CR449" s="55"/>
      <c r="CS449" s="55"/>
      <c r="CT449" s="55"/>
      <c r="CU449" s="55"/>
      <c r="CV449" s="55"/>
      <c r="CW449" s="55"/>
      <c r="CX449" s="55"/>
      <c r="CY449" s="55"/>
      <c r="CZ449" s="55"/>
      <c r="DA449" s="55"/>
      <c r="DB449" s="55"/>
      <c r="DC449" s="55"/>
      <c r="DD449" s="55"/>
      <c r="DE449" s="55"/>
      <c r="DF449" s="55"/>
      <c r="DG449" s="55"/>
      <c r="DH449" s="55"/>
      <c r="DI449" s="55"/>
      <c r="DJ449" s="55"/>
      <c r="DK449" s="55"/>
      <c r="DL449" s="55"/>
      <c r="DM449" s="55"/>
      <c r="DN449" s="55"/>
      <c r="DO449" s="55"/>
      <c r="DP449" s="55"/>
      <c r="DQ449" s="55"/>
      <c r="DR449" s="55"/>
      <c r="DS449" s="55"/>
      <c r="DT449" s="55"/>
      <c r="DU449" s="55"/>
      <c r="DV449" s="55"/>
      <c r="DW449" s="55"/>
      <c r="DX449" s="55"/>
      <c r="DY449" s="55"/>
      <c r="DZ449" s="55"/>
      <c r="EA449" s="55"/>
      <c r="EB449" s="55"/>
      <c r="EC449" s="55"/>
      <c r="ED449" s="55"/>
      <c r="EE449" s="55"/>
      <c r="EF449" s="55"/>
      <c r="EG449" s="55"/>
      <c r="EH449" s="55"/>
      <c r="EI449" s="55"/>
      <c r="EJ449" s="55"/>
      <c r="EK449" s="55"/>
      <c r="EL449" s="55"/>
      <c r="EM449" s="55"/>
      <c r="EN449" s="55"/>
      <c r="EO449" s="55"/>
      <c r="EP449" s="55"/>
      <c r="EQ449" s="55"/>
      <c r="ER449" s="55"/>
      <c r="ES449" s="45"/>
      <c r="ET449" s="45"/>
      <c r="EU449" s="45"/>
      <c r="EV449" s="45"/>
      <c r="EW449" s="45"/>
      <c r="EX449" s="45"/>
      <c r="EY449" s="45"/>
      <c r="EZ449" s="45"/>
      <c r="FA449" s="45"/>
      <c r="FB449" s="45"/>
      <c r="FC449" s="45"/>
      <c r="FD449" s="45"/>
      <c r="FE449" s="45"/>
      <c r="FF449" s="45"/>
      <c r="FG449" s="45"/>
      <c r="FH449" s="45"/>
      <c r="FI449" s="45"/>
      <c r="FJ449" s="45"/>
      <c r="FK449" s="45"/>
      <c r="FL449" s="45"/>
      <c r="FM449" s="45"/>
      <c r="FN449" s="45"/>
      <c r="FO449" s="45"/>
      <c r="FP449" s="45"/>
      <c r="FQ449" s="45"/>
      <c r="FR449" s="45"/>
      <c r="FS449" s="45"/>
      <c r="FT449" s="45"/>
      <c r="FU449" s="45"/>
      <c r="FV449" s="45"/>
      <c r="FW449" s="45"/>
      <c r="FX449" s="45"/>
      <c r="FY449" s="45"/>
      <c r="FZ449" s="45"/>
      <c r="GA449" s="45"/>
      <c r="GB449" s="45"/>
      <c r="GC449" s="45"/>
      <c r="GD449" s="45"/>
      <c r="GE449" s="45"/>
      <c r="GF449" s="45"/>
      <c r="GG449" s="45"/>
      <c r="GH449" s="45"/>
      <c r="GI449" s="45"/>
      <c r="GJ449" s="45"/>
      <c r="GK449" s="45"/>
      <c r="GL449" s="45"/>
      <c r="GM449" s="45"/>
      <c r="GN449" s="45"/>
      <c r="GO449" s="45"/>
      <c r="GP449" s="45"/>
      <c r="GQ449" s="45"/>
      <c r="GR449" s="45"/>
      <c r="GS449" s="45"/>
      <c r="GT449" s="45"/>
      <c r="GU449" s="45"/>
      <c r="GV449" s="45"/>
      <c r="GW449" s="45"/>
      <c r="GX449" s="45"/>
      <c r="GY449" s="45"/>
      <c r="GZ449" s="45"/>
      <c r="HA449" s="45"/>
      <c r="HB449" s="45"/>
      <c r="HC449" s="45"/>
      <c r="HD449" s="45"/>
      <c r="HE449" s="45"/>
      <c r="HF449" s="45"/>
      <c r="HG449" s="45"/>
      <c r="HH449" s="45"/>
      <c r="HI449" s="45"/>
      <c r="HJ449" s="45"/>
      <c r="HK449" s="45"/>
      <c r="HL449" s="45"/>
      <c r="HM449" s="45"/>
      <c r="HN449" s="45"/>
      <c r="HO449" s="45"/>
      <c r="HP449" s="45"/>
      <c r="HQ449" s="45"/>
      <c r="HR449" s="45"/>
      <c r="HS449" s="45"/>
      <c r="HT449" s="45"/>
      <c r="HU449" s="45"/>
      <c r="HV449" s="45"/>
      <c r="HW449" s="45"/>
      <c r="HX449" s="45"/>
      <c r="HY449" s="45"/>
      <c r="HZ449" s="45"/>
      <c r="IA449" s="45"/>
      <c r="IB449" s="45"/>
      <c r="IC449" s="45"/>
      <c r="ID449" s="45"/>
      <c r="IE449" s="45"/>
      <c r="IF449" s="45"/>
      <c r="IG449" s="45"/>
      <c r="IH449" s="45"/>
      <c r="II449" s="45"/>
      <c r="IJ449" s="45"/>
      <c r="IK449" s="45"/>
      <c r="IL449" s="45"/>
      <c r="IM449" s="45"/>
      <c r="IN449" s="45"/>
      <c r="IO449" s="45"/>
      <c r="IP449" s="45"/>
      <c r="IQ449" s="45"/>
      <c r="IR449" s="45"/>
      <c r="IS449" s="45"/>
      <c r="IT449" s="45"/>
      <c r="IU449" s="45"/>
      <c r="IV449" s="45"/>
    </row>
    <row r="450" spans="1:256" s="46" customFormat="1" ht="76.45" x14ac:dyDescent="0.25">
      <c r="A450" s="97">
        <v>782</v>
      </c>
      <c r="B450" s="100" t="s">
        <v>6898</v>
      </c>
      <c r="C450" s="98" t="s">
        <v>4002</v>
      </c>
      <c r="D450" s="99" t="s">
        <v>3991</v>
      </c>
      <c r="E450" s="100" t="s">
        <v>4110</v>
      </c>
      <c r="F450" s="98">
        <v>2034</v>
      </c>
      <c r="G450" s="100" t="s">
        <v>4111</v>
      </c>
      <c r="H450" s="98">
        <v>2014</v>
      </c>
      <c r="I450" s="100" t="s">
        <v>4112</v>
      </c>
      <c r="J450" s="101">
        <v>20962.04</v>
      </c>
      <c r="K450" s="100" t="s">
        <v>4081</v>
      </c>
      <c r="L450" s="100" t="s">
        <v>4113</v>
      </c>
      <c r="M450" s="100" t="s">
        <v>4114</v>
      </c>
      <c r="N450" s="100" t="s">
        <v>4115</v>
      </c>
      <c r="O450" s="100" t="s">
        <v>4116</v>
      </c>
      <c r="P450" s="100">
        <v>14000303</v>
      </c>
      <c r="Q450" s="102">
        <f t="shared" si="4"/>
        <v>45</v>
      </c>
      <c r="R450" s="98">
        <v>0</v>
      </c>
      <c r="S450" s="98">
        <v>0</v>
      </c>
      <c r="T450" s="98">
        <v>45</v>
      </c>
      <c r="U450" s="102">
        <f t="shared" si="5"/>
        <v>45</v>
      </c>
      <c r="V450" s="98">
        <v>85</v>
      </c>
      <c r="W450" s="98">
        <v>20</v>
      </c>
      <c r="X450" s="103" t="s">
        <v>3870</v>
      </c>
      <c r="Y450" s="102">
        <v>3</v>
      </c>
      <c r="Z450" s="102">
        <v>10</v>
      </c>
      <c r="AA450" s="102">
        <v>6</v>
      </c>
      <c r="AB450" s="102">
        <v>46</v>
      </c>
      <c r="AC450" s="98"/>
      <c r="AD450" s="102">
        <v>45</v>
      </c>
      <c r="AE450" s="104">
        <v>5</v>
      </c>
      <c r="AF450" s="105">
        <f>AI450+AL450</f>
        <v>18.75</v>
      </c>
      <c r="AG450" s="106" t="s">
        <v>3991</v>
      </c>
      <c r="AH450" s="100" t="s">
        <v>3997</v>
      </c>
      <c r="AI450" s="107">
        <v>6.25</v>
      </c>
      <c r="AJ450" s="106" t="s">
        <v>4117</v>
      </c>
      <c r="AK450" s="98" t="s">
        <v>3997</v>
      </c>
      <c r="AL450" s="107">
        <v>12.5</v>
      </c>
      <c r="AM450" s="106"/>
      <c r="AN450" s="98"/>
      <c r="AO450" s="107"/>
      <c r="AP450" s="106"/>
      <c r="AQ450" s="98"/>
      <c r="AR450" s="107"/>
      <c r="AS450" s="106"/>
      <c r="AT450" s="98"/>
      <c r="AU450" s="107"/>
      <c r="AV450" s="108"/>
      <c r="AW450" s="98"/>
      <c r="AX450" s="98"/>
      <c r="AY450" s="55"/>
      <c r="AZ450" s="55"/>
      <c r="BA450" s="55"/>
      <c r="BB450" s="55"/>
      <c r="BC450" s="55"/>
      <c r="BD450" s="55"/>
      <c r="BE450" s="55"/>
      <c r="BF450" s="55"/>
      <c r="BG450" s="55"/>
      <c r="BH450" s="55"/>
      <c r="BI450" s="55"/>
      <c r="BJ450" s="55"/>
      <c r="BK450" s="55"/>
      <c r="BL450" s="55"/>
      <c r="BM450" s="55"/>
      <c r="BN450" s="55"/>
      <c r="BO450" s="55"/>
      <c r="BP450" s="55"/>
      <c r="BQ450" s="55"/>
      <c r="BR450" s="55"/>
      <c r="BS450" s="55"/>
      <c r="BT450" s="55"/>
      <c r="BU450" s="55"/>
      <c r="BV450" s="55"/>
      <c r="BW450" s="55"/>
      <c r="BX450" s="55"/>
      <c r="BY450" s="55"/>
      <c r="BZ450" s="55"/>
      <c r="CA450" s="55"/>
      <c r="CB450" s="55"/>
      <c r="CC450" s="55"/>
      <c r="CD450" s="55"/>
      <c r="CE450" s="55"/>
      <c r="CF450" s="55"/>
      <c r="CG450" s="55"/>
      <c r="CH450" s="55"/>
      <c r="CI450" s="55"/>
      <c r="CJ450" s="55"/>
      <c r="CK450" s="55"/>
      <c r="CL450" s="55"/>
      <c r="CM450" s="55"/>
      <c r="CN450" s="55"/>
      <c r="CO450" s="55"/>
      <c r="CP450" s="55"/>
      <c r="CQ450" s="55"/>
      <c r="CR450" s="55"/>
      <c r="CS450" s="55"/>
      <c r="CT450" s="55"/>
      <c r="CU450" s="55"/>
      <c r="CV450" s="55"/>
      <c r="CW450" s="55"/>
      <c r="CX450" s="55"/>
      <c r="CY450" s="55"/>
      <c r="CZ450" s="55"/>
      <c r="DA450" s="55"/>
      <c r="DB450" s="55"/>
      <c r="DC450" s="55"/>
      <c r="DD450" s="55"/>
      <c r="DE450" s="55"/>
      <c r="DF450" s="55"/>
      <c r="DG450" s="55"/>
      <c r="DH450" s="55"/>
      <c r="DI450" s="55"/>
      <c r="DJ450" s="55"/>
      <c r="DK450" s="55"/>
      <c r="DL450" s="55"/>
      <c r="DM450" s="55"/>
      <c r="DN450" s="55"/>
      <c r="DO450" s="55"/>
      <c r="DP450" s="55"/>
      <c r="DQ450" s="55"/>
      <c r="DR450" s="55"/>
      <c r="DS450" s="55"/>
      <c r="DT450" s="55"/>
      <c r="DU450" s="55"/>
      <c r="DV450" s="55"/>
      <c r="DW450" s="55"/>
      <c r="DX450" s="55"/>
      <c r="DY450" s="55"/>
      <c r="DZ450" s="55"/>
      <c r="EA450" s="55"/>
      <c r="EB450" s="55"/>
      <c r="EC450" s="55"/>
      <c r="ED450" s="55"/>
      <c r="EE450" s="55"/>
      <c r="EF450" s="55"/>
      <c r="EG450" s="55"/>
      <c r="EH450" s="55"/>
      <c r="EI450" s="55"/>
      <c r="EJ450" s="55"/>
      <c r="EK450" s="55"/>
      <c r="EL450" s="55"/>
      <c r="EM450" s="55"/>
      <c r="EN450" s="55"/>
      <c r="EO450" s="55"/>
      <c r="EP450" s="55"/>
      <c r="EQ450" s="55"/>
      <c r="ER450" s="55"/>
      <c r="ES450" s="45"/>
      <c r="ET450" s="45"/>
      <c r="EU450" s="45"/>
      <c r="EV450" s="45"/>
      <c r="EW450" s="45"/>
      <c r="EX450" s="45"/>
      <c r="EY450" s="45"/>
      <c r="EZ450" s="45"/>
      <c r="FA450" s="45"/>
      <c r="FB450" s="45"/>
      <c r="FC450" s="45"/>
      <c r="FD450" s="45"/>
      <c r="FE450" s="45"/>
      <c r="FF450" s="45"/>
      <c r="FG450" s="45"/>
      <c r="FH450" s="45"/>
      <c r="FI450" s="45"/>
      <c r="FJ450" s="45"/>
      <c r="FK450" s="45"/>
      <c r="FL450" s="45"/>
      <c r="FM450" s="45"/>
      <c r="FN450" s="45"/>
      <c r="FO450" s="45"/>
      <c r="FP450" s="45"/>
      <c r="FQ450" s="45"/>
      <c r="FR450" s="45"/>
      <c r="FS450" s="45"/>
      <c r="FT450" s="45"/>
      <c r="FU450" s="45"/>
      <c r="FV450" s="45"/>
      <c r="FW450" s="45"/>
      <c r="FX450" s="45"/>
      <c r="FY450" s="45"/>
      <c r="FZ450" s="45"/>
      <c r="GA450" s="45"/>
      <c r="GB450" s="45"/>
      <c r="GC450" s="45"/>
      <c r="GD450" s="45"/>
      <c r="GE450" s="45"/>
      <c r="GF450" s="45"/>
      <c r="GG450" s="45"/>
      <c r="GH450" s="45"/>
      <c r="GI450" s="45"/>
      <c r="GJ450" s="45"/>
      <c r="GK450" s="45"/>
      <c r="GL450" s="45"/>
      <c r="GM450" s="45"/>
      <c r="GN450" s="45"/>
      <c r="GO450" s="45"/>
      <c r="GP450" s="45"/>
      <c r="GQ450" s="45"/>
      <c r="GR450" s="45"/>
      <c r="GS450" s="45"/>
      <c r="GT450" s="45"/>
      <c r="GU450" s="45"/>
      <c r="GV450" s="45"/>
      <c r="GW450" s="45"/>
      <c r="GX450" s="45"/>
      <c r="GY450" s="45"/>
      <c r="GZ450" s="45"/>
      <c r="HA450" s="45"/>
      <c r="HB450" s="45"/>
      <c r="HC450" s="45"/>
      <c r="HD450" s="45"/>
      <c r="HE450" s="45"/>
      <c r="HF450" s="45"/>
      <c r="HG450" s="45"/>
      <c r="HH450" s="45"/>
      <c r="HI450" s="45"/>
      <c r="HJ450" s="45"/>
      <c r="HK450" s="45"/>
      <c r="HL450" s="45"/>
      <c r="HM450" s="45"/>
      <c r="HN450" s="45"/>
      <c r="HO450" s="45"/>
      <c r="HP450" s="45"/>
      <c r="HQ450" s="45"/>
      <c r="HR450" s="45"/>
      <c r="HS450" s="45"/>
      <c r="HT450" s="45"/>
      <c r="HU450" s="45"/>
      <c r="HV450" s="45"/>
      <c r="HW450" s="45"/>
      <c r="HX450" s="45"/>
      <c r="HY450" s="45"/>
      <c r="HZ450" s="45"/>
      <c r="IA450" s="45"/>
      <c r="IB450" s="45"/>
      <c r="IC450" s="45"/>
      <c r="ID450" s="45"/>
      <c r="IE450" s="45"/>
      <c r="IF450" s="45"/>
      <c r="IG450" s="45"/>
      <c r="IH450" s="45"/>
      <c r="II450" s="45"/>
      <c r="IJ450" s="45"/>
      <c r="IK450" s="45"/>
      <c r="IL450" s="45"/>
      <c r="IM450" s="45"/>
      <c r="IN450" s="45"/>
      <c r="IO450" s="45"/>
      <c r="IP450" s="45"/>
      <c r="IQ450" s="45"/>
      <c r="IR450" s="45"/>
      <c r="IS450" s="45"/>
      <c r="IT450" s="45"/>
      <c r="IU450" s="45"/>
      <c r="IV450" s="45"/>
    </row>
    <row r="451" spans="1:256" s="40" customFormat="1" ht="127.4" x14ac:dyDescent="0.25">
      <c r="A451" s="97">
        <v>782</v>
      </c>
      <c r="B451" s="100" t="s">
        <v>6898</v>
      </c>
      <c r="C451" s="98" t="s">
        <v>3943</v>
      </c>
      <c r="D451" s="99" t="s">
        <v>3944</v>
      </c>
      <c r="E451" s="100" t="s">
        <v>3945</v>
      </c>
      <c r="F451" s="98">
        <v>9286</v>
      </c>
      <c r="G451" s="100" t="s">
        <v>4029</v>
      </c>
      <c r="H451" s="98">
        <v>2007</v>
      </c>
      <c r="I451" s="100" t="s">
        <v>4030</v>
      </c>
      <c r="J451" s="101">
        <v>53509.96</v>
      </c>
      <c r="K451" s="100" t="s">
        <v>675</v>
      </c>
      <c r="L451" s="100" t="s">
        <v>3948</v>
      </c>
      <c r="M451" s="100" t="s">
        <v>5507</v>
      </c>
      <c r="N451" s="100" t="s">
        <v>7269</v>
      </c>
      <c r="O451" s="100" t="s">
        <v>5508</v>
      </c>
      <c r="P451" s="100">
        <v>7000047</v>
      </c>
      <c r="Q451" s="102">
        <f t="shared" si="4"/>
        <v>45</v>
      </c>
      <c r="R451" s="98">
        <v>0</v>
      </c>
      <c r="S451" s="98">
        <v>0</v>
      </c>
      <c r="T451" s="98">
        <v>45</v>
      </c>
      <c r="U451" s="102">
        <f t="shared" si="5"/>
        <v>45</v>
      </c>
      <c r="V451" s="98">
        <v>85</v>
      </c>
      <c r="W451" s="98">
        <f>86.6666666666667+1/60*100+1/60*100+1/60*100+1/60*100+1/60*100+1/60*100+1/60*100+1/60*100</f>
        <v>100.00000000000007</v>
      </c>
      <c r="X451" s="103" t="s">
        <v>3870</v>
      </c>
      <c r="Y451" s="102">
        <v>4</v>
      </c>
      <c r="Z451" s="102">
        <v>3</v>
      </c>
      <c r="AA451" s="102">
        <v>4</v>
      </c>
      <c r="AB451" s="102">
        <v>46</v>
      </c>
      <c r="AC451" s="98">
        <v>174</v>
      </c>
      <c r="AD451" s="102">
        <v>45</v>
      </c>
      <c r="AE451" s="104">
        <v>5</v>
      </c>
      <c r="AF451" s="105">
        <v>36.36</v>
      </c>
      <c r="AG451" s="106" t="s">
        <v>3944</v>
      </c>
      <c r="AH451" s="100" t="s">
        <v>3950</v>
      </c>
      <c r="AI451" s="107">
        <v>22.73</v>
      </c>
      <c r="AJ451" s="106" t="s">
        <v>3951</v>
      </c>
      <c r="AK451" s="98" t="s">
        <v>3952</v>
      </c>
      <c r="AL451" s="107">
        <v>13.64</v>
      </c>
      <c r="AM451" s="106"/>
      <c r="AN451" s="98"/>
      <c r="AO451" s="107"/>
      <c r="AP451" s="106"/>
      <c r="AQ451" s="98"/>
      <c r="AR451" s="107"/>
      <c r="AS451" s="106"/>
      <c r="AT451" s="98"/>
      <c r="AU451" s="107"/>
      <c r="AV451" s="108"/>
      <c r="AW451" s="98"/>
      <c r="AX451" s="98"/>
      <c r="AY451" s="55"/>
      <c r="AZ451" s="55"/>
      <c r="BA451" s="55"/>
      <c r="BB451" s="55"/>
      <c r="BC451" s="55"/>
      <c r="BD451" s="55"/>
      <c r="BE451" s="55"/>
      <c r="BF451" s="55"/>
      <c r="BG451" s="55"/>
      <c r="BH451" s="55"/>
      <c r="BI451" s="55"/>
      <c r="BJ451" s="55"/>
      <c r="BK451" s="55"/>
      <c r="BL451" s="55"/>
      <c r="BM451" s="55"/>
      <c r="BN451" s="55"/>
      <c r="BO451" s="55"/>
      <c r="BP451" s="55"/>
      <c r="BQ451" s="55"/>
      <c r="BR451" s="55"/>
      <c r="BS451" s="55"/>
      <c r="BT451" s="55"/>
      <c r="BU451" s="55"/>
      <c r="BV451" s="55"/>
      <c r="BW451" s="55"/>
      <c r="BX451" s="55"/>
      <c r="BY451" s="55"/>
      <c r="BZ451" s="55"/>
      <c r="CA451" s="55"/>
      <c r="CB451" s="55"/>
      <c r="CC451" s="55"/>
      <c r="CD451" s="55"/>
      <c r="CE451" s="55"/>
      <c r="CF451" s="55"/>
      <c r="CG451" s="55"/>
      <c r="CH451" s="55"/>
      <c r="CI451" s="55"/>
      <c r="CJ451" s="55"/>
      <c r="CK451" s="55"/>
      <c r="CL451" s="55"/>
      <c r="CM451" s="55"/>
      <c r="CN451" s="55"/>
      <c r="CO451" s="55"/>
      <c r="CP451" s="55"/>
      <c r="CQ451" s="55"/>
      <c r="CR451" s="55"/>
      <c r="CS451" s="55"/>
      <c r="CT451" s="55"/>
      <c r="CU451" s="55"/>
      <c r="CV451" s="55"/>
      <c r="CW451" s="55"/>
      <c r="CX451" s="55"/>
      <c r="CY451" s="55"/>
      <c r="CZ451" s="55"/>
      <c r="DA451" s="55"/>
      <c r="DB451" s="55"/>
      <c r="DC451" s="55"/>
      <c r="DD451" s="55"/>
      <c r="DE451" s="55"/>
      <c r="DF451" s="55"/>
      <c r="DG451" s="55"/>
      <c r="DH451" s="55"/>
      <c r="DI451" s="55"/>
      <c r="DJ451" s="55"/>
      <c r="DK451" s="55"/>
      <c r="DL451" s="55"/>
      <c r="DM451" s="55"/>
      <c r="DN451" s="55"/>
      <c r="DO451" s="55"/>
      <c r="DP451" s="55"/>
      <c r="DQ451" s="55"/>
      <c r="DR451" s="55"/>
      <c r="DS451" s="55"/>
      <c r="DT451" s="55"/>
      <c r="DU451" s="55"/>
      <c r="DV451" s="55"/>
      <c r="DW451" s="55"/>
      <c r="DX451" s="55"/>
      <c r="DY451" s="55"/>
      <c r="DZ451" s="55"/>
      <c r="EA451" s="55"/>
      <c r="EB451" s="55"/>
      <c r="EC451" s="55"/>
      <c r="ED451" s="55"/>
      <c r="EE451" s="55"/>
      <c r="EF451" s="55"/>
      <c r="EG451" s="55"/>
      <c r="EH451" s="55"/>
      <c r="EI451" s="55"/>
      <c r="EJ451" s="55"/>
      <c r="EK451" s="55"/>
      <c r="EL451" s="55"/>
      <c r="EM451" s="55"/>
      <c r="EN451" s="55"/>
      <c r="EO451" s="55"/>
      <c r="EP451" s="55"/>
      <c r="EQ451" s="55"/>
      <c r="ER451" s="55"/>
      <c r="ES451" s="45"/>
      <c r="ET451" s="45"/>
      <c r="EU451" s="45"/>
      <c r="EV451" s="45"/>
      <c r="EW451" s="45"/>
      <c r="EX451" s="45"/>
      <c r="EY451" s="45"/>
      <c r="EZ451" s="45"/>
      <c r="FA451" s="45"/>
      <c r="FB451" s="45"/>
      <c r="FC451" s="45"/>
      <c r="FD451" s="45"/>
      <c r="FE451" s="45"/>
      <c r="FF451" s="45"/>
      <c r="FG451" s="45"/>
      <c r="FH451" s="45"/>
      <c r="FI451" s="45"/>
      <c r="FJ451" s="45"/>
      <c r="FK451" s="45"/>
      <c r="FL451" s="45"/>
      <c r="FM451" s="45"/>
      <c r="FN451" s="45"/>
      <c r="FO451" s="45"/>
      <c r="FP451" s="45"/>
      <c r="FQ451" s="45"/>
      <c r="FR451" s="45"/>
      <c r="FS451" s="45"/>
      <c r="FT451" s="45"/>
      <c r="FU451" s="45"/>
      <c r="FV451" s="45"/>
      <c r="FW451" s="45"/>
      <c r="FX451" s="45"/>
      <c r="FY451" s="45"/>
      <c r="FZ451" s="45"/>
      <c r="GA451" s="45"/>
      <c r="GB451" s="45"/>
      <c r="GC451" s="45"/>
      <c r="GD451" s="45"/>
      <c r="GE451" s="45"/>
      <c r="GF451" s="45"/>
      <c r="GG451" s="45"/>
      <c r="GH451" s="45"/>
      <c r="GI451" s="45"/>
      <c r="GJ451" s="45"/>
      <c r="GK451" s="45"/>
      <c r="GL451" s="45"/>
      <c r="GM451" s="45"/>
      <c r="GN451" s="45"/>
      <c r="GO451" s="45"/>
      <c r="GP451" s="45"/>
      <c r="GQ451" s="45"/>
      <c r="GR451" s="45"/>
      <c r="GS451" s="45"/>
      <c r="GT451" s="45"/>
      <c r="GU451" s="45"/>
      <c r="GV451" s="45"/>
      <c r="GW451" s="45"/>
      <c r="GX451" s="45"/>
      <c r="GY451" s="45"/>
      <c r="GZ451" s="45"/>
      <c r="HA451" s="45"/>
      <c r="HB451" s="45"/>
      <c r="HC451" s="45"/>
      <c r="HD451" s="45"/>
      <c r="HE451" s="45"/>
      <c r="HF451" s="45"/>
      <c r="HG451" s="45"/>
      <c r="HH451" s="45"/>
      <c r="HI451" s="45"/>
      <c r="HJ451" s="45"/>
      <c r="HK451" s="45"/>
      <c r="HL451" s="45"/>
      <c r="HM451" s="45"/>
      <c r="HN451" s="45"/>
      <c r="HO451" s="45"/>
      <c r="HP451" s="45"/>
      <c r="HQ451" s="45"/>
      <c r="HR451" s="45"/>
      <c r="HS451" s="45"/>
      <c r="HT451" s="45"/>
      <c r="HU451" s="45"/>
      <c r="HV451" s="45"/>
      <c r="HW451" s="45"/>
      <c r="HX451" s="45"/>
      <c r="HY451" s="45"/>
      <c r="HZ451" s="45"/>
      <c r="IA451" s="45"/>
      <c r="IB451" s="45"/>
      <c r="IC451" s="45"/>
      <c r="ID451" s="45"/>
      <c r="IE451" s="45"/>
      <c r="IF451" s="45"/>
      <c r="IG451" s="45"/>
      <c r="IH451" s="45"/>
      <c r="II451" s="45"/>
      <c r="IJ451" s="45"/>
      <c r="IK451" s="45"/>
      <c r="IL451" s="45"/>
      <c r="IM451" s="45"/>
      <c r="IN451" s="45"/>
      <c r="IO451" s="45"/>
      <c r="IP451" s="45"/>
      <c r="IQ451" s="45"/>
      <c r="IR451" s="45"/>
      <c r="IS451" s="45"/>
      <c r="IT451" s="45"/>
      <c r="IU451" s="45"/>
      <c r="IV451" s="45"/>
    </row>
    <row r="452" spans="1:256" ht="76.45" x14ac:dyDescent="0.25">
      <c r="A452" s="97">
        <v>782</v>
      </c>
      <c r="B452" s="100" t="s">
        <v>6898</v>
      </c>
      <c r="C452" s="98" t="s">
        <v>3897</v>
      </c>
      <c r="D452" s="99" t="s">
        <v>3898</v>
      </c>
      <c r="E452" s="100" t="s">
        <v>3899</v>
      </c>
      <c r="F452" s="98">
        <v>1649</v>
      </c>
      <c r="G452" s="100" t="s">
        <v>3998</v>
      </c>
      <c r="H452" s="98">
        <v>2005</v>
      </c>
      <c r="I452" s="100" t="s">
        <v>3901</v>
      </c>
      <c r="J452" s="101">
        <v>106826.91</v>
      </c>
      <c r="K452" s="100" t="s">
        <v>726</v>
      </c>
      <c r="L452" s="100" t="s">
        <v>3999</v>
      </c>
      <c r="M452" s="100" t="s">
        <v>5503</v>
      </c>
      <c r="N452" s="100" t="s">
        <v>3903</v>
      </c>
      <c r="O452" s="100" t="s">
        <v>5504</v>
      </c>
      <c r="P452" s="100">
        <v>15032</v>
      </c>
      <c r="Q452" s="102">
        <f t="shared" si="4"/>
        <v>45</v>
      </c>
      <c r="R452" s="98">
        <v>0</v>
      </c>
      <c r="S452" s="98">
        <v>0</v>
      </c>
      <c r="T452" s="98">
        <v>45</v>
      </c>
      <c r="U452" s="102">
        <f t="shared" si="5"/>
        <v>45</v>
      </c>
      <c r="V452" s="98">
        <v>85</v>
      </c>
      <c r="W452" s="98">
        <v>100</v>
      </c>
      <c r="X452" s="103" t="s">
        <v>3870</v>
      </c>
      <c r="Y452" s="102">
        <v>4</v>
      </c>
      <c r="Z452" s="102">
        <v>4</v>
      </c>
      <c r="AA452" s="102">
        <v>6</v>
      </c>
      <c r="AB452" s="102">
        <v>46</v>
      </c>
      <c r="AC452" s="98">
        <v>240</v>
      </c>
      <c r="AD452" s="102">
        <v>45</v>
      </c>
      <c r="AE452" s="104">
        <v>5</v>
      </c>
      <c r="AF452" s="105">
        <v>100</v>
      </c>
      <c r="AG452" s="106" t="s">
        <v>3898</v>
      </c>
      <c r="AH452" s="100" t="s">
        <v>3904</v>
      </c>
      <c r="AI452" s="107">
        <v>61.36</v>
      </c>
      <c r="AJ452" s="106" t="s">
        <v>4000</v>
      </c>
      <c r="AK452" s="98" t="s">
        <v>4001</v>
      </c>
      <c r="AL452" s="107">
        <v>38.630000000000003</v>
      </c>
      <c r="AM452" s="106"/>
      <c r="AN452" s="98"/>
      <c r="AO452" s="107"/>
      <c r="AP452" s="106"/>
      <c r="AQ452" s="98"/>
      <c r="AR452" s="107"/>
      <c r="AS452" s="106"/>
      <c r="AT452" s="98"/>
      <c r="AU452" s="107"/>
      <c r="AV452" s="108"/>
      <c r="AW452" s="98"/>
      <c r="AX452" s="98"/>
      <c r="AY452" s="56"/>
      <c r="AZ452" s="56"/>
      <c r="BA452" s="56"/>
      <c r="BB452" s="56"/>
      <c r="BC452" s="56"/>
      <c r="BD452" s="56"/>
      <c r="BE452" s="56"/>
      <c r="BF452" s="56"/>
      <c r="BG452" s="56"/>
      <c r="BH452" s="56"/>
      <c r="BI452" s="56"/>
      <c r="BJ452" s="56"/>
      <c r="BK452" s="56"/>
      <c r="BL452" s="56"/>
      <c r="BM452" s="56"/>
      <c r="BN452" s="56"/>
      <c r="BO452" s="56"/>
      <c r="BP452" s="56"/>
      <c r="BQ452" s="56"/>
      <c r="BR452" s="56"/>
      <c r="BS452" s="56"/>
      <c r="BT452" s="56"/>
      <c r="BU452" s="56"/>
      <c r="BV452" s="56"/>
      <c r="BW452" s="56"/>
      <c r="BX452" s="56"/>
      <c r="BY452" s="56"/>
      <c r="BZ452" s="56"/>
      <c r="CA452" s="56"/>
      <c r="CB452" s="56"/>
      <c r="CC452" s="56"/>
      <c r="CD452" s="56"/>
      <c r="CE452" s="56"/>
      <c r="CF452" s="56"/>
      <c r="CG452" s="56"/>
      <c r="CH452" s="56"/>
      <c r="CI452" s="56"/>
      <c r="CJ452" s="56"/>
      <c r="CK452" s="56"/>
      <c r="CL452" s="56"/>
      <c r="CM452" s="56"/>
      <c r="CN452" s="56"/>
      <c r="CO452" s="56"/>
      <c r="CP452" s="56"/>
      <c r="CQ452" s="56"/>
      <c r="CR452" s="56"/>
      <c r="CS452" s="56"/>
      <c r="CT452" s="56"/>
      <c r="CU452" s="56"/>
      <c r="CV452" s="56"/>
      <c r="CW452" s="56"/>
      <c r="CX452" s="56"/>
      <c r="CY452" s="56"/>
      <c r="CZ452" s="56"/>
      <c r="DA452" s="56"/>
      <c r="DB452" s="56"/>
      <c r="DC452" s="56"/>
      <c r="DD452" s="56"/>
      <c r="DE452" s="56"/>
      <c r="DF452" s="56"/>
      <c r="DG452" s="56"/>
      <c r="DH452" s="56"/>
      <c r="DI452" s="56"/>
      <c r="DJ452" s="56"/>
      <c r="DK452" s="56"/>
      <c r="DL452" s="56"/>
      <c r="DM452" s="56"/>
      <c r="DN452" s="56"/>
      <c r="DO452" s="56"/>
      <c r="DP452" s="56"/>
      <c r="DQ452" s="56"/>
      <c r="DR452" s="56"/>
      <c r="DS452" s="56"/>
      <c r="DT452" s="56"/>
      <c r="DU452" s="56"/>
      <c r="DV452" s="56"/>
      <c r="DW452" s="56"/>
      <c r="DX452" s="56"/>
      <c r="DY452" s="56"/>
      <c r="DZ452" s="56"/>
      <c r="EA452" s="56"/>
      <c r="EB452" s="56"/>
      <c r="EC452" s="56"/>
      <c r="ED452" s="56"/>
      <c r="EE452" s="56"/>
      <c r="EF452" s="56"/>
      <c r="EG452" s="56"/>
      <c r="EH452" s="56"/>
      <c r="EI452" s="56"/>
      <c r="EJ452" s="56"/>
      <c r="EK452" s="56"/>
      <c r="EL452" s="56"/>
      <c r="EM452" s="56"/>
      <c r="EN452" s="56"/>
      <c r="EO452" s="56"/>
      <c r="EP452" s="56"/>
      <c r="EQ452" s="56"/>
      <c r="ER452" s="56"/>
      <c r="ES452" s="44"/>
      <c r="ET452" s="44"/>
      <c r="EU452" s="44"/>
      <c r="EV452" s="44"/>
      <c r="EW452" s="44"/>
      <c r="EX452" s="44"/>
      <c r="EY452" s="44"/>
      <c r="EZ452" s="44"/>
      <c r="FA452" s="44"/>
      <c r="FB452" s="44"/>
      <c r="FC452" s="44"/>
      <c r="FD452" s="44"/>
      <c r="FE452" s="44"/>
      <c r="FF452" s="44"/>
      <c r="FG452" s="44"/>
      <c r="FH452" s="44"/>
      <c r="FI452" s="44"/>
      <c r="FJ452" s="44"/>
      <c r="FK452" s="44"/>
      <c r="FL452" s="44"/>
      <c r="FM452" s="44"/>
      <c r="FN452" s="44"/>
      <c r="FO452" s="44"/>
      <c r="FP452" s="44"/>
      <c r="FQ452" s="44"/>
      <c r="FR452" s="44"/>
      <c r="FS452" s="44"/>
      <c r="FT452" s="44"/>
      <c r="FU452" s="44"/>
      <c r="FV452" s="44"/>
      <c r="FW452" s="44"/>
      <c r="FX452" s="44"/>
      <c r="FY452" s="44"/>
      <c r="FZ452" s="44"/>
      <c r="GA452" s="44"/>
      <c r="GB452" s="44"/>
      <c r="GC452" s="44"/>
      <c r="GD452" s="44"/>
      <c r="GE452" s="44"/>
      <c r="GF452" s="44"/>
      <c r="GG452" s="44"/>
      <c r="GH452" s="44"/>
      <c r="GI452" s="44"/>
      <c r="GJ452" s="44"/>
      <c r="GK452" s="44"/>
      <c r="GL452" s="44"/>
      <c r="GM452" s="44"/>
      <c r="GN452" s="44"/>
      <c r="GO452" s="44"/>
      <c r="GP452" s="44"/>
      <c r="GQ452" s="44"/>
      <c r="GR452" s="44"/>
      <c r="GS452" s="44"/>
      <c r="GT452" s="44"/>
      <c r="GU452" s="44"/>
      <c r="GV452" s="44"/>
      <c r="GW452" s="44"/>
      <c r="GX452" s="44"/>
      <c r="GY452" s="44"/>
      <c r="GZ452" s="44"/>
      <c r="HA452" s="44"/>
      <c r="HB452" s="44"/>
      <c r="HC452" s="44"/>
      <c r="HD452" s="44"/>
      <c r="HE452" s="44"/>
      <c r="HF452" s="44"/>
      <c r="HG452" s="44"/>
      <c r="HH452" s="44"/>
      <c r="HI452" s="44"/>
      <c r="HJ452" s="44"/>
      <c r="HK452" s="44"/>
      <c r="HL452" s="44"/>
      <c r="HM452" s="44"/>
      <c r="HN452" s="44"/>
      <c r="HO452" s="44"/>
      <c r="HP452" s="44"/>
      <c r="HQ452" s="44"/>
      <c r="HR452" s="44"/>
      <c r="HS452" s="44"/>
      <c r="HT452" s="44"/>
      <c r="HU452" s="44"/>
      <c r="HV452" s="44"/>
      <c r="HW452" s="44"/>
      <c r="HX452" s="44"/>
      <c r="HY452" s="44"/>
      <c r="HZ452" s="44"/>
      <c r="IA452" s="44"/>
      <c r="IB452" s="44"/>
      <c r="IC452" s="44"/>
      <c r="ID452" s="44"/>
      <c r="IE452" s="44"/>
      <c r="IF452" s="44"/>
      <c r="IG452" s="44"/>
      <c r="IH452" s="44"/>
      <c r="II452" s="44"/>
      <c r="IJ452" s="44"/>
      <c r="IK452" s="44"/>
      <c r="IL452" s="44"/>
      <c r="IM452" s="44"/>
      <c r="IN452" s="44"/>
      <c r="IO452" s="44"/>
      <c r="IP452" s="44"/>
      <c r="IQ452" s="44"/>
      <c r="IR452" s="44"/>
      <c r="IS452" s="44"/>
      <c r="IT452" s="44"/>
      <c r="IU452" s="44"/>
      <c r="IV452" s="44"/>
    </row>
    <row r="453" spans="1:256" ht="76.45" x14ac:dyDescent="0.25">
      <c r="A453" s="97">
        <v>782</v>
      </c>
      <c r="B453" s="100" t="s">
        <v>6898</v>
      </c>
      <c r="C453" s="98" t="s">
        <v>3897</v>
      </c>
      <c r="D453" s="99" t="s">
        <v>3898</v>
      </c>
      <c r="E453" s="100" t="s">
        <v>3899</v>
      </c>
      <c r="F453" s="98">
        <v>1649</v>
      </c>
      <c r="G453" s="100" t="s">
        <v>3900</v>
      </c>
      <c r="H453" s="98">
        <v>2003</v>
      </c>
      <c r="I453" s="100" t="s">
        <v>3901</v>
      </c>
      <c r="J453" s="101">
        <v>110185.23038724755</v>
      </c>
      <c r="K453" s="100" t="s">
        <v>733</v>
      </c>
      <c r="L453" s="100" t="s">
        <v>3902</v>
      </c>
      <c r="M453" s="100" t="s">
        <v>5487</v>
      </c>
      <c r="N453" s="100" t="s">
        <v>3903</v>
      </c>
      <c r="O453" s="100" t="s">
        <v>5488</v>
      </c>
      <c r="P453" s="100">
        <v>15032</v>
      </c>
      <c r="Q453" s="102">
        <f t="shared" si="4"/>
        <v>45</v>
      </c>
      <c r="R453" s="98">
        <v>0</v>
      </c>
      <c r="S453" s="98">
        <v>0</v>
      </c>
      <c r="T453" s="98">
        <v>45</v>
      </c>
      <c r="U453" s="102">
        <f t="shared" si="5"/>
        <v>45</v>
      </c>
      <c r="V453" s="98">
        <v>85</v>
      </c>
      <c r="W453" s="98">
        <v>100</v>
      </c>
      <c r="X453" s="103" t="s">
        <v>3870</v>
      </c>
      <c r="Y453" s="102">
        <v>4</v>
      </c>
      <c r="Z453" s="102">
        <v>4</v>
      </c>
      <c r="AA453" s="102">
        <v>6</v>
      </c>
      <c r="AB453" s="102">
        <v>46</v>
      </c>
      <c r="AC453" s="98">
        <v>156</v>
      </c>
      <c r="AD453" s="102">
        <v>45</v>
      </c>
      <c r="AE453" s="104">
        <v>5</v>
      </c>
      <c r="AF453" s="105">
        <v>100</v>
      </c>
      <c r="AG453" s="106" t="s">
        <v>3898</v>
      </c>
      <c r="AH453" s="100" t="s">
        <v>3904</v>
      </c>
      <c r="AI453" s="107">
        <v>70.45</v>
      </c>
      <c r="AJ453" s="106" t="s">
        <v>3905</v>
      </c>
      <c r="AK453" s="98" t="s">
        <v>3906</v>
      </c>
      <c r="AL453" s="107">
        <v>29.54</v>
      </c>
      <c r="AM453" s="106"/>
      <c r="AN453" s="98"/>
      <c r="AO453" s="107"/>
      <c r="AP453" s="106"/>
      <c r="AQ453" s="98"/>
      <c r="AR453" s="107"/>
      <c r="AS453" s="106"/>
      <c r="AT453" s="98"/>
      <c r="AU453" s="107"/>
      <c r="AV453" s="108"/>
      <c r="AW453" s="98"/>
      <c r="AX453" s="98"/>
      <c r="AY453" s="56"/>
      <c r="AZ453" s="56"/>
      <c r="BA453" s="56"/>
      <c r="BB453" s="56"/>
      <c r="BC453" s="56"/>
      <c r="BD453" s="56"/>
      <c r="BE453" s="56"/>
      <c r="BF453" s="56"/>
      <c r="BG453" s="56"/>
      <c r="BH453" s="56"/>
      <c r="BI453" s="56"/>
      <c r="BJ453" s="56"/>
      <c r="BK453" s="56"/>
      <c r="BL453" s="56"/>
      <c r="BM453" s="56"/>
      <c r="BN453" s="56"/>
      <c r="BO453" s="56"/>
      <c r="BP453" s="56"/>
      <c r="BQ453" s="56"/>
      <c r="BR453" s="56"/>
      <c r="BS453" s="56"/>
      <c r="BT453" s="56"/>
      <c r="BU453" s="56"/>
      <c r="BV453" s="56"/>
      <c r="BW453" s="56"/>
      <c r="BX453" s="56"/>
      <c r="BY453" s="56"/>
      <c r="BZ453" s="56"/>
      <c r="CA453" s="56"/>
      <c r="CB453" s="56"/>
      <c r="CC453" s="56"/>
      <c r="CD453" s="56"/>
      <c r="CE453" s="56"/>
      <c r="CF453" s="56"/>
      <c r="CG453" s="56"/>
      <c r="CH453" s="56"/>
      <c r="CI453" s="56"/>
      <c r="CJ453" s="56"/>
      <c r="CK453" s="56"/>
      <c r="CL453" s="56"/>
      <c r="CM453" s="56"/>
      <c r="CN453" s="56"/>
      <c r="CO453" s="56"/>
      <c r="CP453" s="56"/>
      <c r="CQ453" s="56"/>
      <c r="CR453" s="56"/>
      <c r="CS453" s="56"/>
      <c r="CT453" s="56"/>
      <c r="CU453" s="56"/>
      <c r="CV453" s="56"/>
      <c r="CW453" s="56"/>
      <c r="CX453" s="56"/>
      <c r="CY453" s="56"/>
      <c r="CZ453" s="56"/>
      <c r="DA453" s="56"/>
      <c r="DB453" s="56"/>
      <c r="DC453" s="56"/>
      <c r="DD453" s="56"/>
      <c r="DE453" s="56"/>
      <c r="DF453" s="56"/>
      <c r="DG453" s="56"/>
      <c r="DH453" s="56"/>
      <c r="DI453" s="56"/>
      <c r="DJ453" s="56"/>
      <c r="DK453" s="56"/>
      <c r="DL453" s="56"/>
      <c r="DM453" s="56"/>
      <c r="DN453" s="56"/>
      <c r="DO453" s="56"/>
      <c r="DP453" s="56"/>
      <c r="DQ453" s="56"/>
      <c r="DR453" s="56"/>
      <c r="DS453" s="56"/>
      <c r="DT453" s="56"/>
      <c r="DU453" s="56"/>
      <c r="DV453" s="56"/>
      <c r="DW453" s="56"/>
      <c r="DX453" s="56"/>
      <c r="DY453" s="56"/>
      <c r="DZ453" s="56"/>
      <c r="EA453" s="56"/>
      <c r="EB453" s="56"/>
      <c r="EC453" s="56"/>
      <c r="ED453" s="56"/>
      <c r="EE453" s="56"/>
      <c r="EF453" s="56"/>
      <c r="EG453" s="56"/>
      <c r="EH453" s="56"/>
      <c r="EI453" s="56"/>
      <c r="EJ453" s="56"/>
      <c r="EK453" s="56"/>
      <c r="EL453" s="56"/>
      <c r="EM453" s="56"/>
      <c r="EN453" s="56"/>
      <c r="EO453" s="56"/>
      <c r="EP453" s="56"/>
      <c r="EQ453" s="56"/>
      <c r="ER453" s="56"/>
      <c r="ES453" s="44"/>
      <c r="ET453" s="44"/>
      <c r="EU453" s="44"/>
      <c r="EV453" s="44"/>
      <c r="EW453" s="44"/>
      <c r="EX453" s="44"/>
      <c r="EY453" s="44"/>
      <c r="EZ453" s="44"/>
      <c r="FA453" s="44"/>
      <c r="FB453" s="44"/>
      <c r="FC453" s="44"/>
      <c r="FD453" s="44"/>
      <c r="FE453" s="44"/>
      <c r="FF453" s="44"/>
      <c r="FG453" s="44"/>
      <c r="FH453" s="44"/>
      <c r="FI453" s="44"/>
      <c r="FJ453" s="44"/>
      <c r="FK453" s="44"/>
      <c r="FL453" s="44"/>
      <c r="FM453" s="44"/>
      <c r="FN453" s="44"/>
      <c r="FO453" s="44"/>
      <c r="FP453" s="44"/>
      <c r="FQ453" s="44"/>
      <c r="FR453" s="44"/>
      <c r="FS453" s="44"/>
      <c r="FT453" s="44"/>
      <c r="FU453" s="44"/>
      <c r="FV453" s="44"/>
      <c r="FW453" s="44"/>
      <c r="FX453" s="44"/>
      <c r="FY453" s="44"/>
      <c r="FZ453" s="44"/>
      <c r="GA453" s="44"/>
      <c r="GB453" s="44"/>
      <c r="GC453" s="44"/>
      <c r="GD453" s="44"/>
      <c r="GE453" s="44"/>
      <c r="GF453" s="44"/>
      <c r="GG453" s="44"/>
      <c r="GH453" s="44"/>
      <c r="GI453" s="44"/>
      <c r="GJ453" s="44"/>
      <c r="GK453" s="44"/>
      <c r="GL453" s="44"/>
      <c r="GM453" s="44"/>
      <c r="GN453" s="44"/>
      <c r="GO453" s="44"/>
      <c r="GP453" s="44"/>
      <c r="GQ453" s="44"/>
      <c r="GR453" s="44"/>
      <c r="GS453" s="44"/>
      <c r="GT453" s="44"/>
      <c r="GU453" s="44"/>
      <c r="GV453" s="44"/>
      <c r="GW453" s="44"/>
      <c r="GX453" s="44"/>
      <c r="GY453" s="44"/>
      <c r="GZ453" s="44"/>
      <c r="HA453" s="44"/>
      <c r="HB453" s="44"/>
      <c r="HC453" s="44"/>
      <c r="HD453" s="44"/>
      <c r="HE453" s="44"/>
      <c r="HF453" s="44"/>
      <c r="HG453" s="44"/>
      <c r="HH453" s="44"/>
      <c r="HI453" s="44"/>
      <c r="HJ453" s="44"/>
      <c r="HK453" s="44"/>
      <c r="HL453" s="44"/>
      <c r="HM453" s="44"/>
      <c r="HN453" s="44"/>
      <c r="HO453" s="44"/>
      <c r="HP453" s="44"/>
      <c r="HQ453" s="44"/>
      <c r="HR453" s="44"/>
      <c r="HS453" s="44"/>
      <c r="HT453" s="44"/>
      <c r="HU453" s="44"/>
      <c r="HV453" s="44"/>
      <c r="HW453" s="44"/>
      <c r="HX453" s="44"/>
      <c r="HY453" s="44"/>
      <c r="HZ453" s="44"/>
      <c r="IA453" s="44"/>
      <c r="IB453" s="44"/>
      <c r="IC453" s="44"/>
      <c r="ID453" s="44"/>
      <c r="IE453" s="44"/>
      <c r="IF453" s="44"/>
      <c r="IG453" s="44"/>
      <c r="IH453" s="44"/>
      <c r="II453" s="44"/>
      <c r="IJ453" s="44"/>
      <c r="IK453" s="44"/>
      <c r="IL453" s="44"/>
      <c r="IM453" s="44"/>
      <c r="IN453" s="44"/>
      <c r="IO453" s="44"/>
      <c r="IP453" s="44"/>
      <c r="IQ453" s="44"/>
      <c r="IR453" s="44"/>
      <c r="IS453" s="44"/>
      <c r="IT453" s="44"/>
      <c r="IU453" s="44"/>
      <c r="IV453" s="44"/>
    </row>
    <row r="454" spans="1:256" s="43" customFormat="1" ht="76.45" x14ac:dyDescent="0.25">
      <c r="A454" s="97">
        <v>782</v>
      </c>
      <c r="B454" s="100" t="s">
        <v>6898</v>
      </c>
      <c r="C454" s="98" t="s">
        <v>3983</v>
      </c>
      <c r="D454" s="99" t="s">
        <v>3984</v>
      </c>
      <c r="E454" s="100" t="s">
        <v>3985</v>
      </c>
      <c r="F454" s="98">
        <v>2859</v>
      </c>
      <c r="G454" s="100" t="s">
        <v>3986</v>
      </c>
      <c r="H454" s="98">
        <v>2006</v>
      </c>
      <c r="I454" s="100" t="s">
        <v>3987</v>
      </c>
      <c r="J454" s="101">
        <v>121190.43</v>
      </c>
      <c r="K454" s="100" t="s">
        <v>726</v>
      </c>
      <c r="L454" s="100" t="s">
        <v>3988</v>
      </c>
      <c r="M454" s="100" t="s">
        <v>5499</v>
      </c>
      <c r="N454" s="100" t="s">
        <v>3989</v>
      </c>
      <c r="O454" s="100" t="s">
        <v>5500</v>
      </c>
      <c r="P454" s="100">
        <v>1520883</v>
      </c>
      <c r="Q454" s="102">
        <f t="shared" si="4"/>
        <v>45</v>
      </c>
      <c r="R454" s="98">
        <v>0</v>
      </c>
      <c r="S454" s="98">
        <v>0</v>
      </c>
      <c r="T454" s="98">
        <v>45</v>
      </c>
      <c r="U454" s="102">
        <f t="shared" si="5"/>
        <v>45</v>
      </c>
      <c r="V454" s="98">
        <v>85</v>
      </c>
      <c r="W454" s="98">
        <v>100</v>
      </c>
      <c r="X454" s="103" t="s">
        <v>3870</v>
      </c>
      <c r="Y454" s="102">
        <v>4</v>
      </c>
      <c r="Z454" s="102">
        <v>5</v>
      </c>
      <c r="AA454" s="102">
        <v>5</v>
      </c>
      <c r="AB454" s="102">
        <v>46</v>
      </c>
      <c r="AC454" s="98">
        <v>225</v>
      </c>
      <c r="AD454" s="102">
        <v>45</v>
      </c>
      <c r="AE454" s="104">
        <v>5</v>
      </c>
      <c r="AF454" s="105">
        <f>AI454+AL454+AO454+AR454</f>
        <v>0</v>
      </c>
      <c r="AG454" s="106"/>
      <c r="AH454" s="100"/>
      <c r="AI454" s="107"/>
      <c r="AJ454" s="106"/>
      <c r="AK454" s="98"/>
      <c r="AL454" s="107"/>
      <c r="AM454" s="106"/>
      <c r="AN454" s="98"/>
      <c r="AO454" s="107"/>
      <c r="AP454" s="106"/>
      <c r="AQ454" s="98"/>
      <c r="AR454" s="107"/>
      <c r="AS454" s="106"/>
      <c r="AT454" s="98"/>
      <c r="AU454" s="107"/>
      <c r="AV454" s="108"/>
      <c r="AW454" s="98"/>
      <c r="AX454" s="98"/>
      <c r="AY454" s="56"/>
      <c r="AZ454" s="56"/>
      <c r="BA454" s="56"/>
      <c r="BB454" s="56"/>
      <c r="BC454" s="56"/>
      <c r="BD454" s="56"/>
      <c r="BE454" s="56"/>
      <c r="BF454" s="56"/>
      <c r="BG454" s="56"/>
      <c r="BH454" s="56"/>
      <c r="BI454" s="56"/>
      <c r="BJ454" s="56"/>
      <c r="BK454" s="56"/>
      <c r="BL454" s="56"/>
      <c r="BM454" s="56"/>
      <c r="BN454" s="56"/>
      <c r="BO454" s="56"/>
      <c r="BP454" s="56"/>
      <c r="BQ454" s="56"/>
      <c r="BR454" s="56"/>
      <c r="BS454" s="56"/>
      <c r="BT454" s="56"/>
      <c r="BU454" s="56"/>
      <c r="BV454" s="56"/>
      <c r="BW454" s="56"/>
      <c r="BX454" s="56"/>
      <c r="BY454" s="56"/>
      <c r="BZ454" s="56"/>
      <c r="CA454" s="56"/>
      <c r="CB454" s="56"/>
      <c r="CC454" s="56"/>
      <c r="CD454" s="56"/>
      <c r="CE454" s="56"/>
      <c r="CF454" s="56"/>
      <c r="CG454" s="56"/>
      <c r="CH454" s="56"/>
      <c r="CI454" s="56"/>
      <c r="CJ454" s="56"/>
      <c r="CK454" s="56"/>
      <c r="CL454" s="56"/>
      <c r="CM454" s="56"/>
      <c r="CN454" s="56"/>
      <c r="CO454" s="56"/>
      <c r="CP454" s="56"/>
      <c r="CQ454" s="56"/>
      <c r="CR454" s="56"/>
      <c r="CS454" s="56"/>
      <c r="CT454" s="56"/>
      <c r="CU454" s="56"/>
      <c r="CV454" s="56"/>
      <c r="CW454" s="56"/>
      <c r="CX454" s="56"/>
      <c r="CY454" s="56"/>
      <c r="CZ454" s="56"/>
      <c r="DA454" s="56"/>
      <c r="DB454" s="56"/>
      <c r="DC454" s="56"/>
      <c r="DD454" s="56"/>
      <c r="DE454" s="56"/>
      <c r="DF454" s="56"/>
      <c r="DG454" s="56"/>
      <c r="DH454" s="56"/>
      <c r="DI454" s="56"/>
      <c r="DJ454" s="56"/>
      <c r="DK454" s="56"/>
      <c r="DL454" s="56"/>
      <c r="DM454" s="56"/>
      <c r="DN454" s="56"/>
      <c r="DO454" s="56"/>
      <c r="DP454" s="56"/>
      <c r="DQ454" s="56"/>
      <c r="DR454" s="56"/>
      <c r="DS454" s="56"/>
      <c r="DT454" s="56"/>
      <c r="DU454" s="56"/>
      <c r="DV454" s="56"/>
      <c r="DW454" s="56"/>
      <c r="DX454" s="56"/>
      <c r="DY454" s="56"/>
      <c r="DZ454" s="56"/>
      <c r="EA454" s="56"/>
      <c r="EB454" s="56"/>
      <c r="EC454" s="56"/>
      <c r="ED454" s="56"/>
      <c r="EE454" s="56"/>
      <c r="EF454" s="56"/>
      <c r="EG454" s="56"/>
      <c r="EH454" s="56"/>
      <c r="EI454" s="56"/>
      <c r="EJ454" s="56"/>
      <c r="EK454" s="56"/>
      <c r="EL454" s="56"/>
      <c r="EM454" s="56"/>
      <c r="EN454" s="56"/>
      <c r="EO454" s="56"/>
      <c r="EP454" s="56"/>
      <c r="EQ454" s="56"/>
      <c r="ER454" s="56"/>
      <c r="ES454" s="46"/>
      <c r="ET454" s="46"/>
      <c r="EU454" s="46"/>
      <c r="EV454" s="46"/>
      <c r="EW454" s="46"/>
      <c r="EX454" s="46"/>
      <c r="EY454" s="46"/>
      <c r="EZ454" s="46"/>
      <c r="FA454" s="46"/>
      <c r="FB454" s="46"/>
      <c r="FC454" s="46"/>
      <c r="FD454" s="46"/>
      <c r="FE454" s="46"/>
      <c r="FF454" s="46"/>
      <c r="FG454" s="46"/>
      <c r="FH454" s="46"/>
      <c r="FI454" s="46"/>
      <c r="FJ454" s="46"/>
      <c r="FK454" s="46"/>
      <c r="FL454" s="46"/>
      <c r="FM454" s="46"/>
      <c r="FN454" s="46"/>
      <c r="FO454" s="46"/>
      <c r="FP454" s="46"/>
      <c r="FQ454" s="46"/>
      <c r="FR454" s="46"/>
      <c r="FS454" s="46"/>
      <c r="FT454" s="46"/>
      <c r="FU454" s="46"/>
      <c r="FV454" s="46"/>
      <c r="FW454" s="46"/>
      <c r="FX454" s="46"/>
      <c r="FY454" s="46"/>
      <c r="FZ454" s="46"/>
      <c r="GA454" s="46"/>
      <c r="GB454" s="46"/>
      <c r="GC454" s="46"/>
      <c r="GD454" s="46"/>
      <c r="GE454" s="46"/>
      <c r="GF454" s="46"/>
      <c r="GG454" s="46"/>
      <c r="GH454" s="46"/>
      <c r="GI454" s="46"/>
      <c r="GJ454" s="46"/>
      <c r="GK454" s="46"/>
      <c r="GL454" s="46"/>
      <c r="GM454" s="46"/>
      <c r="GN454" s="46"/>
      <c r="GO454" s="46"/>
      <c r="GP454" s="46"/>
      <c r="GQ454" s="46"/>
      <c r="GR454" s="46"/>
      <c r="GS454" s="46"/>
      <c r="GT454" s="46"/>
      <c r="GU454" s="46"/>
      <c r="GV454" s="46"/>
      <c r="GW454" s="46"/>
      <c r="GX454" s="46"/>
      <c r="GY454" s="46"/>
      <c r="GZ454" s="46"/>
      <c r="HA454" s="46"/>
      <c r="HB454" s="46"/>
      <c r="HC454" s="46"/>
      <c r="HD454" s="46"/>
      <c r="HE454" s="46"/>
      <c r="HF454" s="46"/>
      <c r="HG454" s="46"/>
      <c r="HH454" s="46"/>
      <c r="HI454" s="46"/>
      <c r="HJ454" s="46"/>
      <c r="HK454" s="46"/>
      <c r="HL454" s="46"/>
      <c r="HM454" s="46"/>
      <c r="HN454" s="46"/>
      <c r="HO454" s="46"/>
      <c r="HP454" s="46"/>
      <c r="HQ454" s="46"/>
      <c r="HR454" s="46"/>
      <c r="HS454" s="46"/>
      <c r="HT454" s="46"/>
      <c r="HU454" s="46"/>
      <c r="HV454" s="46"/>
      <c r="HW454" s="46"/>
      <c r="HX454" s="46"/>
      <c r="HY454" s="46"/>
      <c r="HZ454" s="46"/>
      <c r="IA454" s="46"/>
      <c r="IB454" s="46"/>
      <c r="IC454" s="46"/>
      <c r="ID454" s="46"/>
      <c r="IE454" s="46"/>
      <c r="IF454" s="46"/>
      <c r="IG454" s="46"/>
      <c r="IH454" s="46"/>
      <c r="II454" s="46"/>
      <c r="IJ454" s="46"/>
      <c r="IK454" s="46"/>
      <c r="IL454" s="46"/>
      <c r="IM454" s="46"/>
      <c r="IN454" s="46"/>
      <c r="IO454" s="46"/>
      <c r="IP454" s="46"/>
      <c r="IQ454" s="46"/>
      <c r="IR454" s="46"/>
      <c r="IS454" s="46"/>
      <c r="IT454" s="46"/>
      <c r="IU454" s="46"/>
      <c r="IV454" s="46"/>
    </row>
    <row r="455" spans="1:256" s="40" customFormat="1" ht="76.45" x14ac:dyDescent="0.25">
      <c r="A455" s="97">
        <v>782</v>
      </c>
      <c r="B455" s="100" t="s">
        <v>6898</v>
      </c>
      <c r="C455" s="98" t="s">
        <v>3861</v>
      </c>
      <c r="D455" s="99" t="s">
        <v>3862</v>
      </c>
      <c r="E455" s="100" t="s">
        <v>4123</v>
      </c>
      <c r="F455" s="98">
        <v>8782</v>
      </c>
      <c r="G455" s="100" t="s">
        <v>4124</v>
      </c>
      <c r="H455" s="98">
        <v>2015</v>
      </c>
      <c r="I455" s="100" t="s">
        <v>4125</v>
      </c>
      <c r="J455" s="101">
        <v>14575.84</v>
      </c>
      <c r="K455" s="100" t="s">
        <v>4126</v>
      </c>
      <c r="L455" s="100" t="s">
        <v>4013</v>
      </c>
      <c r="M455" s="100" t="s">
        <v>4127</v>
      </c>
      <c r="N455" s="100" t="s">
        <v>4128</v>
      </c>
      <c r="O455" s="100" t="s">
        <v>4129</v>
      </c>
      <c r="P455" s="100">
        <v>15000204</v>
      </c>
      <c r="Q455" s="102">
        <v>45</v>
      </c>
      <c r="R455" s="98">
        <v>0</v>
      </c>
      <c r="S455" s="98">
        <v>0</v>
      </c>
      <c r="T455" s="98">
        <v>45</v>
      </c>
      <c r="U455" s="102">
        <v>45</v>
      </c>
      <c r="V455" s="98">
        <v>85</v>
      </c>
      <c r="W455" s="98">
        <v>5</v>
      </c>
      <c r="X455" s="103" t="s">
        <v>3870</v>
      </c>
      <c r="Y455" s="102">
        <v>4</v>
      </c>
      <c r="Z455" s="102">
        <v>4</v>
      </c>
      <c r="AA455" s="102">
        <v>5</v>
      </c>
      <c r="AB455" s="102">
        <v>46</v>
      </c>
      <c r="AC455" s="98">
        <v>98</v>
      </c>
      <c r="AD455" s="102">
        <v>45</v>
      </c>
      <c r="AE455" s="104">
        <v>5</v>
      </c>
      <c r="AF455" s="105">
        <v>100</v>
      </c>
      <c r="AG455" s="106" t="s">
        <v>3862</v>
      </c>
      <c r="AH455" s="100" t="s">
        <v>3871</v>
      </c>
      <c r="AI455" s="107">
        <v>100</v>
      </c>
      <c r="AJ455" s="106"/>
      <c r="AK455" s="98"/>
      <c r="AL455" s="107"/>
      <c r="AM455" s="106"/>
      <c r="AN455" s="98"/>
      <c r="AO455" s="107"/>
      <c r="AP455" s="106"/>
      <c r="AQ455" s="98"/>
      <c r="AR455" s="107"/>
      <c r="AS455" s="106"/>
      <c r="AT455" s="98"/>
      <c r="AU455" s="107"/>
      <c r="AV455" s="108"/>
      <c r="AW455" s="98"/>
      <c r="AX455" s="98"/>
      <c r="AY455" s="56"/>
      <c r="AZ455" s="56"/>
      <c r="BA455" s="56"/>
      <c r="BB455" s="56"/>
      <c r="BC455" s="56"/>
      <c r="BD455" s="56"/>
      <c r="BE455" s="56"/>
      <c r="BF455" s="56"/>
      <c r="BG455" s="56"/>
      <c r="BH455" s="56"/>
      <c r="BI455" s="56"/>
      <c r="BJ455" s="56"/>
      <c r="BK455" s="56"/>
      <c r="BL455" s="56"/>
      <c r="BM455" s="56"/>
      <c r="BN455" s="56"/>
      <c r="BO455" s="56"/>
      <c r="BP455" s="56"/>
      <c r="BQ455" s="56"/>
      <c r="BR455" s="56"/>
      <c r="BS455" s="56"/>
      <c r="BT455" s="56"/>
      <c r="BU455" s="56"/>
      <c r="BV455" s="56"/>
      <c r="BW455" s="56"/>
      <c r="BX455" s="56"/>
      <c r="BY455" s="56"/>
      <c r="BZ455" s="56"/>
      <c r="CA455" s="56"/>
      <c r="CB455" s="56"/>
      <c r="CC455" s="56"/>
      <c r="CD455" s="56"/>
      <c r="CE455" s="56"/>
      <c r="CF455" s="56"/>
      <c r="CG455" s="56"/>
      <c r="CH455" s="56"/>
      <c r="CI455" s="56"/>
      <c r="CJ455" s="56"/>
      <c r="CK455" s="56"/>
      <c r="CL455" s="56"/>
      <c r="CM455" s="56"/>
      <c r="CN455" s="56"/>
      <c r="CO455" s="56"/>
      <c r="CP455" s="56"/>
      <c r="CQ455" s="56"/>
      <c r="CR455" s="56"/>
      <c r="CS455" s="56"/>
      <c r="CT455" s="56"/>
      <c r="CU455" s="56"/>
      <c r="CV455" s="56"/>
      <c r="CW455" s="56"/>
      <c r="CX455" s="56"/>
      <c r="CY455" s="56"/>
      <c r="CZ455" s="56"/>
      <c r="DA455" s="56"/>
      <c r="DB455" s="56"/>
      <c r="DC455" s="56"/>
      <c r="DD455" s="56"/>
      <c r="DE455" s="56"/>
      <c r="DF455" s="56"/>
      <c r="DG455" s="56"/>
      <c r="DH455" s="56"/>
      <c r="DI455" s="56"/>
      <c r="DJ455" s="56"/>
      <c r="DK455" s="56"/>
      <c r="DL455" s="56"/>
      <c r="DM455" s="56"/>
      <c r="DN455" s="56"/>
      <c r="DO455" s="56"/>
      <c r="DP455" s="56"/>
      <c r="DQ455" s="56"/>
      <c r="DR455" s="56"/>
      <c r="DS455" s="56"/>
      <c r="DT455" s="56"/>
      <c r="DU455" s="56"/>
      <c r="DV455" s="56"/>
      <c r="DW455" s="56"/>
      <c r="DX455" s="56"/>
      <c r="DY455" s="56"/>
      <c r="DZ455" s="56"/>
      <c r="EA455" s="56"/>
      <c r="EB455" s="56"/>
      <c r="EC455" s="56"/>
      <c r="ED455" s="56"/>
      <c r="EE455" s="56"/>
      <c r="EF455" s="56"/>
      <c r="EG455" s="56"/>
      <c r="EH455" s="56"/>
      <c r="EI455" s="56"/>
      <c r="EJ455" s="56"/>
      <c r="EK455" s="56"/>
      <c r="EL455" s="56"/>
      <c r="EM455" s="56"/>
      <c r="EN455" s="56"/>
      <c r="EO455" s="56"/>
      <c r="EP455" s="56"/>
      <c r="EQ455" s="56"/>
      <c r="ER455" s="56"/>
    </row>
    <row r="456" spans="1:256" s="40" customFormat="1" ht="293" x14ac:dyDescent="0.25">
      <c r="A456" s="97">
        <v>782</v>
      </c>
      <c r="B456" s="100" t="s">
        <v>6898</v>
      </c>
      <c r="C456" s="98" t="s">
        <v>3973</v>
      </c>
      <c r="D456" s="99" t="s">
        <v>3515</v>
      </c>
      <c r="E456" s="100" t="s">
        <v>3974</v>
      </c>
      <c r="F456" s="98">
        <v>819</v>
      </c>
      <c r="G456" s="100" t="s">
        <v>3975</v>
      </c>
      <c r="H456" s="98">
        <v>2005</v>
      </c>
      <c r="I456" s="100" t="s">
        <v>3976</v>
      </c>
      <c r="J456" s="101">
        <v>147774.40978133871</v>
      </c>
      <c r="K456" s="100" t="s">
        <v>726</v>
      </c>
      <c r="L456" s="100" t="s">
        <v>3977</v>
      </c>
      <c r="M456" s="100" t="s">
        <v>5497</v>
      </c>
      <c r="N456" s="100" t="s">
        <v>3978</v>
      </c>
      <c r="O456" s="100" t="s">
        <v>5498</v>
      </c>
      <c r="P456" s="100">
        <v>1520913</v>
      </c>
      <c r="Q456" s="102">
        <f>U456</f>
        <v>45</v>
      </c>
      <c r="R456" s="98">
        <v>0</v>
      </c>
      <c r="S456" s="98">
        <v>0</v>
      </c>
      <c r="T456" s="98">
        <v>45</v>
      </c>
      <c r="U456" s="102">
        <f t="shared" ref="U456:U465" si="6">R456+S456+T456</f>
        <v>45</v>
      </c>
      <c r="V456" s="98">
        <v>85</v>
      </c>
      <c r="W456" s="98">
        <v>100</v>
      </c>
      <c r="X456" s="103" t="s">
        <v>3870</v>
      </c>
      <c r="Y456" s="102">
        <v>3</v>
      </c>
      <c r="Z456" s="102">
        <v>10</v>
      </c>
      <c r="AA456" s="102">
        <v>4</v>
      </c>
      <c r="AB456" s="102">
        <v>46</v>
      </c>
      <c r="AC456" s="98">
        <v>238</v>
      </c>
      <c r="AD456" s="102">
        <v>45</v>
      </c>
      <c r="AE456" s="104">
        <v>5</v>
      </c>
      <c r="AF456" s="105">
        <v>100</v>
      </c>
      <c r="AG456" s="106" t="s">
        <v>3515</v>
      </c>
      <c r="AH456" s="100" t="s">
        <v>3965</v>
      </c>
      <c r="AI456" s="107">
        <v>100</v>
      </c>
      <c r="AJ456" s="106"/>
      <c r="AK456" s="98"/>
      <c r="AL456" s="107"/>
      <c r="AM456" s="106"/>
      <c r="AN456" s="98"/>
      <c r="AO456" s="107"/>
      <c r="AP456" s="106"/>
      <c r="AQ456" s="98"/>
      <c r="AR456" s="107"/>
      <c r="AS456" s="106"/>
      <c r="AT456" s="98"/>
      <c r="AU456" s="107"/>
      <c r="AV456" s="108"/>
      <c r="AW456" s="98"/>
      <c r="AX456" s="98"/>
      <c r="AY456" s="55"/>
      <c r="AZ456" s="55"/>
      <c r="BA456" s="55"/>
      <c r="BB456" s="55"/>
      <c r="BC456" s="55"/>
      <c r="BD456" s="55"/>
      <c r="BE456" s="55"/>
      <c r="BF456" s="55"/>
      <c r="BG456" s="55"/>
      <c r="BH456" s="55"/>
      <c r="BI456" s="55"/>
      <c r="BJ456" s="55"/>
      <c r="BK456" s="55"/>
      <c r="BL456" s="55"/>
      <c r="BM456" s="55"/>
      <c r="BN456" s="55"/>
      <c r="BO456" s="55"/>
      <c r="BP456" s="55"/>
      <c r="BQ456" s="55"/>
      <c r="BR456" s="55"/>
      <c r="BS456" s="55"/>
      <c r="BT456" s="55"/>
      <c r="BU456" s="55"/>
      <c r="BV456" s="55"/>
      <c r="BW456" s="55"/>
      <c r="BX456" s="55"/>
      <c r="BY456" s="55"/>
      <c r="BZ456" s="55"/>
      <c r="CA456" s="55"/>
      <c r="CB456" s="55"/>
      <c r="CC456" s="55"/>
      <c r="CD456" s="55"/>
      <c r="CE456" s="55"/>
      <c r="CF456" s="55"/>
      <c r="CG456" s="55"/>
      <c r="CH456" s="55"/>
      <c r="CI456" s="55"/>
      <c r="CJ456" s="55"/>
      <c r="CK456" s="55"/>
      <c r="CL456" s="55"/>
      <c r="CM456" s="55"/>
      <c r="CN456" s="55"/>
      <c r="CO456" s="55"/>
      <c r="CP456" s="55"/>
      <c r="CQ456" s="55"/>
      <c r="CR456" s="55"/>
      <c r="CS456" s="55"/>
      <c r="CT456" s="55"/>
      <c r="CU456" s="55"/>
      <c r="CV456" s="55"/>
      <c r="CW456" s="55"/>
      <c r="CX456" s="55"/>
      <c r="CY456" s="55"/>
      <c r="CZ456" s="55"/>
      <c r="DA456" s="55"/>
      <c r="DB456" s="55"/>
      <c r="DC456" s="55"/>
      <c r="DD456" s="55"/>
      <c r="DE456" s="55"/>
      <c r="DF456" s="55"/>
      <c r="DG456" s="55"/>
      <c r="DH456" s="55"/>
      <c r="DI456" s="55"/>
      <c r="DJ456" s="55"/>
      <c r="DK456" s="55"/>
      <c r="DL456" s="55"/>
      <c r="DM456" s="55"/>
      <c r="DN456" s="55"/>
      <c r="DO456" s="55"/>
      <c r="DP456" s="55"/>
      <c r="DQ456" s="55"/>
      <c r="DR456" s="55"/>
      <c r="DS456" s="55"/>
      <c r="DT456" s="55"/>
      <c r="DU456" s="55"/>
      <c r="DV456" s="55"/>
      <c r="DW456" s="55"/>
      <c r="DX456" s="55"/>
      <c r="DY456" s="55"/>
      <c r="DZ456" s="55"/>
      <c r="EA456" s="55"/>
      <c r="EB456" s="55"/>
      <c r="EC456" s="55"/>
      <c r="ED456" s="55"/>
      <c r="EE456" s="55"/>
      <c r="EF456" s="55"/>
      <c r="EG456" s="55"/>
      <c r="EH456" s="55"/>
      <c r="EI456" s="55"/>
      <c r="EJ456" s="55"/>
      <c r="EK456" s="55"/>
      <c r="EL456" s="55"/>
      <c r="EM456" s="55"/>
      <c r="EN456" s="55"/>
      <c r="EO456" s="55"/>
      <c r="EP456" s="55"/>
      <c r="EQ456" s="55"/>
      <c r="ER456" s="55"/>
      <c r="ES456" s="45"/>
      <c r="ET456" s="45"/>
      <c r="EU456" s="45"/>
      <c r="EV456" s="45"/>
      <c r="EW456" s="45"/>
      <c r="EX456" s="45"/>
      <c r="EY456" s="45"/>
      <c r="EZ456" s="45"/>
      <c r="FA456" s="45"/>
      <c r="FB456" s="45"/>
      <c r="FC456" s="45"/>
      <c r="FD456" s="45"/>
      <c r="FE456" s="45"/>
      <c r="FF456" s="45"/>
      <c r="FG456" s="45"/>
      <c r="FH456" s="45"/>
      <c r="FI456" s="45"/>
      <c r="FJ456" s="45"/>
      <c r="FK456" s="45"/>
      <c r="FL456" s="45"/>
      <c r="FM456" s="45"/>
      <c r="FN456" s="45"/>
      <c r="FO456" s="45"/>
      <c r="FP456" s="45"/>
      <c r="FQ456" s="45"/>
      <c r="FR456" s="45"/>
      <c r="FS456" s="45"/>
      <c r="FT456" s="45"/>
      <c r="FU456" s="45"/>
      <c r="FV456" s="45"/>
      <c r="FW456" s="45"/>
      <c r="FX456" s="45"/>
      <c r="FY456" s="45"/>
      <c r="FZ456" s="45"/>
      <c r="GA456" s="45"/>
      <c r="GB456" s="45"/>
      <c r="GC456" s="45"/>
      <c r="GD456" s="45"/>
      <c r="GE456" s="45"/>
      <c r="GF456" s="45"/>
      <c r="GG456" s="45"/>
      <c r="GH456" s="45"/>
      <c r="GI456" s="45"/>
      <c r="GJ456" s="45"/>
      <c r="GK456" s="45"/>
      <c r="GL456" s="45"/>
      <c r="GM456" s="45"/>
      <c r="GN456" s="45"/>
      <c r="GO456" s="45"/>
      <c r="GP456" s="45"/>
      <c r="GQ456" s="45"/>
      <c r="GR456" s="45"/>
      <c r="GS456" s="45"/>
      <c r="GT456" s="45"/>
      <c r="GU456" s="45"/>
      <c r="GV456" s="45"/>
      <c r="GW456" s="45"/>
      <c r="GX456" s="45"/>
      <c r="GY456" s="45"/>
      <c r="GZ456" s="45"/>
      <c r="HA456" s="45"/>
      <c r="HB456" s="45"/>
      <c r="HC456" s="45"/>
      <c r="HD456" s="45"/>
      <c r="HE456" s="45"/>
      <c r="HF456" s="45"/>
      <c r="HG456" s="45"/>
      <c r="HH456" s="45"/>
      <c r="HI456" s="45"/>
      <c r="HJ456" s="45"/>
      <c r="HK456" s="45"/>
      <c r="HL456" s="45"/>
      <c r="HM456" s="45"/>
      <c r="HN456" s="45"/>
      <c r="HO456" s="45"/>
      <c r="HP456" s="45"/>
      <c r="HQ456" s="45"/>
      <c r="HR456" s="45"/>
      <c r="HS456" s="45"/>
      <c r="HT456" s="45"/>
      <c r="HU456" s="45"/>
      <c r="HV456" s="45"/>
      <c r="HW456" s="45"/>
      <c r="HX456" s="45"/>
      <c r="HY456" s="45"/>
      <c r="HZ456" s="45"/>
      <c r="IA456" s="45"/>
      <c r="IB456" s="45"/>
      <c r="IC456" s="45"/>
      <c r="ID456" s="45"/>
      <c r="IE456" s="45"/>
      <c r="IF456" s="45"/>
      <c r="IG456" s="45"/>
      <c r="IH456" s="45"/>
      <c r="II456" s="45"/>
      <c r="IJ456" s="45"/>
      <c r="IK456" s="45"/>
      <c r="IL456" s="45"/>
      <c r="IM456" s="45"/>
      <c r="IN456" s="45"/>
      <c r="IO456" s="45"/>
      <c r="IP456" s="45"/>
      <c r="IQ456" s="45"/>
      <c r="IR456" s="45"/>
      <c r="IS456" s="45"/>
      <c r="IT456" s="45"/>
      <c r="IU456" s="45"/>
      <c r="IV456" s="45"/>
    </row>
    <row r="457" spans="1:256" s="40" customFormat="1" ht="76.45" x14ac:dyDescent="0.25">
      <c r="A457" s="97">
        <v>782</v>
      </c>
      <c r="B457" s="100" t="s">
        <v>6898</v>
      </c>
      <c r="C457" s="98" t="s">
        <v>4015</v>
      </c>
      <c r="D457" s="99" t="s">
        <v>3873</v>
      </c>
      <c r="E457" s="100" t="s">
        <v>4016</v>
      </c>
      <c r="F457" s="98" t="s">
        <v>4017</v>
      </c>
      <c r="G457" s="100" t="s">
        <v>4018</v>
      </c>
      <c r="H457" s="98">
        <v>2006</v>
      </c>
      <c r="I457" s="100" t="s">
        <v>4019</v>
      </c>
      <c r="J457" s="101">
        <v>57452.178267401105</v>
      </c>
      <c r="K457" s="100" t="s">
        <v>726</v>
      </c>
      <c r="L457" s="100" t="s">
        <v>4020</v>
      </c>
      <c r="M457" s="100" t="s">
        <v>4021</v>
      </c>
      <c r="N457" s="100" t="s">
        <v>4022</v>
      </c>
      <c r="O457" s="100" t="s">
        <v>4023</v>
      </c>
      <c r="P457" s="100">
        <v>7119</v>
      </c>
      <c r="Q457" s="102">
        <f>U457</f>
        <v>45</v>
      </c>
      <c r="R457" s="98">
        <v>0</v>
      </c>
      <c r="S457" s="98">
        <v>0</v>
      </c>
      <c r="T457" s="98">
        <v>45</v>
      </c>
      <c r="U457" s="102">
        <f t="shared" si="6"/>
        <v>45</v>
      </c>
      <c r="V457" s="98">
        <v>85</v>
      </c>
      <c r="W457" s="98">
        <v>100</v>
      </c>
      <c r="X457" s="103" t="s">
        <v>3870</v>
      </c>
      <c r="Y457" s="102">
        <v>3</v>
      </c>
      <c r="Z457" s="102">
        <v>3</v>
      </c>
      <c r="AA457" s="102">
        <v>3</v>
      </c>
      <c r="AB457" s="102">
        <v>31</v>
      </c>
      <c r="AC457" s="98">
        <v>230</v>
      </c>
      <c r="AD457" s="102">
        <v>45</v>
      </c>
      <c r="AE457" s="104">
        <v>5</v>
      </c>
      <c r="AF457" s="105">
        <v>41.48</v>
      </c>
      <c r="AG457" s="106" t="s">
        <v>3873</v>
      </c>
      <c r="AH457" s="100" t="s">
        <v>3880</v>
      </c>
      <c r="AI457" s="107">
        <v>29.55</v>
      </c>
      <c r="AJ457" s="106" t="s">
        <v>4024</v>
      </c>
      <c r="AK457" s="98" t="s">
        <v>3880</v>
      </c>
      <c r="AL457" s="107">
        <v>11.93</v>
      </c>
      <c r="AM457" s="106"/>
      <c r="AN457" s="98"/>
      <c r="AO457" s="107"/>
      <c r="AP457" s="106"/>
      <c r="AQ457" s="98"/>
      <c r="AR457" s="107"/>
      <c r="AS457" s="106"/>
      <c r="AT457" s="98"/>
      <c r="AU457" s="107"/>
      <c r="AV457" s="108"/>
      <c r="AW457" s="98"/>
      <c r="AX457" s="98"/>
      <c r="AY457" s="55"/>
      <c r="AZ457" s="55"/>
      <c r="BA457" s="55"/>
      <c r="BB457" s="55"/>
      <c r="BC457" s="55"/>
      <c r="BD457" s="55"/>
      <c r="BE457" s="55"/>
      <c r="BF457" s="55"/>
      <c r="BG457" s="55"/>
      <c r="BH457" s="55"/>
      <c r="BI457" s="55"/>
      <c r="BJ457" s="55"/>
      <c r="BK457" s="55"/>
      <c r="BL457" s="55"/>
      <c r="BM457" s="55"/>
      <c r="BN457" s="55"/>
      <c r="BO457" s="55"/>
      <c r="BP457" s="55"/>
      <c r="BQ457" s="55"/>
      <c r="BR457" s="55"/>
      <c r="BS457" s="55"/>
      <c r="BT457" s="55"/>
      <c r="BU457" s="55"/>
      <c r="BV457" s="55"/>
      <c r="BW457" s="55"/>
      <c r="BX457" s="55"/>
      <c r="BY457" s="55"/>
      <c r="BZ457" s="55"/>
      <c r="CA457" s="55"/>
      <c r="CB457" s="55"/>
      <c r="CC457" s="55"/>
      <c r="CD457" s="55"/>
      <c r="CE457" s="55"/>
      <c r="CF457" s="55"/>
      <c r="CG457" s="55"/>
      <c r="CH457" s="55"/>
      <c r="CI457" s="55"/>
      <c r="CJ457" s="55"/>
      <c r="CK457" s="55"/>
      <c r="CL457" s="55"/>
      <c r="CM457" s="55"/>
      <c r="CN457" s="55"/>
      <c r="CO457" s="55"/>
      <c r="CP457" s="55"/>
      <c r="CQ457" s="55"/>
      <c r="CR457" s="55"/>
      <c r="CS457" s="55"/>
      <c r="CT457" s="55"/>
      <c r="CU457" s="55"/>
      <c r="CV457" s="55"/>
      <c r="CW457" s="55"/>
      <c r="CX457" s="55"/>
      <c r="CY457" s="55"/>
      <c r="CZ457" s="55"/>
      <c r="DA457" s="55"/>
      <c r="DB457" s="55"/>
      <c r="DC457" s="55"/>
      <c r="DD457" s="55"/>
      <c r="DE457" s="55"/>
      <c r="DF457" s="55"/>
      <c r="DG457" s="55"/>
      <c r="DH457" s="55"/>
      <c r="DI457" s="55"/>
      <c r="DJ457" s="55"/>
      <c r="DK457" s="55"/>
      <c r="DL457" s="55"/>
      <c r="DM457" s="55"/>
      <c r="DN457" s="55"/>
      <c r="DO457" s="55"/>
      <c r="DP457" s="55"/>
      <c r="DQ457" s="55"/>
      <c r="DR457" s="55"/>
      <c r="DS457" s="55"/>
      <c r="DT457" s="55"/>
      <c r="DU457" s="55"/>
      <c r="DV457" s="55"/>
      <c r="DW457" s="55"/>
      <c r="DX457" s="55"/>
      <c r="DY457" s="55"/>
      <c r="DZ457" s="55"/>
      <c r="EA457" s="55"/>
      <c r="EB457" s="55"/>
      <c r="EC457" s="55"/>
      <c r="ED457" s="55"/>
      <c r="EE457" s="55"/>
      <c r="EF457" s="55"/>
      <c r="EG457" s="55"/>
      <c r="EH457" s="55"/>
      <c r="EI457" s="55"/>
      <c r="EJ457" s="55"/>
      <c r="EK457" s="55"/>
      <c r="EL457" s="55"/>
      <c r="EM457" s="55"/>
      <c r="EN457" s="55"/>
      <c r="EO457" s="55"/>
      <c r="EP457" s="55"/>
      <c r="EQ457" s="55"/>
      <c r="ER457" s="55"/>
      <c r="ES457" s="45"/>
      <c r="ET457" s="45"/>
      <c r="EU457" s="45"/>
      <c r="EV457" s="45"/>
      <c r="EW457" s="45"/>
      <c r="EX457" s="45"/>
      <c r="EY457" s="45"/>
      <c r="EZ457" s="45"/>
      <c r="FA457" s="45"/>
      <c r="FB457" s="45"/>
      <c r="FC457" s="45"/>
      <c r="FD457" s="45"/>
      <c r="FE457" s="45"/>
      <c r="FF457" s="45"/>
      <c r="FG457" s="45"/>
      <c r="FH457" s="45"/>
      <c r="FI457" s="45"/>
      <c r="FJ457" s="45"/>
      <c r="FK457" s="45"/>
      <c r="FL457" s="45"/>
      <c r="FM457" s="45"/>
      <c r="FN457" s="45"/>
      <c r="FO457" s="45"/>
      <c r="FP457" s="45"/>
      <c r="FQ457" s="45"/>
      <c r="FR457" s="45"/>
      <c r="FS457" s="45"/>
      <c r="FT457" s="45"/>
      <c r="FU457" s="45"/>
      <c r="FV457" s="45"/>
      <c r="FW457" s="45"/>
      <c r="FX457" s="45"/>
      <c r="FY457" s="45"/>
      <c r="FZ457" s="45"/>
      <c r="GA457" s="45"/>
      <c r="GB457" s="45"/>
      <c r="GC457" s="45"/>
      <c r="GD457" s="45"/>
      <c r="GE457" s="45"/>
      <c r="GF457" s="45"/>
      <c r="GG457" s="45"/>
      <c r="GH457" s="45"/>
      <c r="GI457" s="45"/>
      <c r="GJ457" s="45"/>
      <c r="GK457" s="45"/>
      <c r="GL457" s="45"/>
      <c r="GM457" s="45"/>
      <c r="GN457" s="45"/>
      <c r="GO457" s="45"/>
      <c r="GP457" s="45"/>
      <c r="GQ457" s="45"/>
      <c r="GR457" s="45"/>
      <c r="GS457" s="45"/>
      <c r="GT457" s="45"/>
      <c r="GU457" s="45"/>
      <c r="GV457" s="45"/>
      <c r="GW457" s="45"/>
      <c r="GX457" s="45"/>
      <c r="GY457" s="45"/>
      <c r="GZ457" s="45"/>
      <c r="HA457" s="45"/>
      <c r="HB457" s="45"/>
      <c r="HC457" s="45"/>
      <c r="HD457" s="45"/>
      <c r="HE457" s="45"/>
      <c r="HF457" s="45"/>
      <c r="HG457" s="45"/>
      <c r="HH457" s="45"/>
      <c r="HI457" s="45"/>
      <c r="HJ457" s="45"/>
      <c r="HK457" s="45"/>
      <c r="HL457" s="45"/>
      <c r="HM457" s="45"/>
      <c r="HN457" s="45"/>
      <c r="HO457" s="45"/>
      <c r="HP457" s="45"/>
      <c r="HQ457" s="45"/>
      <c r="HR457" s="45"/>
      <c r="HS457" s="45"/>
      <c r="HT457" s="45"/>
      <c r="HU457" s="45"/>
      <c r="HV457" s="45"/>
      <c r="HW457" s="45"/>
      <c r="HX457" s="45"/>
      <c r="HY457" s="45"/>
      <c r="HZ457" s="45"/>
      <c r="IA457" s="45"/>
      <c r="IB457" s="45"/>
      <c r="IC457" s="45"/>
      <c r="ID457" s="45"/>
      <c r="IE457" s="45"/>
      <c r="IF457" s="45"/>
      <c r="IG457" s="45"/>
      <c r="IH457" s="45"/>
      <c r="II457" s="45"/>
      <c r="IJ457" s="45"/>
      <c r="IK457" s="45"/>
      <c r="IL457" s="45"/>
      <c r="IM457" s="45"/>
      <c r="IN457" s="45"/>
      <c r="IO457" s="45"/>
      <c r="IP457" s="45"/>
      <c r="IQ457" s="45"/>
      <c r="IR457" s="45"/>
      <c r="IS457" s="45"/>
      <c r="IT457" s="45"/>
      <c r="IU457" s="45"/>
      <c r="IV457" s="45"/>
    </row>
    <row r="458" spans="1:256" ht="216.55" x14ac:dyDescent="0.25">
      <c r="A458" s="97">
        <v>782</v>
      </c>
      <c r="B458" s="100" t="s">
        <v>6898</v>
      </c>
      <c r="C458" s="98" t="s">
        <v>3883</v>
      </c>
      <c r="D458" s="99" t="s">
        <v>3884</v>
      </c>
      <c r="E458" s="100" t="s">
        <v>3885</v>
      </c>
      <c r="F458" s="98">
        <v>14556</v>
      </c>
      <c r="G458" s="100" t="s">
        <v>4051</v>
      </c>
      <c r="H458" s="98">
        <v>2007</v>
      </c>
      <c r="I458" s="100" t="s">
        <v>4052</v>
      </c>
      <c r="J458" s="101">
        <v>89080.94</v>
      </c>
      <c r="K458" s="100" t="s">
        <v>675</v>
      </c>
      <c r="L458" s="100" t="s">
        <v>3888</v>
      </c>
      <c r="M458" s="100" t="s">
        <v>3889</v>
      </c>
      <c r="N458" s="100" t="s">
        <v>4053</v>
      </c>
      <c r="O458" s="100" t="s">
        <v>4054</v>
      </c>
      <c r="P458" s="100">
        <v>7000795</v>
      </c>
      <c r="Q458" s="102">
        <v>45</v>
      </c>
      <c r="R458" s="98">
        <v>0</v>
      </c>
      <c r="S458" s="98">
        <v>0</v>
      </c>
      <c r="T458" s="98">
        <v>45</v>
      </c>
      <c r="U458" s="102">
        <f t="shared" si="6"/>
        <v>45</v>
      </c>
      <c r="V458" s="98">
        <v>85</v>
      </c>
      <c r="W458" s="98">
        <f>86.6666666666667+1/60*100+1/60*100+1/60*100+1/60*100+1/60*100+1/60*100+1/60*100+1/60*100</f>
        <v>100.00000000000007</v>
      </c>
      <c r="X458" s="103" t="s">
        <v>3870</v>
      </c>
      <c r="Y458" s="102">
        <v>3</v>
      </c>
      <c r="Z458" s="102">
        <v>10</v>
      </c>
      <c r="AA458" s="102">
        <v>6</v>
      </c>
      <c r="AB458" s="102">
        <v>4</v>
      </c>
      <c r="AC458" s="98">
        <v>177</v>
      </c>
      <c r="AD458" s="102">
        <v>45</v>
      </c>
      <c r="AE458" s="104">
        <v>5</v>
      </c>
      <c r="AF458" s="105">
        <v>94.89</v>
      </c>
      <c r="AG458" s="106" t="s">
        <v>3884</v>
      </c>
      <c r="AH458" s="100" t="s">
        <v>3892</v>
      </c>
      <c r="AI458" s="107">
        <v>13.07</v>
      </c>
      <c r="AJ458" s="106" t="s">
        <v>3893</v>
      </c>
      <c r="AK458" s="98" t="s">
        <v>3892</v>
      </c>
      <c r="AL458" s="107">
        <v>18.18</v>
      </c>
      <c r="AM458" s="106" t="s">
        <v>3895</v>
      </c>
      <c r="AN458" s="98" t="s">
        <v>3892</v>
      </c>
      <c r="AO458" s="107">
        <v>19.32</v>
      </c>
      <c r="AP458" s="106" t="s">
        <v>3894</v>
      </c>
      <c r="AQ458" s="98" t="s">
        <v>3892</v>
      </c>
      <c r="AR458" s="107">
        <v>14.77</v>
      </c>
      <c r="AS458" s="106" t="s">
        <v>3896</v>
      </c>
      <c r="AT458" s="98" t="s">
        <v>3892</v>
      </c>
      <c r="AU458" s="107">
        <v>29.55</v>
      </c>
      <c r="AV458" s="108"/>
      <c r="AW458" s="98"/>
      <c r="AX458" s="98"/>
      <c r="ES458" s="43"/>
      <c r="ET458" s="43"/>
      <c r="EU458" s="43"/>
      <c r="EV458" s="43"/>
      <c r="EW458" s="43"/>
      <c r="EX458" s="43"/>
      <c r="EY458" s="43"/>
      <c r="EZ458" s="43"/>
      <c r="FA458" s="43"/>
      <c r="FB458" s="43"/>
      <c r="FC458" s="43"/>
      <c r="FD458" s="43"/>
      <c r="FE458" s="43"/>
      <c r="FF458" s="43"/>
      <c r="FG458" s="43"/>
      <c r="FH458" s="43"/>
      <c r="FI458" s="43"/>
      <c r="FJ458" s="43"/>
      <c r="FK458" s="43"/>
      <c r="FL458" s="43"/>
      <c r="FM458" s="43"/>
      <c r="FN458" s="43"/>
      <c r="FO458" s="43"/>
      <c r="FP458" s="43"/>
      <c r="FQ458" s="43"/>
      <c r="FR458" s="43"/>
      <c r="FS458" s="43"/>
      <c r="FT458" s="43"/>
      <c r="FU458" s="43"/>
      <c r="FV458" s="43"/>
      <c r="FW458" s="43"/>
      <c r="FX458" s="43"/>
      <c r="FY458" s="43"/>
      <c r="FZ458" s="43"/>
      <c r="GA458" s="43"/>
      <c r="GB458" s="43"/>
      <c r="GC458" s="43"/>
      <c r="GD458" s="43"/>
      <c r="GE458" s="43"/>
      <c r="GF458" s="43"/>
      <c r="GG458" s="43"/>
      <c r="GH458" s="43"/>
      <c r="GI458" s="43"/>
      <c r="GJ458" s="43"/>
      <c r="GK458" s="43"/>
      <c r="GL458" s="43"/>
      <c r="GM458" s="43"/>
      <c r="GN458" s="43"/>
      <c r="GO458" s="43"/>
      <c r="GP458" s="43"/>
      <c r="GQ458" s="43"/>
      <c r="GR458" s="43"/>
      <c r="GS458" s="43"/>
      <c r="GT458" s="43"/>
      <c r="GU458" s="43"/>
      <c r="GV458" s="43"/>
      <c r="GW458" s="43"/>
      <c r="GX458" s="43"/>
      <c r="GY458" s="43"/>
      <c r="GZ458" s="43"/>
      <c r="HA458" s="43"/>
      <c r="HB458" s="43"/>
      <c r="HC458" s="43"/>
      <c r="HD458" s="43"/>
      <c r="HE458" s="43"/>
      <c r="HF458" s="43"/>
      <c r="HG458" s="43"/>
      <c r="HH458" s="43"/>
      <c r="HI458" s="43"/>
      <c r="HJ458" s="43"/>
      <c r="HK458" s="43"/>
      <c r="HL458" s="43"/>
      <c r="HM458" s="43"/>
      <c r="HN458" s="43"/>
      <c r="HO458" s="43"/>
      <c r="HP458" s="43"/>
      <c r="HQ458" s="43"/>
      <c r="HR458" s="43"/>
      <c r="HS458" s="43"/>
      <c r="HT458" s="43"/>
      <c r="HU458" s="43"/>
      <c r="HV458" s="43"/>
      <c r="HW458" s="43"/>
      <c r="HX458" s="43"/>
      <c r="HY458" s="43"/>
      <c r="HZ458" s="43"/>
      <c r="IA458" s="43"/>
      <c r="IB458" s="43"/>
      <c r="IC458" s="43"/>
      <c r="ID458" s="43"/>
      <c r="IE458" s="43"/>
      <c r="IF458" s="43"/>
      <c r="IG458" s="43"/>
      <c r="IH458" s="43"/>
      <c r="II458" s="43"/>
      <c r="IJ458" s="43"/>
      <c r="IK458" s="43"/>
      <c r="IL458" s="43"/>
      <c r="IM458" s="43"/>
      <c r="IN458" s="43"/>
      <c r="IO458" s="43"/>
      <c r="IP458" s="43"/>
      <c r="IQ458" s="43"/>
      <c r="IR458" s="43"/>
      <c r="IS458" s="43"/>
      <c r="IT458" s="43"/>
      <c r="IU458" s="43"/>
      <c r="IV458" s="43"/>
    </row>
    <row r="459" spans="1:256" ht="114.65" x14ac:dyDescent="0.25">
      <c r="A459" s="97">
        <v>782</v>
      </c>
      <c r="B459" s="100" t="s">
        <v>6898</v>
      </c>
      <c r="C459" s="98" t="s">
        <v>3911</v>
      </c>
      <c r="D459" s="99" t="s">
        <v>3912</v>
      </c>
      <c r="E459" s="100" t="s">
        <v>3913</v>
      </c>
      <c r="F459" s="98">
        <v>4316</v>
      </c>
      <c r="G459" s="100" t="s">
        <v>3966</v>
      </c>
      <c r="H459" s="98">
        <v>2005</v>
      </c>
      <c r="I459" s="100" t="s">
        <v>3967</v>
      </c>
      <c r="J459" s="101">
        <v>156073.82252545486</v>
      </c>
      <c r="K459" s="100" t="s">
        <v>726</v>
      </c>
      <c r="L459" s="100" t="s">
        <v>3968</v>
      </c>
      <c r="M459" s="100" t="s">
        <v>5496</v>
      </c>
      <c r="N459" s="100" t="s">
        <v>3969</v>
      </c>
      <c r="O459" s="100" t="s">
        <v>3970</v>
      </c>
      <c r="P459" s="100">
        <v>1520971</v>
      </c>
      <c r="Q459" s="102">
        <f>U459</f>
        <v>45</v>
      </c>
      <c r="R459" s="98">
        <v>0</v>
      </c>
      <c r="S459" s="98">
        <v>0</v>
      </c>
      <c r="T459" s="98">
        <v>45</v>
      </c>
      <c r="U459" s="102">
        <f t="shared" si="6"/>
        <v>45</v>
      </c>
      <c r="V459" s="98">
        <v>85</v>
      </c>
      <c r="W459" s="98">
        <v>100</v>
      </c>
      <c r="X459" s="103" t="s">
        <v>3870</v>
      </c>
      <c r="Y459" s="102">
        <v>1</v>
      </c>
      <c r="Z459" s="102" t="s">
        <v>3971</v>
      </c>
      <c r="AA459" s="102" t="s">
        <v>3972</v>
      </c>
      <c r="AB459" s="102">
        <v>44</v>
      </c>
      <c r="AC459" s="98">
        <v>247</v>
      </c>
      <c r="AD459" s="102">
        <v>45</v>
      </c>
      <c r="AE459" s="104">
        <v>5</v>
      </c>
      <c r="AF459" s="105">
        <v>79.55</v>
      </c>
      <c r="AG459" s="106" t="s">
        <v>3912</v>
      </c>
      <c r="AH459" s="100" t="s">
        <v>3919</v>
      </c>
      <c r="AI459" s="107">
        <v>34.090000000000003</v>
      </c>
      <c r="AJ459" s="106" t="s">
        <v>3920</v>
      </c>
      <c r="AK459" s="98" t="s">
        <v>3919</v>
      </c>
      <c r="AL459" s="107">
        <v>45.46</v>
      </c>
      <c r="AM459" s="106"/>
      <c r="AN459" s="98"/>
      <c r="AO459" s="107"/>
      <c r="AP459" s="106"/>
      <c r="AQ459" s="98"/>
      <c r="AR459" s="107"/>
      <c r="AS459" s="106"/>
      <c r="AT459" s="98"/>
      <c r="AU459" s="107"/>
      <c r="AV459" s="108"/>
      <c r="AW459" s="98"/>
      <c r="AX459" s="98"/>
      <c r="AY459" s="56"/>
      <c r="AZ459" s="56"/>
      <c r="BA459" s="56"/>
      <c r="BB459" s="56"/>
      <c r="BC459" s="56"/>
      <c r="BD459" s="56"/>
      <c r="BE459" s="56"/>
      <c r="BF459" s="56"/>
      <c r="BG459" s="56"/>
      <c r="BH459" s="56"/>
      <c r="BI459" s="56"/>
      <c r="BJ459" s="56"/>
      <c r="BK459" s="56"/>
      <c r="BL459" s="56"/>
      <c r="BM459" s="56"/>
      <c r="BN459" s="56"/>
      <c r="BO459" s="56"/>
      <c r="BP459" s="56"/>
      <c r="BQ459" s="56"/>
      <c r="BR459" s="56"/>
      <c r="BS459" s="56"/>
      <c r="BT459" s="56"/>
      <c r="BU459" s="56"/>
      <c r="BV459" s="56"/>
      <c r="BW459" s="56"/>
      <c r="BX459" s="56"/>
      <c r="BY459" s="56"/>
      <c r="BZ459" s="56"/>
      <c r="CA459" s="56"/>
      <c r="CB459" s="56"/>
      <c r="CC459" s="56"/>
      <c r="CD459" s="56"/>
      <c r="CE459" s="56"/>
      <c r="CF459" s="56"/>
      <c r="CG459" s="56"/>
      <c r="CH459" s="56"/>
      <c r="CI459" s="56"/>
      <c r="CJ459" s="56"/>
      <c r="CK459" s="56"/>
      <c r="CL459" s="56"/>
      <c r="CM459" s="56"/>
      <c r="CN459" s="56"/>
      <c r="CO459" s="56"/>
      <c r="CP459" s="56"/>
      <c r="CQ459" s="56"/>
      <c r="CR459" s="56"/>
      <c r="CS459" s="56"/>
      <c r="CT459" s="56"/>
      <c r="CU459" s="56"/>
      <c r="CV459" s="56"/>
      <c r="CW459" s="56"/>
      <c r="CX459" s="56"/>
      <c r="CY459" s="56"/>
      <c r="CZ459" s="56"/>
      <c r="DA459" s="56"/>
      <c r="DB459" s="56"/>
      <c r="DC459" s="56"/>
      <c r="DD459" s="56"/>
      <c r="DE459" s="56"/>
      <c r="DF459" s="56"/>
      <c r="DG459" s="56"/>
      <c r="DH459" s="56"/>
      <c r="DI459" s="56"/>
      <c r="DJ459" s="56"/>
      <c r="DK459" s="56"/>
      <c r="DL459" s="56"/>
      <c r="DM459" s="56"/>
      <c r="DN459" s="56"/>
      <c r="DO459" s="56"/>
      <c r="DP459" s="56"/>
      <c r="DQ459" s="56"/>
      <c r="DR459" s="56"/>
      <c r="DS459" s="56"/>
      <c r="DT459" s="56"/>
      <c r="DU459" s="56"/>
      <c r="DV459" s="56"/>
      <c r="DW459" s="56"/>
      <c r="DX459" s="56"/>
      <c r="DY459" s="56"/>
      <c r="DZ459" s="56"/>
      <c r="EA459" s="56"/>
      <c r="EB459" s="56"/>
      <c r="EC459" s="56"/>
      <c r="ED459" s="56"/>
      <c r="EE459" s="56"/>
      <c r="EF459" s="56"/>
      <c r="EG459" s="56"/>
      <c r="EH459" s="56"/>
      <c r="EI459" s="56"/>
      <c r="EJ459" s="56"/>
      <c r="EK459" s="56"/>
      <c r="EL459" s="56"/>
      <c r="EM459" s="56"/>
      <c r="EN459" s="56"/>
      <c r="EO459" s="56"/>
      <c r="EP459" s="56"/>
      <c r="EQ459" s="56"/>
      <c r="ER459" s="56"/>
      <c r="ES459" s="40"/>
      <c r="ET459" s="40"/>
      <c r="EU459" s="40"/>
      <c r="EV459" s="40"/>
      <c r="EW459" s="40"/>
      <c r="EX459" s="40"/>
      <c r="EY459" s="40"/>
      <c r="EZ459" s="40"/>
      <c r="FA459" s="40"/>
      <c r="FB459" s="40"/>
      <c r="FC459" s="40"/>
      <c r="FD459" s="40"/>
      <c r="FE459" s="40"/>
      <c r="FF459" s="40"/>
      <c r="FG459" s="40"/>
      <c r="FH459" s="40"/>
      <c r="FI459" s="40"/>
      <c r="FJ459" s="40"/>
      <c r="FK459" s="40"/>
      <c r="FL459" s="40"/>
      <c r="FM459" s="40"/>
      <c r="FN459" s="40"/>
      <c r="FO459" s="40"/>
      <c r="FP459" s="40"/>
      <c r="FQ459" s="40"/>
      <c r="FR459" s="40"/>
      <c r="FS459" s="40"/>
      <c r="FT459" s="40"/>
      <c r="FU459" s="40"/>
      <c r="FV459" s="40"/>
      <c r="FW459" s="40"/>
      <c r="FX459" s="40"/>
      <c r="FY459" s="40"/>
      <c r="FZ459" s="40"/>
      <c r="GA459" s="40"/>
      <c r="GB459" s="40"/>
      <c r="GC459" s="40"/>
      <c r="GD459" s="40"/>
      <c r="GE459" s="40"/>
      <c r="GF459" s="40"/>
      <c r="GG459" s="40"/>
      <c r="GH459" s="40"/>
      <c r="GI459" s="40"/>
      <c r="GJ459" s="40"/>
      <c r="GK459" s="40"/>
      <c r="GL459" s="40"/>
      <c r="GM459" s="40"/>
      <c r="GN459" s="40"/>
      <c r="GO459" s="40"/>
      <c r="GP459" s="40"/>
      <c r="GQ459" s="40"/>
      <c r="GR459" s="40"/>
      <c r="GS459" s="40"/>
      <c r="GT459" s="40"/>
      <c r="GU459" s="40"/>
      <c r="GV459" s="40"/>
      <c r="GW459" s="40"/>
      <c r="GX459" s="40"/>
      <c r="GY459" s="40"/>
      <c r="GZ459" s="40"/>
      <c r="HA459" s="40"/>
      <c r="HB459" s="40"/>
      <c r="HC459" s="40"/>
      <c r="HD459" s="40"/>
      <c r="HE459" s="40"/>
      <c r="HF459" s="40"/>
      <c r="HG459" s="40"/>
      <c r="HH459" s="40"/>
      <c r="HI459" s="40"/>
      <c r="HJ459" s="40"/>
      <c r="HK459" s="40"/>
      <c r="HL459" s="40"/>
      <c r="HM459" s="40"/>
      <c r="HN459" s="40"/>
      <c r="HO459" s="40"/>
      <c r="HP459" s="40"/>
      <c r="HQ459" s="40"/>
      <c r="HR459" s="40"/>
      <c r="HS459" s="40"/>
      <c r="HT459" s="40"/>
      <c r="HU459" s="40"/>
      <c r="HV459" s="40"/>
      <c r="HW459" s="40"/>
      <c r="HX459" s="40"/>
      <c r="HY459" s="40"/>
      <c r="HZ459" s="40"/>
      <c r="IA459" s="40"/>
      <c r="IB459" s="40"/>
      <c r="IC459" s="40"/>
      <c r="ID459" s="40"/>
      <c r="IE459" s="40"/>
      <c r="IF459" s="40"/>
      <c r="IG459" s="40"/>
      <c r="IH459" s="40"/>
      <c r="II459" s="40"/>
      <c r="IJ459" s="40"/>
      <c r="IK459" s="40"/>
      <c r="IL459" s="40"/>
      <c r="IM459" s="40"/>
      <c r="IN459" s="40"/>
      <c r="IO459" s="40"/>
      <c r="IP459" s="40"/>
      <c r="IQ459" s="40"/>
      <c r="IR459" s="40"/>
      <c r="IS459" s="40"/>
      <c r="IT459" s="40"/>
      <c r="IU459" s="40"/>
      <c r="IV459" s="40"/>
    </row>
    <row r="460" spans="1:256" ht="76.45" x14ac:dyDescent="0.25">
      <c r="A460" s="97">
        <v>782</v>
      </c>
      <c r="B460" s="100" t="s">
        <v>6898</v>
      </c>
      <c r="C460" s="98" t="s">
        <v>3883</v>
      </c>
      <c r="D460" s="99" t="s">
        <v>3884</v>
      </c>
      <c r="E460" s="100" t="s">
        <v>3885</v>
      </c>
      <c r="F460" s="98">
        <v>14556</v>
      </c>
      <c r="G460" s="100" t="s">
        <v>3907</v>
      </c>
      <c r="H460" s="98">
        <v>2003</v>
      </c>
      <c r="I460" s="100" t="s">
        <v>3908</v>
      </c>
      <c r="J460" s="101">
        <v>63890.902353530299</v>
      </c>
      <c r="K460" s="100" t="s">
        <v>733</v>
      </c>
      <c r="L460" s="100" t="s">
        <v>3888</v>
      </c>
      <c r="M460" s="100" t="s">
        <v>3889</v>
      </c>
      <c r="N460" s="100" t="s">
        <v>3909</v>
      </c>
      <c r="O460" s="100" t="s">
        <v>3910</v>
      </c>
      <c r="P460" s="100">
        <v>4700</v>
      </c>
      <c r="Q460" s="102">
        <f>U460</f>
        <v>45</v>
      </c>
      <c r="R460" s="98">
        <v>0</v>
      </c>
      <c r="S460" s="98">
        <v>0</v>
      </c>
      <c r="T460" s="98">
        <v>45</v>
      </c>
      <c r="U460" s="102">
        <f t="shared" si="6"/>
        <v>45</v>
      </c>
      <c r="V460" s="98">
        <v>85</v>
      </c>
      <c r="W460" s="98">
        <v>100</v>
      </c>
      <c r="X460" s="103" t="s">
        <v>3870</v>
      </c>
      <c r="Y460" s="102">
        <v>3</v>
      </c>
      <c r="Z460" s="102">
        <v>1</v>
      </c>
      <c r="AA460" s="102">
        <v>2</v>
      </c>
      <c r="AB460" s="102">
        <v>4</v>
      </c>
      <c r="AC460" s="98">
        <v>61</v>
      </c>
      <c r="AD460" s="102">
        <v>45</v>
      </c>
      <c r="AE460" s="104">
        <v>5</v>
      </c>
      <c r="AF460" s="105">
        <v>95.46</v>
      </c>
      <c r="AG460" s="106" t="s">
        <v>3884</v>
      </c>
      <c r="AH460" s="100" t="s">
        <v>3892</v>
      </c>
      <c r="AI460" s="107">
        <v>22.16</v>
      </c>
      <c r="AJ460" s="106" t="s">
        <v>3893</v>
      </c>
      <c r="AK460" s="98" t="s">
        <v>3892</v>
      </c>
      <c r="AL460" s="107">
        <v>14.21</v>
      </c>
      <c r="AM460" s="106" t="s">
        <v>3895</v>
      </c>
      <c r="AN460" s="98" t="s">
        <v>3892</v>
      </c>
      <c r="AO460" s="107">
        <v>10.8</v>
      </c>
      <c r="AP460" s="106" t="s">
        <v>3894</v>
      </c>
      <c r="AQ460" s="98" t="s">
        <v>3892</v>
      </c>
      <c r="AR460" s="107">
        <v>18.18</v>
      </c>
      <c r="AS460" s="106" t="s">
        <v>3896</v>
      </c>
      <c r="AT460" s="98" t="s">
        <v>3892</v>
      </c>
      <c r="AU460" s="107">
        <v>30.11</v>
      </c>
      <c r="AV460" s="108"/>
      <c r="AW460" s="98"/>
      <c r="AX460" s="98"/>
      <c r="AY460" s="56"/>
      <c r="AZ460" s="56"/>
      <c r="BA460" s="56"/>
      <c r="BB460" s="56"/>
      <c r="BC460" s="56"/>
      <c r="BD460" s="56"/>
      <c r="BE460" s="56"/>
      <c r="BF460" s="56"/>
      <c r="BG460" s="56"/>
      <c r="BH460" s="56"/>
      <c r="BI460" s="56"/>
      <c r="BJ460" s="56"/>
      <c r="BK460" s="56"/>
      <c r="BL460" s="56"/>
      <c r="BM460" s="56"/>
      <c r="BN460" s="56"/>
      <c r="BO460" s="56"/>
      <c r="BP460" s="56"/>
      <c r="BQ460" s="56"/>
      <c r="BR460" s="56"/>
      <c r="BS460" s="56"/>
      <c r="BT460" s="56"/>
      <c r="BU460" s="56"/>
      <c r="BV460" s="56"/>
      <c r="BW460" s="56"/>
      <c r="BX460" s="56"/>
      <c r="BY460" s="56"/>
      <c r="BZ460" s="56"/>
      <c r="CA460" s="56"/>
      <c r="CB460" s="56"/>
      <c r="CC460" s="56"/>
      <c r="CD460" s="56"/>
      <c r="CE460" s="56"/>
      <c r="CF460" s="56"/>
      <c r="CG460" s="56"/>
      <c r="CH460" s="56"/>
      <c r="CI460" s="56"/>
      <c r="CJ460" s="56"/>
      <c r="CK460" s="56"/>
      <c r="CL460" s="56"/>
      <c r="CM460" s="56"/>
      <c r="CN460" s="56"/>
      <c r="CO460" s="56"/>
      <c r="CP460" s="56"/>
      <c r="CQ460" s="56"/>
      <c r="CR460" s="56"/>
      <c r="CS460" s="56"/>
      <c r="CT460" s="56"/>
      <c r="CU460" s="56"/>
      <c r="CV460" s="56"/>
      <c r="CW460" s="56"/>
      <c r="CX460" s="56"/>
      <c r="CY460" s="56"/>
      <c r="CZ460" s="56"/>
      <c r="DA460" s="56"/>
      <c r="DB460" s="56"/>
      <c r="DC460" s="56"/>
      <c r="DD460" s="56"/>
      <c r="DE460" s="56"/>
      <c r="DF460" s="56"/>
      <c r="DG460" s="56"/>
      <c r="DH460" s="56"/>
      <c r="DI460" s="56"/>
      <c r="DJ460" s="56"/>
      <c r="DK460" s="56"/>
      <c r="DL460" s="56"/>
      <c r="DM460" s="56"/>
      <c r="DN460" s="56"/>
      <c r="DO460" s="56"/>
      <c r="DP460" s="56"/>
      <c r="DQ460" s="56"/>
      <c r="DR460" s="56"/>
      <c r="DS460" s="56"/>
      <c r="DT460" s="56"/>
      <c r="DU460" s="56"/>
      <c r="DV460" s="56"/>
      <c r="DW460" s="56"/>
      <c r="DX460" s="56"/>
      <c r="DY460" s="56"/>
      <c r="DZ460" s="56"/>
      <c r="EA460" s="56"/>
      <c r="EB460" s="56"/>
      <c r="EC460" s="56"/>
      <c r="ED460" s="56"/>
      <c r="EE460" s="56"/>
      <c r="EF460" s="56"/>
      <c r="EG460" s="56"/>
      <c r="EH460" s="56"/>
      <c r="EI460" s="56"/>
      <c r="EJ460" s="56"/>
      <c r="EK460" s="56"/>
      <c r="EL460" s="56"/>
      <c r="EM460" s="56"/>
      <c r="EN460" s="56"/>
      <c r="EO460" s="56"/>
      <c r="EP460" s="56"/>
      <c r="EQ460" s="56"/>
      <c r="ER460" s="56"/>
      <c r="ES460" s="40"/>
      <c r="ET460" s="40"/>
      <c r="EU460" s="40"/>
      <c r="EV460" s="40"/>
      <c r="EW460" s="40"/>
      <c r="EX460" s="40"/>
      <c r="EY460" s="40"/>
      <c r="EZ460" s="40"/>
      <c r="FA460" s="40"/>
      <c r="FB460" s="40"/>
      <c r="FC460" s="40"/>
      <c r="FD460" s="40"/>
      <c r="FE460" s="40"/>
      <c r="FF460" s="40"/>
      <c r="FG460" s="40"/>
      <c r="FH460" s="40"/>
      <c r="FI460" s="40"/>
      <c r="FJ460" s="40"/>
      <c r="FK460" s="40"/>
      <c r="FL460" s="40"/>
      <c r="FM460" s="40"/>
      <c r="FN460" s="40"/>
      <c r="FO460" s="40"/>
      <c r="FP460" s="40"/>
      <c r="FQ460" s="40"/>
      <c r="FR460" s="40"/>
      <c r="FS460" s="40"/>
      <c r="FT460" s="40"/>
      <c r="FU460" s="40"/>
      <c r="FV460" s="40"/>
      <c r="FW460" s="40"/>
      <c r="FX460" s="40"/>
      <c r="FY460" s="40"/>
      <c r="FZ460" s="40"/>
      <c r="GA460" s="40"/>
      <c r="GB460" s="40"/>
      <c r="GC460" s="40"/>
      <c r="GD460" s="40"/>
      <c r="GE460" s="40"/>
      <c r="GF460" s="40"/>
      <c r="GG460" s="40"/>
      <c r="GH460" s="40"/>
      <c r="GI460" s="40"/>
      <c r="GJ460" s="40"/>
      <c r="GK460" s="40"/>
      <c r="GL460" s="40"/>
      <c r="GM460" s="40"/>
      <c r="GN460" s="40"/>
      <c r="GO460" s="40"/>
      <c r="GP460" s="40"/>
      <c r="GQ460" s="40"/>
      <c r="GR460" s="40"/>
      <c r="GS460" s="40"/>
      <c r="GT460" s="40"/>
      <c r="GU460" s="40"/>
      <c r="GV460" s="40"/>
      <c r="GW460" s="40"/>
      <c r="GX460" s="40"/>
      <c r="GY460" s="40"/>
      <c r="GZ460" s="40"/>
      <c r="HA460" s="40"/>
      <c r="HB460" s="40"/>
      <c r="HC460" s="40"/>
      <c r="HD460" s="40"/>
      <c r="HE460" s="40"/>
      <c r="HF460" s="40"/>
      <c r="HG460" s="40"/>
      <c r="HH460" s="40"/>
      <c r="HI460" s="40"/>
      <c r="HJ460" s="40"/>
      <c r="HK460" s="40"/>
      <c r="HL460" s="40"/>
      <c r="HM460" s="40"/>
      <c r="HN460" s="40"/>
      <c r="HO460" s="40"/>
      <c r="HP460" s="40"/>
      <c r="HQ460" s="40"/>
      <c r="HR460" s="40"/>
      <c r="HS460" s="40"/>
      <c r="HT460" s="40"/>
      <c r="HU460" s="40"/>
      <c r="HV460" s="40"/>
      <c r="HW460" s="40"/>
      <c r="HX460" s="40"/>
      <c r="HY460" s="40"/>
      <c r="HZ460" s="40"/>
      <c r="IA460" s="40"/>
      <c r="IB460" s="40"/>
      <c r="IC460" s="40"/>
      <c r="ID460" s="40"/>
      <c r="IE460" s="40"/>
      <c r="IF460" s="40"/>
      <c r="IG460" s="40"/>
      <c r="IH460" s="40"/>
      <c r="II460" s="40"/>
      <c r="IJ460" s="40"/>
      <c r="IK460" s="40"/>
      <c r="IL460" s="40"/>
      <c r="IM460" s="40"/>
      <c r="IN460" s="40"/>
      <c r="IO460" s="40"/>
      <c r="IP460" s="40"/>
      <c r="IQ460" s="40"/>
      <c r="IR460" s="40"/>
      <c r="IS460" s="40"/>
      <c r="IT460" s="40"/>
      <c r="IU460" s="40"/>
      <c r="IV460" s="40"/>
    </row>
    <row r="461" spans="1:256" ht="152.9" x14ac:dyDescent="0.25">
      <c r="A461" s="97">
        <v>782</v>
      </c>
      <c r="B461" s="100" t="s">
        <v>6898</v>
      </c>
      <c r="C461" s="98" t="s">
        <v>3883</v>
      </c>
      <c r="D461" s="99" t="s">
        <v>3884</v>
      </c>
      <c r="E461" s="100" t="s">
        <v>3885</v>
      </c>
      <c r="F461" s="98">
        <v>14556</v>
      </c>
      <c r="G461" s="100" t="s">
        <v>4055</v>
      </c>
      <c r="H461" s="98">
        <v>2009</v>
      </c>
      <c r="I461" s="100" t="s">
        <v>4056</v>
      </c>
      <c r="J461" s="101">
        <v>200307.56</v>
      </c>
      <c r="K461" s="100" t="s">
        <v>655</v>
      </c>
      <c r="L461" s="100" t="s">
        <v>3888</v>
      </c>
      <c r="M461" s="100" t="s">
        <v>3889</v>
      </c>
      <c r="N461" s="100" t="s">
        <v>4057</v>
      </c>
      <c r="O461" s="100" t="s">
        <v>4058</v>
      </c>
      <c r="P461" s="100">
        <v>9000478</v>
      </c>
      <c r="Q461" s="102">
        <f>U461</f>
        <v>45</v>
      </c>
      <c r="R461" s="98">
        <v>0</v>
      </c>
      <c r="S461" s="98">
        <v>0</v>
      </c>
      <c r="T461" s="98">
        <v>45</v>
      </c>
      <c r="U461" s="102">
        <f t="shared" si="6"/>
        <v>45</v>
      </c>
      <c r="V461" s="98">
        <v>85</v>
      </c>
      <c r="W461" s="98">
        <f>50/60*100+10/60*100</f>
        <v>100</v>
      </c>
      <c r="X461" s="103" t="s">
        <v>3870</v>
      </c>
      <c r="Y461" s="102">
        <v>3</v>
      </c>
      <c r="Z461" s="102">
        <v>10</v>
      </c>
      <c r="AA461" s="102">
        <v>5</v>
      </c>
      <c r="AB461" s="102">
        <v>44</v>
      </c>
      <c r="AC461" s="98">
        <v>77</v>
      </c>
      <c r="AD461" s="102">
        <v>45</v>
      </c>
      <c r="AE461" s="104">
        <v>5</v>
      </c>
      <c r="AF461" s="105">
        <v>94.89</v>
      </c>
      <c r="AG461" s="106" t="s">
        <v>3884</v>
      </c>
      <c r="AH461" s="100" t="s">
        <v>3892</v>
      </c>
      <c r="AI461" s="107">
        <v>17.05</v>
      </c>
      <c r="AJ461" s="106" t="s">
        <v>3893</v>
      </c>
      <c r="AK461" s="98" t="s">
        <v>3892</v>
      </c>
      <c r="AL461" s="107">
        <v>16.48</v>
      </c>
      <c r="AM461" s="106" t="s">
        <v>3895</v>
      </c>
      <c r="AN461" s="98" t="s">
        <v>3892</v>
      </c>
      <c r="AO461" s="107">
        <v>18.75</v>
      </c>
      <c r="AP461" s="106" t="s">
        <v>3894</v>
      </c>
      <c r="AQ461" s="98" t="s">
        <v>3892</v>
      </c>
      <c r="AR461" s="107">
        <v>13.64</v>
      </c>
      <c r="AS461" s="106" t="s">
        <v>3896</v>
      </c>
      <c r="AT461" s="98" t="s">
        <v>3892</v>
      </c>
      <c r="AU461" s="107">
        <v>28.98</v>
      </c>
      <c r="AV461" s="108"/>
      <c r="AW461" s="98"/>
      <c r="AX461" s="98"/>
      <c r="AY461" s="56"/>
      <c r="AZ461" s="56"/>
      <c r="BA461" s="56"/>
      <c r="BB461" s="56"/>
      <c r="BC461" s="56"/>
      <c r="BD461" s="56"/>
      <c r="BE461" s="56"/>
      <c r="BF461" s="56"/>
      <c r="BG461" s="56"/>
      <c r="BH461" s="56"/>
      <c r="BI461" s="56"/>
      <c r="BJ461" s="56"/>
      <c r="BK461" s="56"/>
      <c r="BL461" s="56"/>
      <c r="BM461" s="56"/>
      <c r="BN461" s="56"/>
      <c r="BO461" s="56"/>
      <c r="BP461" s="56"/>
      <c r="BQ461" s="56"/>
      <c r="BR461" s="56"/>
      <c r="BS461" s="56"/>
      <c r="BT461" s="56"/>
      <c r="BU461" s="56"/>
      <c r="BV461" s="56"/>
      <c r="BW461" s="56"/>
      <c r="BX461" s="56"/>
      <c r="BY461" s="56"/>
      <c r="BZ461" s="56"/>
      <c r="CA461" s="56"/>
      <c r="CB461" s="56"/>
      <c r="CC461" s="56"/>
      <c r="CD461" s="56"/>
      <c r="CE461" s="56"/>
      <c r="CF461" s="56"/>
      <c r="CG461" s="56"/>
      <c r="CH461" s="56"/>
      <c r="CI461" s="56"/>
      <c r="CJ461" s="56"/>
      <c r="CK461" s="56"/>
      <c r="CL461" s="56"/>
      <c r="CM461" s="56"/>
      <c r="CN461" s="56"/>
      <c r="CO461" s="56"/>
      <c r="CP461" s="56"/>
      <c r="CQ461" s="56"/>
      <c r="CR461" s="56"/>
      <c r="CS461" s="56"/>
      <c r="CT461" s="56"/>
      <c r="CU461" s="56"/>
      <c r="CV461" s="56"/>
      <c r="CW461" s="56"/>
      <c r="CX461" s="56"/>
      <c r="CY461" s="56"/>
      <c r="CZ461" s="56"/>
      <c r="DA461" s="56"/>
      <c r="DB461" s="56"/>
      <c r="DC461" s="56"/>
      <c r="DD461" s="56"/>
      <c r="DE461" s="56"/>
      <c r="DF461" s="56"/>
      <c r="DG461" s="56"/>
      <c r="DH461" s="56"/>
      <c r="DI461" s="56"/>
      <c r="DJ461" s="56"/>
      <c r="DK461" s="56"/>
      <c r="DL461" s="56"/>
      <c r="DM461" s="56"/>
      <c r="DN461" s="56"/>
      <c r="DO461" s="56"/>
      <c r="DP461" s="56"/>
      <c r="DQ461" s="56"/>
      <c r="DR461" s="56"/>
      <c r="DS461" s="56"/>
      <c r="DT461" s="56"/>
      <c r="DU461" s="56"/>
      <c r="DV461" s="56"/>
      <c r="DW461" s="56"/>
      <c r="DX461" s="56"/>
      <c r="DY461" s="56"/>
      <c r="DZ461" s="56"/>
      <c r="EA461" s="56"/>
      <c r="EB461" s="56"/>
      <c r="EC461" s="56"/>
      <c r="ED461" s="56"/>
      <c r="EE461" s="56"/>
      <c r="EF461" s="56"/>
      <c r="EG461" s="56"/>
      <c r="EH461" s="56"/>
      <c r="EI461" s="56"/>
      <c r="EJ461" s="56"/>
      <c r="EK461" s="56"/>
      <c r="EL461" s="56"/>
      <c r="EM461" s="56"/>
      <c r="EN461" s="56"/>
      <c r="EO461" s="56"/>
      <c r="EP461" s="56"/>
      <c r="EQ461" s="56"/>
      <c r="ER461" s="56"/>
      <c r="ES461" s="40"/>
      <c r="ET461" s="40"/>
      <c r="EU461" s="40"/>
      <c r="EV461" s="40"/>
      <c r="EW461" s="40"/>
      <c r="EX461" s="40"/>
      <c r="EY461" s="40"/>
      <c r="EZ461" s="40"/>
      <c r="FA461" s="40"/>
      <c r="FB461" s="40"/>
      <c r="FC461" s="40"/>
      <c r="FD461" s="40"/>
      <c r="FE461" s="40"/>
      <c r="FF461" s="40"/>
      <c r="FG461" s="40"/>
      <c r="FH461" s="40"/>
      <c r="FI461" s="40"/>
      <c r="FJ461" s="40"/>
      <c r="FK461" s="40"/>
      <c r="FL461" s="40"/>
      <c r="FM461" s="40"/>
      <c r="FN461" s="40"/>
      <c r="FO461" s="40"/>
      <c r="FP461" s="40"/>
      <c r="FQ461" s="40"/>
      <c r="FR461" s="40"/>
      <c r="FS461" s="40"/>
      <c r="FT461" s="40"/>
      <c r="FU461" s="40"/>
      <c r="FV461" s="40"/>
      <c r="FW461" s="40"/>
      <c r="FX461" s="40"/>
      <c r="FY461" s="40"/>
      <c r="FZ461" s="40"/>
      <c r="GA461" s="40"/>
      <c r="GB461" s="40"/>
      <c r="GC461" s="40"/>
      <c r="GD461" s="40"/>
      <c r="GE461" s="40"/>
      <c r="GF461" s="40"/>
      <c r="GG461" s="40"/>
      <c r="GH461" s="40"/>
      <c r="GI461" s="40"/>
      <c r="GJ461" s="40"/>
      <c r="GK461" s="40"/>
      <c r="GL461" s="40"/>
      <c r="GM461" s="40"/>
      <c r="GN461" s="40"/>
      <c r="GO461" s="40"/>
      <c r="GP461" s="40"/>
      <c r="GQ461" s="40"/>
      <c r="GR461" s="40"/>
      <c r="GS461" s="40"/>
      <c r="GT461" s="40"/>
      <c r="GU461" s="40"/>
      <c r="GV461" s="40"/>
      <c r="GW461" s="40"/>
      <c r="GX461" s="40"/>
      <c r="GY461" s="40"/>
      <c r="GZ461" s="40"/>
      <c r="HA461" s="40"/>
      <c r="HB461" s="40"/>
      <c r="HC461" s="40"/>
      <c r="HD461" s="40"/>
      <c r="HE461" s="40"/>
      <c r="HF461" s="40"/>
      <c r="HG461" s="40"/>
      <c r="HH461" s="40"/>
      <c r="HI461" s="40"/>
      <c r="HJ461" s="40"/>
      <c r="HK461" s="40"/>
      <c r="HL461" s="40"/>
      <c r="HM461" s="40"/>
      <c r="HN461" s="40"/>
      <c r="HO461" s="40"/>
      <c r="HP461" s="40"/>
      <c r="HQ461" s="40"/>
      <c r="HR461" s="40"/>
      <c r="HS461" s="40"/>
      <c r="HT461" s="40"/>
      <c r="HU461" s="40"/>
      <c r="HV461" s="40"/>
      <c r="HW461" s="40"/>
      <c r="HX461" s="40"/>
      <c r="HY461" s="40"/>
      <c r="HZ461" s="40"/>
      <c r="IA461" s="40"/>
      <c r="IB461" s="40"/>
      <c r="IC461" s="40"/>
      <c r="ID461" s="40"/>
      <c r="IE461" s="40"/>
      <c r="IF461" s="40"/>
      <c r="IG461" s="40"/>
      <c r="IH461" s="40"/>
      <c r="II461" s="40"/>
      <c r="IJ461" s="40"/>
      <c r="IK461" s="40"/>
      <c r="IL461" s="40"/>
      <c r="IM461" s="40"/>
      <c r="IN461" s="40"/>
      <c r="IO461" s="40"/>
      <c r="IP461" s="40"/>
      <c r="IQ461" s="40"/>
      <c r="IR461" s="40"/>
      <c r="IS461" s="40"/>
      <c r="IT461" s="40"/>
      <c r="IU461" s="40"/>
      <c r="IV461" s="40"/>
    </row>
    <row r="462" spans="1:256" ht="89.2" x14ac:dyDescent="0.25">
      <c r="A462" s="97">
        <v>782</v>
      </c>
      <c r="B462" s="100" t="s">
        <v>6898</v>
      </c>
      <c r="C462" s="98" t="s">
        <v>3883</v>
      </c>
      <c r="D462" s="99" t="s">
        <v>3884</v>
      </c>
      <c r="E462" s="100" t="s">
        <v>3885</v>
      </c>
      <c r="F462" s="98">
        <v>14556</v>
      </c>
      <c r="G462" s="100" t="s">
        <v>4059</v>
      </c>
      <c r="H462" s="98">
        <v>2009</v>
      </c>
      <c r="I462" s="100" t="s">
        <v>4060</v>
      </c>
      <c r="J462" s="101">
        <v>60193.75</v>
      </c>
      <c r="K462" s="100" t="s">
        <v>655</v>
      </c>
      <c r="L462" s="100" t="s">
        <v>3888</v>
      </c>
      <c r="M462" s="100" t="s">
        <v>3889</v>
      </c>
      <c r="N462" s="100" t="s">
        <v>4059</v>
      </c>
      <c r="O462" s="100" t="s">
        <v>4061</v>
      </c>
      <c r="P462" s="100">
        <v>9000486</v>
      </c>
      <c r="Q462" s="102">
        <f>U462</f>
        <v>45</v>
      </c>
      <c r="R462" s="98">
        <v>0</v>
      </c>
      <c r="S462" s="98">
        <v>0</v>
      </c>
      <c r="T462" s="98">
        <v>45</v>
      </c>
      <c r="U462" s="102">
        <f t="shared" si="6"/>
        <v>45</v>
      </c>
      <c r="V462" s="98">
        <v>85</v>
      </c>
      <c r="W462" s="98">
        <f>80+12/60*100</f>
        <v>100</v>
      </c>
      <c r="X462" s="103" t="s">
        <v>3870</v>
      </c>
      <c r="Y462" s="102">
        <v>3</v>
      </c>
      <c r="Z462" s="102">
        <v>10</v>
      </c>
      <c r="AA462" s="102">
        <v>5</v>
      </c>
      <c r="AB462" s="102">
        <v>44</v>
      </c>
      <c r="AC462" s="98">
        <v>77</v>
      </c>
      <c r="AD462" s="102">
        <v>45</v>
      </c>
      <c r="AE462" s="104">
        <v>5</v>
      </c>
      <c r="AF462" s="105">
        <v>92.05</v>
      </c>
      <c r="AG462" s="106" t="s">
        <v>3884</v>
      </c>
      <c r="AH462" s="100" t="s">
        <v>3892</v>
      </c>
      <c r="AI462" s="107">
        <v>10.8</v>
      </c>
      <c r="AJ462" s="106" t="s">
        <v>3893</v>
      </c>
      <c r="AK462" s="98" t="s">
        <v>3892</v>
      </c>
      <c r="AL462" s="107">
        <v>19.32</v>
      </c>
      <c r="AM462" s="106" t="s">
        <v>3895</v>
      </c>
      <c r="AN462" s="98" t="s">
        <v>3892</v>
      </c>
      <c r="AO462" s="107">
        <v>19.32</v>
      </c>
      <c r="AP462" s="106" t="s">
        <v>3894</v>
      </c>
      <c r="AQ462" s="98" t="s">
        <v>3892</v>
      </c>
      <c r="AR462" s="107">
        <v>18.18</v>
      </c>
      <c r="AS462" s="106" t="s">
        <v>3896</v>
      </c>
      <c r="AT462" s="98" t="s">
        <v>3892</v>
      </c>
      <c r="AU462" s="107">
        <v>24.43</v>
      </c>
      <c r="AV462" s="108"/>
      <c r="AW462" s="98"/>
      <c r="AX462" s="98"/>
    </row>
    <row r="463" spans="1:256" ht="140.15" x14ac:dyDescent="0.25">
      <c r="A463" s="97">
        <v>782</v>
      </c>
      <c r="B463" s="100" t="s">
        <v>6898</v>
      </c>
      <c r="C463" s="98" t="s">
        <v>3883</v>
      </c>
      <c r="D463" s="99" t="s">
        <v>3884</v>
      </c>
      <c r="E463" s="100" t="s">
        <v>3885</v>
      </c>
      <c r="F463" s="98">
        <v>14556</v>
      </c>
      <c r="G463" s="100" t="s">
        <v>3886</v>
      </c>
      <c r="H463" s="98">
        <v>2003</v>
      </c>
      <c r="I463" s="100" t="s">
        <v>3887</v>
      </c>
      <c r="J463" s="101">
        <v>121515.60674344852</v>
      </c>
      <c r="K463" s="100" t="s">
        <v>733</v>
      </c>
      <c r="L463" s="100" t="s">
        <v>3888</v>
      </c>
      <c r="M463" s="100" t="s">
        <v>3889</v>
      </c>
      <c r="N463" s="100" t="s">
        <v>3890</v>
      </c>
      <c r="O463" s="100" t="s">
        <v>3891</v>
      </c>
      <c r="P463" s="100">
        <v>13209</v>
      </c>
      <c r="Q463" s="102">
        <f>U463</f>
        <v>45</v>
      </c>
      <c r="R463" s="98">
        <v>0</v>
      </c>
      <c r="S463" s="98">
        <v>0</v>
      </c>
      <c r="T463" s="98">
        <v>45</v>
      </c>
      <c r="U463" s="102">
        <f t="shared" si="6"/>
        <v>45</v>
      </c>
      <c r="V463" s="98">
        <v>85</v>
      </c>
      <c r="W463" s="98">
        <v>100</v>
      </c>
      <c r="X463" s="103" t="s">
        <v>3870</v>
      </c>
      <c r="Y463" s="102">
        <v>3</v>
      </c>
      <c r="Z463" s="102">
        <v>10</v>
      </c>
      <c r="AA463" s="102">
        <v>5</v>
      </c>
      <c r="AB463" s="102">
        <v>44</v>
      </c>
      <c r="AC463" s="98">
        <v>62</v>
      </c>
      <c r="AD463" s="102">
        <v>45</v>
      </c>
      <c r="AE463" s="104">
        <v>5</v>
      </c>
      <c r="AF463" s="105">
        <v>92.61</v>
      </c>
      <c r="AG463" s="106" t="s">
        <v>3884</v>
      </c>
      <c r="AH463" s="100" t="s">
        <v>3892</v>
      </c>
      <c r="AI463" s="107">
        <v>15.91</v>
      </c>
      <c r="AJ463" s="106" t="s">
        <v>3893</v>
      </c>
      <c r="AK463" s="98" t="s">
        <v>3892</v>
      </c>
      <c r="AL463" s="107">
        <v>17.05</v>
      </c>
      <c r="AM463" s="106" t="s">
        <v>3894</v>
      </c>
      <c r="AN463" s="98" t="s">
        <v>3892</v>
      </c>
      <c r="AO463" s="107">
        <v>10.8</v>
      </c>
      <c r="AP463" s="106" t="s">
        <v>3895</v>
      </c>
      <c r="AQ463" s="98" t="s">
        <v>3892</v>
      </c>
      <c r="AR463" s="107">
        <v>10.8</v>
      </c>
      <c r="AS463" s="106" t="s">
        <v>3896</v>
      </c>
      <c r="AT463" s="98" t="s">
        <v>3892</v>
      </c>
      <c r="AU463" s="107">
        <v>38.07</v>
      </c>
      <c r="AV463" s="108"/>
      <c r="AW463" s="98"/>
      <c r="AX463" s="98"/>
    </row>
    <row r="464" spans="1:256" ht="76.45" x14ac:dyDescent="0.25">
      <c r="A464" s="97">
        <v>782</v>
      </c>
      <c r="B464" s="100" t="s">
        <v>6898</v>
      </c>
      <c r="C464" s="98" t="s">
        <v>4118</v>
      </c>
      <c r="D464" s="99" t="s">
        <v>3898</v>
      </c>
      <c r="E464" s="100" t="s">
        <v>7886</v>
      </c>
      <c r="F464" s="98">
        <v>17059</v>
      </c>
      <c r="G464" s="100" t="s">
        <v>4119</v>
      </c>
      <c r="H464" s="98">
        <v>2015</v>
      </c>
      <c r="I464" s="100" t="s">
        <v>4120</v>
      </c>
      <c r="J464" s="101">
        <v>9274.77</v>
      </c>
      <c r="K464" s="100" t="s">
        <v>1143</v>
      </c>
      <c r="L464" s="100" t="s">
        <v>4121</v>
      </c>
      <c r="M464" s="100" t="s">
        <v>4122</v>
      </c>
      <c r="N464" s="100" t="s">
        <v>4119</v>
      </c>
      <c r="O464" s="100" t="s">
        <v>4120</v>
      </c>
      <c r="P464" s="100">
        <v>15000168</v>
      </c>
      <c r="Q464" s="102">
        <v>45</v>
      </c>
      <c r="R464" s="98">
        <v>0</v>
      </c>
      <c r="S464" s="98">
        <v>0</v>
      </c>
      <c r="T464" s="98">
        <v>45</v>
      </c>
      <c r="U464" s="102">
        <f t="shared" si="6"/>
        <v>45</v>
      </c>
      <c r="V464" s="98">
        <v>85</v>
      </c>
      <c r="W464" s="98">
        <v>5</v>
      </c>
      <c r="X464" s="103" t="s">
        <v>3870</v>
      </c>
      <c r="Y464" s="102">
        <v>1</v>
      </c>
      <c r="Z464" s="102">
        <v>6</v>
      </c>
      <c r="AA464" s="102">
        <v>1</v>
      </c>
      <c r="AB464" s="102">
        <v>161</v>
      </c>
      <c r="AC464" s="98">
        <v>86</v>
      </c>
      <c r="AD464" s="102">
        <v>45</v>
      </c>
      <c r="AE464" s="104">
        <v>5</v>
      </c>
      <c r="AF464" s="105">
        <v>89.77</v>
      </c>
      <c r="AG464" s="106" t="s">
        <v>3898</v>
      </c>
      <c r="AH464" s="100" t="s">
        <v>3904</v>
      </c>
      <c r="AI464" s="107">
        <v>89.77</v>
      </c>
      <c r="AJ464" s="106"/>
      <c r="AK464" s="98"/>
      <c r="AL464" s="107"/>
      <c r="AM464" s="106"/>
      <c r="AN464" s="98"/>
      <c r="AO464" s="107"/>
      <c r="AP464" s="106"/>
      <c r="AQ464" s="98"/>
      <c r="AR464" s="107"/>
      <c r="AS464" s="106"/>
      <c r="AT464" s="98"/>
      <c r="AU464" s="107"/>
      <c r="AV464" s="108"/>
      <c r="AW464" s="98"/>
      <c r="AX464" s="98"/>
    </row>
    <row r="465" spans="1:256" ht="203.85" x14ac:dyDescent="0.25">
      <c r="A465" s="97">
        <v>782</v>
      </c>
      <c r="B465" s="100" t="s">
        <v>6898</v>
      </c>
      <c r="C465" s="98" t="s">
        <v>3883</v>
      </c>
      <c r="D465" s="99" t="s">
        <v>3884</v>
      </c>
      <c r="E465" s="100" t="s">
        <v>3885</v>
      </c>
      <c r="F465" s="98">
        <v>14556</v>
      </c>
      <c r="G465" s="100" t="s">
        <v>3979</v>
      </c>
      <c r="H465" s="98">
        <v>2005</v>
      </c>
      <c r="I465" s="100" t="s">
        <v>3980</v>
      </c>
      <c r="J465" s="101">
        <v>148442.4572692372</v>
      </c>
      <c r="K465" s="100" t="s">
        <v>726</v>
      </c>
      <c r="L465" s="100" t="s">
        <v>3888</v>
      </c>
      <c r="M465" s="100" t="s">
        <v>3889</v>
      </c>
      <c r="N465" s="100" t="s">
        <v>3981</v>
      </c>
      <c r="O465" s="100" t="s">
        <v>3982</v>
      </c>
      <c r="P465" s="100">
        <v>1520778</v>
      </c>
      <c r="Q465" s="102">
        <f>U465</f>
        <v>45</v>
      </c>
      <c r="R465" s="98">
        <v>0</v>
      </c>
      <c r="S465" s="98">
        <v>0</v>
      </c>
      <c r="T465" s="98">
        <v>45</v>
      </c>
      <c r="U465" s="102">
        <f t="shared" si="6"/>
        <v>45</v>
      </c>
      <c r="V465" s="98">
        <v>85</v>
      </c>
      <c r="W465" s="98">
        <v>100</v>
      </c>
      <c r="X465" s="103" t="s">
        <v>3870</v>
      </c>
      <c r="Y465" s="102">
        <v>3</v>
      </c>
      <c r="Z465" s="102">
        <v>6</v>
      </c>
      <c r="AA465" s="102">
        <v>1</v>
      </c>
      <c r="AB465" s="102">
        <v>47</v>
      </c>
      <c r="AC465" s="98">
        <v>232</v>
      </c>
      <c r="AD465" s="102">
        <v>45</v>
      </c>
      <c r="AE465" s="104">
        <v>5</v>
      </c>
      <c r="AF465" s="105">
        <v>94.32</v>
      </c>
      <c r="AG465" s="106" t="s">
        <v>3884</v>
      </c>
      <c r="AH465" s="100" t="s">
        <v>3892</v>
      </c>
      <c r="AI465" s="107">
        <v>18.75</v>
      </c>
      <c r="AJ465" s="106" t="s">
        <v>3893</v>
      </c>
      <c r="AK465" s="98" t="s">
        <v>3892</v>
      </c>
      <c r="AL465" s="107">
        <v>19.32</v>
      </c>
      <c r="AM465" s="106" t="s">
        <v>3895</v>
      </c>
      <c r="AN465" s="98" t="s">
        <v>3892</v>
      </c>
      <c r="AO465" s="107">
        <v>13.07</v>
      </c>
      <c r="AP465" s="106" t="s">
        <v>3894</v>
      </c>
      <c r="AQ465" s="98" t="s">
        <v>3892</v>
      </c>
      <c r="AR465" s="107">
        <v>14.21</v>
      </c>
      <c r="AS465" s="106" t="s">
        <v>3896</v>
      </c>
      <c r="AT465" s="98" t="s">
        <v>3892</v>
      </c>
      <c r="AU465" s="107">
        <v>28.98</v>
      </c>
      <c r="AV465" s="108"/>
      <c r="AW465" s="98"/>
      <c r="AX465" s="98"/>
    </row>
    <row r="466" spans="1:256" ht="191.1" x14ac:dyDescent="0.25">
      <c r="A466" s="97">
        <v>782</v>
      </c>
      <c r="B466" s="100" t="s">
        <v>6898</v>
      </c>
      <c r="C466" s="98" t="s">
        <v>3921</v>
      </c>
      <c r="D466" s="99" t="s">
        <v>3922</v>
      </c>
      <c r="E466" s="100" t="s">
        <v>4141</v>
      </c>
      <c r="F466" s="98">
        <v>6883</v>
      </c>
      <c r="G466" s="100" t="s">
        <v>4161</v>
      </c>
      <c r="H466" s="98">
        <v>2016</v>
      </c>
      <c r="I466" s="100" t="s">
        <v>4162</v>
      </c>
      <c r="J466" s="101">
        <v>86010</v>
      </c>
      <c r="K466" s="100" t="s">
        <v>1143</v>
      </c>
      <c r="L466" s="100" t="s">
        <v>4163</v>
      </c>
      <c r="M466" s="100" t="s">
        <v>4164</v>
      </c>
      <c r="N466" s="100" t="s">
        <v>4165</v>
      </c>
      <c r="O466" s="100" t="s">
        <v>4166</v>
      </c>
      <c r="P466" s="100">
        <v>16000117</v>
      </c>
      <c r="Q466" s="102">
        <v>45</v>
      </c>
      <c r="R466" s="98">
        <v>0</v>
      </c>
      <c r="S466" s="98">
        <v>0</v>
      </c>
      <c r="T466" s="98">
        <v>45</v>
      </c>
      <c r="U466" s="102">
        <v>45</v>
      </c>
      <c r="V466" s="98">
        <v>0</v>
      </c>
      <c r="W466" s="98">
        <v>0</v>
      </c>
      <c r="X466" s="103" t="s">
        <v>3870</v>
      </c>
      <c r="Y466" s="102">
        <v>3</v>
      </c>
      <c r="Z466" s="102">
        <v>4</v>
      </c>
      <c r="AA466" s="102">
        <v>1</v>
      </c>
      <c r="AB466" s="102">
        <v>46</v>
      </c>
      <c r="AC466" s="98">
        <v>88</v>
      </c>
      <c r="AD466" s="102">
        <v>45</v>
      </c>
      <c r="AE466" s="104">
        <v>5</v>
      </c>
      <c r="AF466" s="105"/>
      <c r="AG466" s="106"/>
      <c r="AH466" s="100"/>
      <c r="AI466" s="107"/>
      <c r="AJ466" s="106"/>
      <c r="AK466" s="98"/>
      <c r="AL466" s="107"/>
      <c r="AM466" s="106"/>
      <c r="AN466" s="98"/>
      <c r="AO466" s="107"/>
      <c r="AP466" s="106"/>
      <c r="AQ466" s="98"/>
      <c r="AR466" s="107"/>
      <c r="AS466" s="106"/>
      <c r="AT466" s="98"/>
      <c r="AU466" s="107"/>
      <c r="AV466" s="108"/>
      <c r="AW466" s="98"/>
      <c r="AX466" s="98"/>
    </row>
    <row r="467" spans="1:256" ht="101.95" x14ac:dyDescent="0.25">
      <c r="A467" s="97">
        <v>782</v>
      </c>
      <c r="B467" s="100" t="s">
        <v>6898</v>
      </c>
      <c r="C467" s="98" t="s">
        <v>4130</v>
      </c>
      <c r="D467" s="99" t="s">
        <v>3944</v>
      </c>
      <c r="E467" s="100" t="s">
        <v>4131</v>
      </c>
      <c r="F467" s="98">
        <v>23468</v>
      </c>
      <c r="G467" s="100" t="s">
        <v>4132</v>
      </c>
      <c r="H467" s="98">
        <v>2015</v>
      </c>
      <c r="I467" s="100" t="s">
        <v>4133</v>
      </c>
      <c r="J467" s="101">
        <v>21619.47</v>
      </c>
      <c r="K467" s="100" t="s">
        <v>6921</v>
      </c>
      <c r="L467" s="100" t="s">
        <v>4134</v>
      </c>
      <c r="M467" s="100" t="s">
        <v>4135</v>
      </c>
      <c r="N467" s="100" t="s">
        <v>4136</v>
      </c>
      <c r="O467" s="100" t="s">
        <v>4137</v>
      </c>
      <c r="P467" s="100">
        <v>15000158</v>
      </c>
      <c r="Q467" s="102">
        <v>45</v>
      </c>
      <c r="R467" s="98">
        <v>0</v>
      </c>
      <c r="S467" s="98">
        <v>0</v>
      </c>
      <c r="T467" s="98">
        <v>45</v>
      </c>
      <c r="U467" s="102">
        <v>45</v>
      </c>
      <c r="V467" s="98">
        <v>85</v>
      </c>
      <c r="W467" s="98">
        <v>7</v>
      </c>
      <c r="X467" s="103" t="s">
        <v>3870</v>
      </c>
      <c r="Y467" s="102">
        <v>4</v>
      </c>
      <c r="Z467" s="102">
        <v>9</v>
      </c>
      <c r="AA467" s="102">
        <v>3</v>
      </c>
      <c r="AB467" s="102">
        <v>32</v>
      </c>
      <c r="AC467" s="98"/>
      <c r="AD467" s="102">
        <v>45</v>
      </c>
      <c r="AE467" s="104">
        <v>5</v>
      </c>
      <c r="AF467" s="105">
        <v>81.25</v>
      </c>
      <c r="AG467" s="106" t="s">
        <v>4138</v>
      </c>
      <c r="AH467" s="100" t="s">
        <v>4139</v>
      </c>
      <c r="AI467" s="107">
        <v>31.82</v>
      </c>
      <c r="AJ467" s="106" t="s">
        <v>4117</v>
      </c>
      <c r="AK467" s="98" t="s">
        <v>4139</v>
      </c>
      <c r="AL467" s="107">
        <v>18.18</v>
      </c>
      <c r="AM467" s="106" t="s">
        <v>4140</v>
      </c>
      <c r="AN467" s="98" t="s">
        <v>4139</v>
      </c>
      <c r="AO467" s="107">
        <v>31.25</v>
      </c>
      <c r="AP467" s="106"/>
      <c r="AQ467" s="98"/>
      <c r="AR467" s="107"/>
      <c r="AS467" s="106"/>
      <c r="AT467" s="98"/>
      <c r="AU467" s="107"/>
      <c r="AV467" s="108"/>
      <c r="AW467" s="98"/>
      <c r="AX467" s="98"/>
    </row>
    <row r="468" spans="1:256" s="41" customFormat="1" ht="152.9" x14ac:dyDescent="0.25">
      <c r="A468" s="97">
        <v>782</v>
      </c>
      <c r="B468" s="100" t="s">
        <v>6898</v>
      </c>
      <c r="C468" s="98" t="s">
        <v>3883</v>
      </c>
      <c r="D468" s="99" t="s">
        <v>3884</v>
      </c>
      <c r="E468" s="100" t="s">
        <v>4103</v>
      </c>
      <c r="F468" s="98">
        <v>14556</v>
      </c>
      <c r="G468" s="100" t="s">
        <v>4104</v>
      </c>
      <c r="H468" s="98">
        <v>2012</v>
      </c>
      <c r="I468" s="100" t="s">
        <v>4105</v>
      </c>
      <c r="J468" s="101">
        <v>112860</v>
      </c>
      <c r="K468" s="100" t="s">
        <v>4081</v>
      </c>
      <c r="L468" s="100" t="s">
        <v>4106</v>
      </c>
      <c r="M468" s="100" t="s">
        <v>4107</v>
      </c>
      <c r="N468" s="100" t="s">
        <v>4108</v>
      </c>
      <c r="O468" s="100" t="s">
        <v>4109</v>
      </c>
      <c r="P468" s="100">
        <v>12000372</v>
      </c>
      <c r="Q468" s="102">
        <v>45</v>
      </c>
      <c r="R468" s="98">
        <v>0</v>
      </c>
      <c r="S468" s="98">
        <v>0</v>
      </c>
      <c r="T468" s="98">
        <v>45</v>
      </c>
      <c r="U468" s="102">
        <f>SUM(R468:T468)</f>
        <v>45</v>
      </c>
      <c r="V468" s="98">
        <v>85</v>
      </c>
      <c r="W468" s="98">
        <v>62</v>
      </c>
      <c r="X468" s="103" t="s">
        <v>3870</v>
      </c>
      <c r="Y468" s="102">
        <v>4</v>
      </c>
      <c r="Z468" s="102">
        <v>5</v>
      </c>
      <c r="AA468" s="102">
        <v>5</v>
      </c>
      <c r="AB468" s="102">
        <v>4</v>
      </c>
      <c r="AC468" s="98"/>
      <c r="AD468" s="102">
        <v>45</v>
      </c>
      <c r="AE468" s="104">
        <v>5</v>
      </c>
      <c r="AF468" s="105">
        <v>94.32</v>
      </c>
      <c r="AG468" s="106" t="s">
        <v>3884</v>
      </c>
      <c r="AH468" s="100" t="s">
        <v>3892</v>
      </c>
      <c r="AI468" s="107">
        <v>13.07</v>
      </c>
      <c r="AJ468" s="106" t="s">
        <v>3893</v>
      </c>
      <c r="AK468" s="98" t="s">
        <v>3892</v>
      </c>
      <c r="AL468" s="107">
        <v>20.46</v>
      </c>
      <c r="AM468" s="106" t="s">
        <v>3895</v>
      </c>
      <c r="AN468" s="98" t="s">
        <v>3892</v>
      </c>
      <c r="AO468" s="107">
        <v>13.64</v>
      </c>
      <c r="AP468" s="106" t="s">
        <v>3894</v>
      </c>
      <c r="AQ468" s="98" t="s">
        <v>3892</v>
      </c>
      <c r="AR468" s="107">
        <v>21.02</v>
      </c>
      <c r="AS468" s="106" t="s">
        <v>3896</v>
      </c>
      <c r="AT468" s="98" t="s">
        <v>3892</v>
      </c>
      <c r="AU468" s="107">
        <v>26.14</v>
      </c>
      <c r="AV468" s="108"/>
      <c r="AW468" s="98"/>
      <c r="AX468" s="98"/>
      <c r="AY468" s="55"/>
      <c r="AZ468" s="55"/>
      <c r="BA468" s="55"/>
      <c r="BB468" s="55"/>
      <c r="BC468" s="55"/>
      <c r="BD468" s="55"/>
      <c r="BE468" s="55"/>
      <c r="BF468" s="55"/>
      <c r="BG468" s="55"/>
      <c r="BH468" s="55"/>
      <c r="BI468" s="55"/>
      <c r="BJ468" s="55"/>
      <c r="BK468" s="55"/>
      <c r="BL468" s="55"/>
      <c r="BM468" s="55"/>
      <c r="BN468" s="55"/>
      <c r="BO468" s="55"/>
      <c r="BP468" s="55"/>
      <c r="BQ468" s="55"/>
      <c r="BR468" s="55"/>
      <c r="BS468" s="55"/>
      <c r="BT468" s="55"/>
      <c r="BU468" s="55"/>
      <c r="BV468" s="55"/>
      <c r="BW468" s="55"/>
      <c r="BX468" s="55"/>
      <c r="BY468" s="55"/>
      <c r="BZ468" s="55"/>
      <c r="CA468" s="55"/>
      <c r="CB468" s="55"/>
      <c r="CC468" s="55"/>
      <c r="CD468" s="55"/>
      <c r="CE468" s="55"/>
      <c r="CF468" s="55"/>
      <c r="CG468" s="55"/>
      <c r="CH468" s="55"/>
      <c r="CI468" s="55"/>
      <c r="CJ468" s="55"/>
      <c r="CK468" s="55"/>
      <c r="CL468" s="55"/>
      <c r="CM468" s="55"/>
      <c r="CN468" s="55"/>
      <c r="CO468" s="55"/>
      <c r="CP468" s="55"/>
      <c r="CQ468" s="55"/>
      <c r="CR468" s="55"/>
      <c r="CS468" s="55"/>
      <c r="CT468" s="55"/>
      <c r="CU468" s="55"/>
      <c r="CV468" s="55"/>
      <c r="CW468" s="55"/>
      <c r="CX468" s="55"/>
      <c r="CY468" s="55"/>
      <c r="CZ468" s="55"/>
      <c r="DA468" s="55"/>
      <c r="DB468" s="55"/>
      <c r="DC468" s="55"/>
      <c r="DD468" s="55"/>
      <c r="DE468" s="55"/>
      <c r="DF468" s="55"/>
      <c r="DG468" s="55"/>
      <c r="DH468" s="55"/>
      <c r="DI468" s="55"/>
      <c r="DJ468" s="55"/>
      <c r="DK468" s="55"/>
      <c r="DL468" s="55"/>
      <c r="DM468" s="55"/>
      <c r="DN468" s="55"/>
      <c r="DO468" s="55"/>
      <c r="DP468" s="55"/>
      <c r="DQ468" s="55"/>
      <c r="DR468" s="55"/>
      <c r="DS468" s="55"/>
      <c r="DT468" s="55"/>
      <c r="DU468" s="55"/>
      <c r="DV468" s="55"/>
      <c r="DW468" s="55"/>
      <c r="DX468" s="55"/>
      <c r="DY468" s="55"/>
      <c r="DZ468" s="55"/>
      <c r="EA468" s="55"/>
      <c r="EB468" s="55"/>
      <c r="EC468" s="55"/>
      <c r="ED468" s="55"/>
      <c r="EE468" s="55"/>
      <c r="EF468" s="55"/>
      <c r="EG468" s="55"/>
      <c r="EH468" s="55"/>
      <c r="EI468" s="55"/>
      <c r="EJ468" s="55"/>
      <c r="EK468" s="55"/>
      <c r="EL468" s="55"/>
      <c r="EM468" s="55"/>
      <c r="EN468" s="55"/>
      <c r="EO468" s="55"/>
      <c r="EP468" s="55"/>
      <c r="EQ468" s="55"/>
      <c r="ER468" s="55"/>
      <c r="ES468" s="45"/>
      <c r="ET468" s="45"/>
      <c r="EU468" s="45"/>
      <c r="EV468" s="45"/>
      <c r="EW468" s="45"/>
      <c r="EX468" s="45"/>
      <c r="EY468" s="45"/>
      <c r="EZ468" s="45"/>
      <c r="FA468" s="45"/>
      <c r="FB468" s="45"/>
      <c r="FC468" s="45"/>
      <c r="FD468" s="45"/>
      <c r="FE468" s="45"/>
      <c r="FF468" s="45"/>
      <c r="FG468" s="45"/>
      <c r="FH468" s="45"/>
      <c r="FI468" s="45"/>
      <c r="FJ468" s="45"/>
      <c r="FK468" s="45"/>
      <c r="FL468" s="45"/>
      <c r="FM468" s="45"/>
      <c r="FN468" s="45"/>
      <c r="FO468" s="45"/>
      <c r="FP468" s="45"/>
      <c r="FQ468" s="45"/>
      <c r="FR468" s="45"/>
      <c r="FS468" s="45"/>
      <c r="FT468" s="45"/>
      <c r="FU468" s="45"/>
      <c r="FV468" s="45"/>
      <c r="FW468" s="45"/>
      <c r="FX468" s="45"/>
      <c r="FY468" s="45"/>
      <c r="FZ468" s="45"/>
      <c r="GA468" s="45"/>
      <c r="GB468" s="45"/>
      <c r="GC468" s="45"/>
      <c r="GD468" s="45"/>
      <c r="GE468" s="45"/>
      <c r="GF468" s="45"/>
      <c r="GG468" s="45"/>
      <c r="GH468" s="45"/>
      <c r="GI468" s="45"/>
      <c r="GJ468" s="45"/>
      <c r="GK468" s="45"/>
      <c r="GL468" s="45"/>
      <c r="GM468" s="45"/>
      <c r="GN468" s="45"/>
      <c r="GO468" s="45"/>
      <c r="GP468" s="45"/>
      <c r="GQ468" s="45"/>
      <c r="GR468" s="45"/>
      <c r="GS468" s="45"/>
      <c r="GT468" s="45"/>
      <c r="GU468" s="45"/>
      <c r="GV468" s="45"/>
      <c r="GW468" s="45"/>
      <c r="GX468" s="45"/>
      <c r="GY468" s="45"/>
      <c r="GZ468" s="45"/>
      <c r="HA468" s="45"/>
      <c r="HB468" s="45"/>
      <c r="HC468" s="45"/>
      <c r="HD468" s="45"/>
      <c r="HE468" s="45"/>
      <c r="HF468" s="45"/>
      <c r="HG468" s="45"/>
      <c r="HH468" s="45"/>
      <c r="HI468" s="45"/>
      <c r="HJ468" s="45"/>
      <c r="HK468" s="45"/>
      <c r="HL468" s="45"/>
      <c r="HM468" s="45"/>
      <c r="HN468" s="45"/>
      <c r="HO468" s="45"/>
      <c r="HP468" s="45"/>
      <c r="HQ468" s="45"/>
      <c r="HR468" s="45"/>
      <c r="HS468" s="45"/>
      <c r="HT468" s="45"/>
      <c r="HU468" s="45"/>
      <c r="HV468" s="45"/>
      <c r="HW468" s="45"/>
      <c r="HX468" s="45"/>
      <c r="HY468" s="45"/>
      <c r="HZ468" s="45"/>
      <c r="IA468" s="45"/>
      <c r="IB468" s="45"/>
      <c r="IC468" s="45"/>
      <c r="ID468" s="45"/>
      <c r="IE468" s="45"/>
      <c r="IF468" s="45"/>
      <c r="IG468" s="45"/>
      <c r="IH468" s="45"/>
      <c r="II468" s="45"/>
      <c r="IJ468" s="45"/>
      <c r="IK468" s="45"/>
      <c r="IL468" s="45"/>
      <c r="IM468" s="45"/>
      <c r="IN468" s="45"/>
      <c r="IO468" s="45"/>
      <c r="IP468" s="45"/>
      <c r="IQ468" s="45"/>
      <c r="IR468" s="45"/>
      <c r="IS468" s="45"/>
      <c r="IT468" s="45"/>
      <c r="IU468" s="45"/>
      <c r="IV468" s="45"/>
    </row>
    <row r="469" spans="1:256" s="41" customFormat="1" ht="254.8" x14ac:dyDescent="0.25">
      <c r="A469" s="97">
        <v>782</v>
      </c>
      <c r="B469" s="100" t="s">
        <v>6898</v>
      </c>
      <c r="C469" s="98" t="s">
        <v>4086</v>
      </c>
      <c r="D469" s="99"/>
      <c r="E469" s="100" t="s">
        <v>4087</v>
      </c>
      <c r="F469" s="98">
        <v>23948</v>
      </c>
      <c r="G469" s="100" t="s">
        <v>4097</v>
      </c>
      <c r="H469" s="98">
        <v>2011</v>
      </c>
      <c r="I469" s="100" t="s">
        <v>4098</v>
      </c>
      <c r="J469" s="101">
        <f>94085.72+71165</f>
        <v>165250.72</v>
      </c>
      <c r="K469" s="100" t="s">
        <v>4081</v>
      </c>
      <c r="L469" s="100" t="s">
        <v>4090</v>
      </c>
      <c r="M469" s="100" t="s">
        <v>4099</v>
      </c>
      <c r="N469" s="100" t="s">
        <v>4092</v>
      </c>
      <c r="O469" s="100" t="s">
        <v>4100</v>
      </c>
      <c r="P469" s="100">
        <v>11000595</v>
      </c>
      <c r="Q469" s="102" t="s">
        <v>4101</v>
      </c>
      <c r="R469" s="98">
        <v>0</v>
      </c>
      <c r="S469" s="98">
        <v>0</v>
      </c>
      <c r="T469" s="98" t="s">
        <v>4101</v>
      </c>
      <c r="U469" s="102" t="s">
        <v>4101</v>
      </c>
      <c r="V469" s="98">
        <v>85</v>
      </c>
      <c r="W469" s="98">
        <v>87</v>
      </c>
      <c r="X469" s="103" t="s">
        <v>4094</v>
      </c>
      <c r="Y469" s="102">
        <v>6</v>
      </c>
      <c r="Z469" s="102">
        <v>1</v>
      </c>
      <c r="AA469" s="102">
        <v>3</v>
      </c>
      <c r="AB469" s="102">
        <v>63</v>
      </c>
      <c r="AC469" s="98"/>
      <c r="AD469" s="102">
        <v>45</v>
      </c>
      <c r="AE469" s="104">
        <v>5</v>
      </c>
      <c r="AF469" s="105">
        <v>72.5</v>
      </c>
      <c r="AG469" s="106" t="s">
        <v>4095</v>
      </c>
      <c r="AH469" s="100" t="s">
        <v>4102</v>
      </c>
      <c r="AI469" s="107">
        <v>72.5</v>
      </c>
      <c r="AJ469" s="106"/>
      <c r="AK469" s="98"/>
      <c r="AL469" s="107"/>
      <c r="AM469" s="106"/>
      <c r="AN469" s="98"/>
      <c r="AO469" s="107"/>
      <c r="AP469" s="106"/>
      <c r="AQ469" s="98"/>
      <c r="AR469" s="107"/>
      <c r="AS469" s="106"/>
      <c r="AT469" s="98"/>
      <c r="AU469" s="107"/>
      <c r="AV469" s="108"/>
      <c r="AW469" s="98"/>
      <c r="AX469" s="98"/>
      <c r="AY469" s="55"/>
      <c r="AZ469" s="55"/>
      <c r="BA469" s="55"/>
      <c r="BB469" s="55"/>
      <c r="BC469" s="55"/>
      <c r="BD469" s="55"/>
      <c r="BE469" s="55"/>
      <c r="BF469" s="55"/>
      <c r="BG469" s="55"/>
      <c r="BH469" s="55"/>
      <c r="BI469" s="55"/>
      <c r="BJ469" s="55"/>
      <c r="BK469" s="55"/>
      <c r="BL469" s="55"/>
      <c r="BM469" s="55"/>
      <c r="BN469" s="55"/>
      <c r="BO469" s="55"/>
      <c r="BP469" s="55"/>
      <c r="BQ469" s="55"/>
      <c r="BR469" s="55"/>
      <c r="BS469" s="55"/>
      <c r="BT469" s="55"/>
      <c r="BU469" s="55"/>
      <c r="BV469" s="55"/>
      <c r="BW469" s="55"/>
      <c r="BX469" s="55"/>
      <c r="BY469" s="55"/>
      <c r="BZ469" s="55"/>
      <c r="CA469" s="55"/>
      <c r="CB469" s="55"/>
      <c r="CC469" s="55"/>
      <c r="CD469" s="55"/>
      <c r="CE469" s="55"/>
      <c r="CF469" s="55"/>
      <c r="CG469" s="55"/>
      <c r="CH469" s="55"/>
      <c r="CI469" s="55"/>
      <c r="CJ469" s="55"/>
      <c r="CK469" s="55"/>
      <c r="CL469" s="55"/>
      <c r="CM469" s="55"/>
      <c r="CN469" s="55"/>
      <c r="CO469" s="55"/>
      <c r="CP469" s="55"/>
      <c r="CQ469" s="55"/>
      <c r="CR469" s="55"/>
      <c r="CS469" s="55"/>
      <c r="CT469" s="55"/>
      <c r="CU469" s="55"/>
      <c r="CV469" s="55"/>
      <c r="CW469" s="55"/>
      <c r="CX469" s="55"/>
      <c r="CY469" s="55"/>
      <c r="CZ469" s="55"/>
      <c r="DA469" s="55"/>
      <c r="DB469" s="55"/>
      <c r="DC469" s="55"/>
      <c r="DD469" s="55"/>
      <c r="DE469" s="55"/>
      <c r="DF469" s="55"/>
      <c r="DG469" s="55"/>
      <c r="DH469" s="55"/>
      <c r="DI469" s="55"/>
      <c r="DJ469" s="55"/>
      <c r="DK469" s="55"/>
      <c r="DL469" s="55"/>
      <c r="DM469" s="55"/>
      <c r="DN469" s="55"/>
      <c r="DO469" s="55"/>
      <c r="DP469" s="55"/>
      <c r="DQ469" s="55"/>
      <c r="DR469" s="55"/>
      <c r="DS469" s="55"/>
      <c r="DT469" s="55"/>
      <c r="DU469" s="55"/>
      <c r="DV469" s="55"/>
      <c r="DW469" s="55"/>
      <c r="DX469" s="55"/>
      <c r="DY469" s="55"/>
      <c r="DZ469" s="55"/>
      <c r="EA469" s="55"/>
      <c r="EB469" s="55"/>
      <c r="EC469" s="55"/>
      <c r="ED469" s="55"/>
      <c r="EE469" s="55"/>
      <c r="EF469" s="55"/>
      <c r="EG469" s="55"/>
      <c r="EH469" s="55"/>
      <c r="EI469" s="55"/>
      <c r="EJ469" s="55"/>
      <c r="EK469" s="55"/>
      <c r="EL469" s="55"/>
      <c r="EM469" s="55"/>
      <c r="EN469" s="55"/>
      <c r="EO469" s="55"/>
      <c r="EP469" s="55"/>
      <c r="EQ469" s="55"/>
      <c r="ER469" s="55"/>
      <c r="ES469" s="45"/>
      <c r="ET469" s="45"/>
      <c r="EU469" s="45"/>
      <c r="EV469" s="45"/>
      <c r="EW469" s="45"/>
      <c r="EX469" s="45"/>
      <c r="EY469" s="45"/>
      <c r="EZ469" s="45"/>
      <c r="FA469" s="45"/>
      <c r="FB469" s="45"/>
      <c r="FC469" s="45"/>
      <c r="FD469" s="45"/>
      <c r="FE469" s="45"/>
      <c r="FF469" s="45"/>
      <c r="FG469" s="45"/>
      <c r="FH469" s="45"/>
      <c r="FI469" s="45"/>
      <c r="FJ469" s="45"/>
      <c r="FK469" s="45"/>
      <c r="FL469" s="45"/>
      <c r="FM469" s="45"/>
      <c r="FN469" s="45"/>
      <c r="FO469" s="45"/>
      <c r="FP469" s="45"/>
      <c r="FQ469" s="45"/>
      <c r="FR469" s="45"/>
      <c r="FS469" s="45"/>
      <c r="FT469" s="45"/>
      <c r="FU469" s="45"/>
      <c r="FV469" s="45"/>
      <c r="FW469" s="45"/>
      <c r="FX469" s="45"/>
      <c r="FY469" s="45"/>
      <c r="FZ469" s="45"/>
      <c r="GA469" s="45"/>
      <c r="GB469" s="45"/>
      <c r="GC469" s="45"/>
      <c r="GD469" s="45"/>
      <c r="GE469" s="45"/>
      <c r="GF469" s="45"/>
      <c r="GG469" s="45"/>
      <c r="GH469" s="45"/>
      <c r="GI469" s="45"/>
      <c r="GJ469" s="45"/>
      <c r="GK469" s="45"/>
      <c r="GL469" s="45"/>
      <c r="GM469" s="45"/>
      <c r="GN469" s="45"/>
      <c r="GO469" s="45"/>
      <c r="GP469" s="45"/>
      <c r="GQ469" s="45"/>
      <c r="GR469" s="45"/>
      <c r="GS469" s="45"/>
      <c r="GT469" s="45"/>
      <c r="GU469" s="45"/>
      <c r="GV469" s="45"/>
      <c r="GW469" s="45"/>
      <c r="GX469" s="45"/>
      <c r="GY469" s="45"/>
      <c r="GZ469" s="45"/>
      <c r="HA469" s="45"/>
      <c r="HB469" s="45"/>
      <c r="HC469" s="45"/>
      <c r="HD469" s="45"/>
      <c r="HE469" s="45"/>
      <c r="HF469" s="45"/>
      <c r="HG469" s="45"/>
      <c r="HH469" s="45"/>
      <c r="HI469" s="45"/>
      <c r="HJ469" s="45"/>
      <c r="HK469" s="45"/>
      <c r="HL469" s="45"/>
      <c r="HM469" s="45"/>
      <c r="HN469" s="45"/>
      <c r="HO469" s="45"/>
      <c r="HP469" s="45"/>
      <c r="HQ469" s="45"/>
      <c r="HR469" s="45"/>
      <c r="HS469" s="45"/>
      <c r="HT469" s="45"/>
      <c r="HU469" s="45"/>
      <c r="HV469" s="45"/>
      <c r="HW469" s="45"/>
      <c r="HX469" s="45"/>
      <c r="HY469" s="45"/>
      <c r="HZ469" s="45"/>
      <c r="IA469" s="45"/>
      <c r="IB469" s="45"/>
      <c r="IC469" s="45"/>
      <c r="ID469" s="45"/>
      <c r="IE469" s="45"/>
      <c r="IF469" s="45"/>
      <c r="IG469" s="45"/>
      <c r="IH469" s="45"/>
      <c r="II469" s="45"/>
      <c r="IJ469" s="45"/>
      <c r="IK469" s="45"/>
      <c r="IL469" s="45"/>
      <c r="IM469" s="45"/>
      <c r="IN469" s="45"/>
      <c r="IO469" s="45"/>
      <c r="IP469" s="45"/>
      <c r="IQ469" s="45"/>
      <c r="IR469" s="45"/>
      <c r="IS469" s="45"/>
      <c r="IT469" s="45"/>
      <c r="IU469" s="45"/>
      <c r="IV469" s="45"/>
    </row>
    <row r="470" spans="1:256" s="41" customFormat="1" ht="152.9" x14ac:dyDescent="0.25">
      <c r="A470" s="97">
        <v>782</v>
      </c>
      <c r="B470" s="100" t="s">
        <v>6898</v>
      </c>
      <c r="C470" s="98" t="s">
        <v>3872</v>
      </c>
      <c r="D470" s="99" t="s">
        <v>3873</v>
      </c>
      <c r="E470" s="100" t="s">
        <v>4148</v>
      </c>
      <c r="F470" s="98">
        <v>5566</v>
      </c>
      <c r="G470" s="100" t="s">
        <v>4149</v>
      </c>
      <c r="H470" s="98">
        <v>2016</v>
      </c>
      <c r="I470" s="100" t="s">
        <v>4150</v>
      </c>
      <c r="J470" s="101">
        <v>65766.48</v>
      </c>
      <c r="K470" s="100" t="s">
        <v>1143</v>
      </c>
      <c r="L470" s="100" t="s">
        <v>4151</v>
      </c>
      <c r="M470" s="100" t="s">
        <v>4152</v>
      </c>
      <c r="N470" s="100" t="s">
        <v>4153</v>
      </c>
      <c r="O470" s="100" t="s">
        <v>4154</v>
      </c>
      <c r="P470" s="100">
        <v>1600040</v>
      </c>
      <c r="Q470" s="102">
        <v>45</v>
      </c>
      <c r="R470" s="98">
        <v>0</v>
      </c>
      <c r="S470" s="98">
        <v>0</v>
      </c>
      <c r="T470" s="98">
        <v>45</v>
      </c>
      <c r="U470" s="102">
        <v>45</v>
      </c>
      <c r="V470" s="98">
        <v>0</v>
      </c>
      <c r="W470" s="98">
        <v>0</v>
      </c>
      <c r="X470" s="103" t="s">
        <v>3870</v>
      </c>
      <c r="Y470" s="102">
        <v>4</v>
      </c>
      <c r="Z470" s="102">
        <v>3</v>
      </c>
      <c r="AA470" s="102">
        <v>1</v>
      </c>
      <c r="AB470" s="102">
        <v>4</v>
      </c>
      <c r="AC470" s="98">
        <v>132</v>
      </c>
      <c r="AD470" s="102">
        <v>45</v>
      </c>
      <c r="AE470" s="104">
        <v>5</v>
      </c>
      <c r="AF470" s="105"/>
      <c r="AG470" s="106"/>
      <c r="AH470" s="100"/>
      <c r="AI470" s="107"/>
      <c r="AJ470" s="106"/>
      <c r="AK470" s="98"/>
      <c r="AL470" s="107"/>
      <c r="AM470" s="106"/>
      <c r="AN470" s="98"/>
      <c r="AO470" s="107"/>
      <c r="AP470" s="106"/>
      <c r="AQ470" s="98"/>
      <c r="AR470" s="107"/>
      <c r="AS470" s="106"/>
      <c r="AT470" s="98"/>
      <c r="AU470" s="107"/>
      <c r="AV470" s="108"/>
      <c r="AW470" s="98"/>
      <c r="AX470" s="98"/>
      <c r="AY470" s="55"/>
      <c r="AZ470" s="55"/>
      <c r="BA470" s="55"/>
      <c r="BB470" s="55"/>
      <c r="BC470" s="55"/>
      <c r="BD470" s="55"/>
      <c r="BE470" s="55"/>
      <c r="BF470" s="55"/>
      <c r="BG470" s="55"/>
      <c r="BH470" s="55"/>
      <c r="BI470" s="55"/>
      <c r="BJ470" s="55"/>
      <c r="BK470" s="55"/>
      <c r="BL470" s="55"/>
      <c r="BM470" s="55"/>
      <c r="BN470" s="55"/>
      <c r="BO470" s="55"/>
      <c r="BP470" s="55"/>
      <c r="BQ470" s="55"/>
      <c r="BR470" s="55"/>
      <c r="BS470" s="55"/>
      <c r="BT470" s="55"/>
      <c r="BU470" s="55"/>
      <c r="BV470" s="55"/>
      <c r="BW470" s="55"/>
      <c r="BX470" s="55"/>
      <c r="BY470" s="55"/>
      <c r="BZ470" s="55"/>
      <c r="CA470" s="55"/>
      <c r="CB470" s="55"/>
      <c r="CC470" s="55"/>
      <c r="CD470" s="55"/>
      <c r="CE470" s="55"/>
      <c r="CF470" s="55"/>
      <c r="CG470" s="55"/>
      <c r="CH470" s="55"/>
      <c r="CI470" s="55"/>
      <c r="CJ470" s="55"/>
      <c r="CK470" s="55"/>
      <c r="CL470" s="55"/>
      <c r="CM470" s="55"/>
      <c r="CN470" s="55"/>
      <c r="CO470" s="55"/>
      <c r="CP470" s="55"/>
      <c r="CQ470" s="55"/>
      <c r="CR470" s="55"/>
      <c r="CS470" s="55"/>
      <c r="CT470" s="55"/>
      <c r="CU470" s="55"/>
      <c r="CV470" s="55"/>
      <c r="CW470" s="55"/>
      <c r="CX470" s="55"/>
      <c r="CY470" s="55"/>
      <c r="CZ470" s="55"/>
      <c r="DA470" s="55"/>
      <c r="DB470" s="55"/>
      <c r="DC470" s="55"/>
      <c r="DD470" s="55"/>
      <c r="DE470" s="55"/>
      <c r="DF470" s="55"/>
      <c r="DG470" s="55"/>
      <c r="DH470" s="55"/>
      <c r="DI470" s="55"/>
      <c r="DJ470" s="55"/>
      <c r="DK470" s="55"/>
      <c r="DL470" s="55"/>
      <c r="DM470" s="55"/>
      <c r="DN470" s="55"/>
      <c r="DO470" s="55"/>
      <c r="DP470" s="55"/>
      <c r="DQ470" s="55"/>
      <c r="DR470" s="55"/>
      <c r="DS470" s="55"/>
      <c r="DT470" s="55"/>
      <c r="DU470" s="55"/>
      <c r="DV470" s="55"/>
      <c r="DW470" s="55"/>
      <c r="DX470" s="55"/>
      <c r="DY470" s="55"/>
      <c r="DZ470" s="55"/>
      <c r="EA470" s="55"/>
      <c r="EB470" s="55"/>
      <c r="EC470" s="55"/>
      <c r="ED470" s="55"/>
      <c r="EE470" s="55"/>
      <c r="EF470" s="55"/>
      <c r="EG470" s="55"/>
      <c r="EH470" s="55"/>
      <c r="EI470" s="55"/>
      <c r="EJ470" s="55"/>
      <c r="EK470" s="55"/>
      <c r="EL470" s="55"/>
      <c r="EM470" s="55"/>
      <c r="EN470" s="55"/>
      <c r="EO470" s="55"/>
      <c r="EP470" s="55"/>
      <c r="EQ470" s="55"/>
      <c r="ER470" s="55"/>
      <c r="ES470" s="45"/>
      <c r="ET470" s="45"/>
      <c r="EU470" s="45"/>
      <c r="EV470" s="45"/>
      <c r="EW470" s="45"/>
      <c r="EX470" s="45"/>
      <c r="EY470" s="45"/>
      <c r="EZ470" s="45"/>
      <c r="FA470" s="45"/>
      <c r="FB470" s="45"/>
      <c r="FC470" s="45"/>
      <c r="FD470" s="45"/>
      <c r="FE470" s="45"/>
      <c r="FF470" s="45"/>
      <c r="FG470" s="45"/>
      <c r="FH470" s="45"/>
      <c r="FI470" s="45"/>
      <c r="FJ470" s="45"/>
      <c r="FK470" s="45"/>
      <c r="FL470" s="45"/>
      <c r="FM470" s="45"/>
      <c r="FN470" s="45"/>
      <c r="FO470" s="45"/>
      <c r="FP470" s="45"/>
      <c r="FQ470" s="45"/>
      <c r="FR470" s="45"/>
      <c r="FS470" s="45"/>
      <c r="FT470" s="45"/>
      <c r="FU470" s="45"/>
      <c r="FV470" s="45"/>
      <c r="FW470" s="45"/>
      <c r="FX470" s="45"/>
      <c r="FY470" s="45"/>
      <c r="FZ470" s="45"/>
      <c r="GA470" s="45"/>
      <c r="GB470" s="45"/>
      <c r="GC470" s="45"/>
      <c r="GD470" s="45"/>
      <c r="GE470" s="45"/>
      <c r="GF470" s="45"/>
      <c r="GG470" s="45"/>
      <c r="GH470" s="45"/>
      <c r="GI470" s="45"/>
      <c r="GJ470" s="45"/>
      <c r="GK470" s="45"/>
      <c r="GL470" s="45"/>
      <c r="GM470" s="45"/>
      <c r="GN470" s="45"/>
      <c r="GO470" s="45"/>
      <c r="GP470" s="45"/>
      <c r="GQ470" s="45"/>
      <c r="GR470" s="45"/>
      <c r="GS470" s="45"/>
      <c r="GT470" s="45"/>
      <c r="GU470" s="45"/>
      <c r="GV470" s="45"/>
      <c r="GW470" s="45"/>
      <c r="GX470" s="45"/>
      <c r="GY470" s="45"/>
      <c r="GZ470" s="45"/>
      <c r="HA470" s="45"/>
      <c r="HB470" s="45"/>
      <c r="HC470" s="45"/>
      <c r="HD470" s="45"/>
      <c r="HE470" s="45"/>
      <c r="HF470" s="45"/>
      <c r="HG470" s="45"/>
      <c r="HH470" s="45"/>
      <c r="HI470" s="45"/>
      <c r="HJ470" s="45"/>
      <c r="HK470" s="45"/>
      <c r="HL470" s="45"/>
      <c r="HM470" s="45"/>
      <c r="HN470" s="45"/>
      <c r="HO470" s="45"/>
      <c r="HP470" s="45"/>
      <c r="HQ470" s="45"/>
      <c r="HR470" s="45"/>
      <c r="HS470" s="45"/>
      <c r="HT470" s="45"/>
      <c r="HU470" s="45"/>
      <c r="HV470" s="45"/>
      <c r="HW470" s="45"/>
      <c r="HX470" s="45"/>
      <c r="HY470" s="45"/>
      <c r="HZ470" s="45"/>
      <c r="IA470" s="45"/>
      <c r="IB470" s="45"/>
      <c r="IC470" s="45"/>
      <c r="ID470" s="45"/>
      <c r="IE470" s="45"/>
      <c r="IF470" s="45"/>
      <c r="IG470" s="45"/>
      <c r="IH470" s="45"/>
      <c r="II470" s="45"/>
      <c r="IJ470" s="45"/>
      <c r="IK470" s="45"/>
      <c r="IL470" s="45"/>
      <c r="IM470" s="45"/>
      <c r="IN470" s="45"/>
      <c r="IO470" s="45"/>
      <c r="IP470" s="45"/>
      <c r="IQ470" s="45"/>
      <c r="IR470" s="45"/>
      <c r="IS470" s="45"/>
      <c r="IT470" s="45"/>
      <c r="IU470" s="45"/>
      <c r="IV470" s="45"/>
    </row>
    <row r="471" spans="1:256" s="41" customFormat="1" ht="165.6" x14ac:dyDescent="0.25">
      <c r="A471" s="97">
        <v>782</v>
      </c>
      <c r="B471" s="100" t="s">
        <v>6898</v>
      </c>
      <c r="C471" s="98" t="s">
        <v>3911</v>
      </c>
      <c r="D471" s="99" t="s">
        <v>3912</v>
      </c>
      <c r="E471" s="100" t="s">
        <v>3913</v>
      </c>
      <c r="F471" s="98">
        <v>4316</v>
      </c>
      <c r="G471" s="100" t="s">
        <v>3914</v>
      </c>
      <c r="H471" s="98">
        <v>2004</v>
      </c>
      <c r="I471" s="100" t="s">
        <v>3915</v>
      </c>
      <c r="J471" s="101">
        <v>81067.726506426319</v>
      </c>
      <c r="K471" s="100" t="s">
        <v>733</v>
      </c>
      <c r="L471" s="100" t="s">
        <v>3916</v>
      </c>
      <c r="M471" s="100" t="s">
        <v>5489</v>
      </c>
      <c r="N471" s="100" t="s">
        <v>3917</v>
      </c>
      <c r="O471" s="100" t="s">
        <v>3918</v>
      </c>
      <c r="P471" s="100">
        <v>4704</v>
      </c>
      <c r="Q471" s="102">
        <f t="shared" ref="Q471:Q478" si="7">U471</f>
        <v>45</v>
      </c>
      <c r="R471" s="98">
        <v>0</v>
      </c>
      <c r="S471" s="98">
        <v>0</v>
      </c>
      <c r="T471" s="98">
        <v>45</v>
      </c>
      <c r="U471" s="102">
        <f t="shared" ref="U471:U480" si="8">R471+S471+T471</f>
        <v>45</v>
      </c>
      <c r="V471" s="98">
        <v>85</v>
      </c>
      <c r="W471" s="98">
        <v>100</v>
      </c>
      <c r="X471" s="103" t="s">
        <v>3870</v>
      </c>
      <c r="Y471" s="102">
        <v>3</v>
      </c>
      <c r="Z471" s="102">
        <v>4</v>
      </c>
      <c r="AA471" s="102">
        <v>3</v>
      </c>
      <c r="AB471" s="102">
        <v>44</v>
      </c>
      <c r="AC471" s="98">
        <v>142</v>
      </c>
      <c r="AD471" s="102">
        <v>45</v>
      </c>
      <c r="AE471" s="104"/>
      <c r="AF471" s="105">
        <v>74.95</v>
      </c>
      <c r="AG471" s="106" t="s">
        <v>3912</v>
      </c>
      <c r="AH471" s="100" t="s">
        <v>3919</v>
      </c>
      <c r="AI471" s="107">
        <v>43.13</v>
      </c>
      <c r="AJ471" s="106" t="s">
        <v>3920</v>
      </c>
      <c r="AK471" s="98" t="s">
        <v>3919</v>
      </c>
      <c r="AL471" s="107">
        <v>31.82</v>
      </c>
      <c r="AM471" s="106"/>
      <c r="AN471" s="98"/>
      <c r="AO471" s="107"/>
      <c r="AP471" s="106"/>
      <c r="AQ471" s="98"/>
      <c r="AR471" s="107"/>
      <c r="AS471" s="106"/>
      <c r="AT471" s="98"/>
      <c r="AU471" s="107"/>
      <c r="AV471" s="108"/>
      <c r="AW471" s="98"/>
      <c r="AX471" s="98"/>
      <c r="AY471" s="55"/>
      <c r="AZ471" s="55"/>
      <c r="BA471" s="55"/>
      <c r="BB471" s="55"/>
      <c r="BC471" s="55"/>
      <c r="BD471" s="55"/>
      <c r="BE471" s="55"/>
      <c r="BF471" s="55"/>
      <c r="BG471" s="55"/>
      <c r="BH471" s="55"/>
      <c r="BI471" s="55"/>
      <c r="BJ471" s="55"/>
      <c r="BK471" s="55"/>
      <c r="BL471" s="55"/>
      <c r="BM471" s="55"/>
      <c r="BN471" s="55"/>
      <c r="BO471" s="55"/>
      <c r="BP471" s="55"/>
      <c r="BQ471" s="55"/>
      <c r="BR471" s="55"/>
      <c r="BS471" s="55"/>
      <c r="BT471" s="55"/>
      <c r="BU471" s="55"/>
      <c r="BV471" s="55"/>
      <c r="BW471" s="55"/>
      <c r="BX471" s="55"/>
      <c r="BY471" s="55"/>
      <c r="BZ471" s="55"/>
      <c r="CA471" s="55"/>
      <c r="CB471" s="55"/>
      <c r="CC471" s="55"/>
      <c r="CD471" s="55"/>
      <c r="CE471" s="55"/>
      <c r="CF471" s="55"/>
      <c r="CG471" s="55"/>
      <c r="CH471" s="55"/>
      <c r="CI471" s="55"/>
      <c r="CJ471" s="55"/>
      <c r="CK471" s="55"/>
      <c r="CL471" s="55"/>
      <c r="CM471" s="55"/>
      <c r="CN471" s="55"/>
      <c r="CO471" s="55"/>
      <c r="CP471" s="55"/>
      <c r="CQ471" s="55"/>
      <c r="CR471" s="55"/>
      <c r="CS471" s="55"/>
      <c r="CT471" s="55"/>
      <c r="CU471" s="55"/>
      <c r="CV471" s="55"/>
      <c r="CW471" s="55"/>
      <c r="CX471" s="55"/>
      <c r="CY471" s="55"/>
      <c r="CZ471" s="55"/>
      <c r="DA471" s="55"/>
      <c r="DB471" s="55"/>
      <c r="DC471" s="55"/>
      <c r="DD471" s="55"/>
      <c r="DE471" s="55"/>
      <c r="DF471" s="55"/>
      <c r="DG471" s="55"/>
      <c r="DH471" s="55"/>
      <c r="DI471" s="55"/>
      <c r="DJ471" s="55"/>
      <c r="DK471" s="55"/>
      <c r="DL471" s="55"/>
      <c r="DM471" s="55"/>
      <c r="DN471" s="55"/>
      <c r="DO471" s="55"/>
      <c r="DP471" s="55"/>
      <c r="DQ471" s="55"/>
      <c r="DR471" s="55"/>
      <c r="DS471" s="55"/>
      <c r="DT471" s="55"/>
      <c r="DU471" s="55"/>
      <c r="DV471" s="55"/>
      <c r="DW471" s="55"/>
      <c r="DX471" s="55"/>
      <c r="DY471" s="55"/>
      <c r="DZ471" s="55"/>
      <c r="EA471" s="55"/>
      <c r="EB471" s="55"/>
      <c r="EC471" s="55"/>
      <c r="ED471" s="55"/>
      <c r="EE471" s="55"/>
      <c r="EF471" s="55"/>
      <c r="EG471" s="55"/>
      <c r="EH471" s="55"/>
      <c r="EI471" s="55"/>
      <c r="EJ471" s="55"/>
      <c r="EK471" s="55"/>
      <c r="EL471" s="55"/>
      <c r="EM471" s="55"/>
      <c r="EN471" s="55"/>
      <c r="EO471" s="55"/>
      <c r="EP471" s="55"/>
      <c r="EQ471" s="55"/>
      <c r="ER471" s="55"/>
      <c r="ES471" s="45"/>
      <c r="ET471" s="45"/>
      <c r="EU471" s="45"/>
      <c r="EV471" s="45"/>
      <c r="EW471" s="45"/>
      <c r="EX471" s="45"/>
      <c r="EY471" s="45"/>
      <c r="EZ471" s="45"/>
      <c r="FA471" s="45"/>
      <c r="FB471" s="45"/>
      <c r="FC471" s="45"/>
      <c r="FD471" s="45"/>
      <c r="FE471" s="45"/>
      <c r="FF471" s="45"/>
      <c r="FG471" s="45"/>
      <c r="FH471" s="45"/>
      <c r="FI471" s="45"/>
      <c r="FJ471" s="45"/>
      <c r="FK471" s="45"/>
      <c r="FL471" s="45"/>
      <c r="FM471" s="45"/>
      <c r="FN471" s="45"/>
      <c r="FO471" s="45"/>
      <c r="FP471" s="45"/>
      <c r="FQ471" s="45"/>
      <c r="FR471" s="45"/>
      <c r="FS471" s="45"/>
      <c r="FT471" s="45"/>
      <c r="FU471" s="45"/>
      <c r="FV471" s="45"/>
      <c r="FW471" s="45"/>
      <c r="FX471" s="45"/>
      <c r="FY471" s="45"/>
      <c r="FZ471" s="45"/>
      <c r="GA471" s="45"/>
      <c r="GB471" s="45"/>
      <c r="GC471" s="45"/>
      <c r="GD471" s="45"/>
      <c r="GE471" s="45"/>
      <c r="GF471" s="45"/>
      <c r="GG471" s="45"/>
      <c r="GH471" s="45"/>
      <c r="GI471" s="45"/>
      <c r="GJ471" s="45"/>
      <c r="GK471" s="45"/>
      <c r="GL471" s="45"/>
      <c r="GM471" s="45"/>
      <c r="GN471" s="45"/>
      <c r="GO471" s="45"/>
      <c r="GP471" s="45"/>
      <c r="GQ471" s="45"/>
      <c r="GR471" s="45"/>
      <c r="GS471" s="45"/>
      <c r="GT471" s="45"/>
      <c r="GU471" s="45"/>
      <c r="GV471" s="45"/>
      <c r="GW471" s="45"/>
      <c r="GX471" s="45"/>
      <c r="GY471" s="45"/>
      <c r="GZ471" s="45"/>
      <c r="HA471" s="45"/>
      <c r="HB471" s="45"/>
      <c r="HC471" s="45"/>
      <c r="HD471" s="45"/>
      <c r="HE471" s="45"/>
      <c r="HF471" s="45"/>
      <c r="HG471" s="45"/>
      <c r="HH471" s="45"/>
      <c r="HI471" s="45"/>
      <c r="HJ471" s="45"/>
      <c r="HK471" s="45"/>
      <c r="HL471" s="45"/>
      <c r="HM471" s="45"/>
      <c r="HN471" s="45"/>
      <c r="HO471" s="45"/>
      <c r="HP471" s="45"/>
      <c r="HQ471" s="45"/>
      <c r="HR471" s="45"/>
      <c r="HS471" s="45"/>
      <c r="HT471" s="45"/>
      <c r="HU471" s="45"/>
      <c r="HV471" s="45"/>
      <c r="HW471" s="45"/>
      <c r="HX471" s="45"/>
      <c r="HY471" s="45"/>
      <c r="HZ471" s="45"/>
      <c r="IA471" s="45"/>
      <c r="IB471" s="45"/>
      <c r="IC471" s="45"/>
      <c r="ID471" s="45"/>
      <c r="IE471" s="45"/>
      <c r="IF471" s="45"/>
      <c r="IG471" s="45"/>
      <c r="IH471" s="45"/>
      <c r="II471" s="45"/>
      <c r="IJ471" s="45"/>
      <c r="IK471" s="45"/>
      <c r="IL471" s="45"/>
      <c r="IM471" s="45"/>
      <c r="IN471" s="45"/>
      <c r="IO471" s="45"/>
      <c r="IP471" s="45"/>
      <c r="IQ471" s="45"/>
      <c r="IR471" s="45"/>
      <c r="IS471" s="45"/>
      <c r="IT471" s="45"/>
      <c r="IU471" s="45"/>
      <c r="IV471" s="45"/>
    </row>
    <row r="472" spans="1:256" s="41" customFormat="1" ht="76.45" x14ac:dyDescent="0.25">
      <c r="A472" s="97">
        <v>782</v>
      </c>
      <c r="B472" s="100" t="s">
        <v>6898</v>
      </c>
      <c r="C472" s="98" t="s">
        <v>3861</v>
      </c>
      <c r="D472" s="99" t="s">
        <v>3862</v>
      </c>
      <c r="E472" s="100" t="s">
        <v>3863</v>
      </c>
      <c r="F472" s="98">
        <v>8782</v>
      </c>
      <c r="G472" s="100" t="s">
        <v>4011</v>
      </c>
      <c r="H472" s="98">
        <v>2005</v>
      </c>
      <c r="I472" s="100" t="s">
        <v>4012</v>
      </c>
      <c r="J472" s="101">
        <v>67031.097020530797</v>
      </c>
      <c r="K472" s="100" t="s">
        <v>726</v>
      </c>
      <c r="L472" s="100" t="s">
        <v>4013</v>
      </c>
      <c r="M472" s="100" t="s">
        <v>5505</v>
      </c>
      <c r="N472" s="100" t="s">
        <v>4014</v>
      </c>
      <c r="O472" s="100" t="s">
        <v>5506</v>
      </c>
      <c r="P472" s="100">
        <v>1167401</v>
      </c>
      <c r="Q472" s="102">
        <f t="shared" si="7"/>
        <v>45</v>
      </c>
      <c r="R472" s="98">
        <v>0</v>
      </c>
      <c r="S472" s="98">
        <v>0</v>
      </c>
      <c r="T472" s="98">
        <v>45</v>
      </c>
      <c r="U472" s="102">
        <f t="shared" si="8"/>
        <v>45</v>
      </c>
      <c r="V472" s="98">
        <v>85</v>
      </c>
      <c r="W472" s="98">
        <v>100</v>
      </c>
      <c r="X472" s="103" t="s">
        <v>3870</v>
      </c>
      <c r="Y472" s="102">
        <v>3</v>
      </c>
      <c r="Z472" s="102">
        <v>10</v>
      </c>
      <c r="AA472" s="102">
        <v>6</v>
      </c>
      <c r="AB472" s="102">
        <v>25</v>
      </c>
      <c r="AC472" s="98">
        <v>235</v>
      </c>
      <c r="AD472" s="102">
        <v>45</v>
      </c>
      <c r="AE472" s="104">
        <v>5</v>
      </c>
      <c r="AF472" s="105">
        <v>22.73</v>
      </c>
      <c r="AG472" s="106" t="s">
        <v>3862</v>
      </c>
      <c r="AH472" s="100" t="s">
        <v>3871</v>
      </c>
      <c r="AI472" s="107">
        <v>22.73</v>
      </c>
      <c r="AJ472" s="106"/>
      <c r="AK472" s="98"/>
      <c r="AL472" s="107"/>
      <c r="AM472" s="106"/>
      <c r="AN472" s="98"/>
      <c r="AO472" s="107"/>
      <c r="AP472" s="106"/>
      <c r="AQ472" s="98"/>
      <c r="AR472" s="107"/>
      <c r="AS472" s="106"/>
      <c r="AT472" s="98"/>
      <c r="AU472" s="107"/>
      <c r="AV472" s="108"/>
      <c r="AW472" s="98"/>
      <c r="AX472" s="98"/>
      <c r="AY472" s="42"/>
      <c r="AZ472" s="42"/>
      <c r="BA472" s="42"/>
      <c r="BB472" s="42"/>
      <c r="BC472" s="42"/>
      <c r="BD472" s="42"/>
      <c r="BE472" s="42"/>
      <c r="BF472" s="42"/>
      <c r="BG472" s="42"/>
      <c r="BH472" s="42"/>
      <c r="BI472" s="42"/>
      <c r="BJ472" s="42"/>
      <c r="BK472" s="42"/>
      <c r="BL472" s="42"/>
      <c r="BM472" s="42"/>
      <c r="BN472" s="42"/>
      <c r="BO472" s="42"/>
      <c r="BP472" s="42"/>
      <c r="BQ472" s="42"/>
      <c r="BR472" s="42"/>
      <c r="BS472" s="42"/>
      <c r="BT472" s="42"/>
      <c r="BU472" s="42"/>
      <c r="BV472" s="42"/>
      <c r="BW472" s="42"/>
      <c r="BX472" s="42"/>
      <c r="BY472" s="42"/>
      <c r="BZ472" s="42"/>
      <c r="CA472" s="42"/>
      <c r="CB472" s="42"/>
      <c r="CC472" s="42"/>
      <c r="CD472" s="42"/>
      <c r="CE472" s="42"/>
      <c r="CF472" s="42"/>
      <c r="CG472" s="42"/>
      <c r="CH472" s="42"/>
      <c r="CI472" s="42"/>
      <c r="CJ472" s="42"/>
      <c r="CK472" s="42"/>
      <c r="CL472" s="42"/>
      <c r="CM472" s="42"/>
      <c r="CN472" s="42"/>
      <c r="CO472" s="42"/>
      <c r="CP472" s="42"/>
      <c r="CQ472" s="42"/>
      <c r="CR472" s="42"/>
      <c r="CS472" s="42"/>
      <c r="CT472" s="42"/>
      <c r="CU472" s="42"/>
      <c r="CV472" s="42"/>
      <c r="CW472" s="42"/>
      <c r="CX472" s="42"/>
      <c r="CY472" s="42"/>
      <c r="CZ472" s="42"/>
      <c r="DA472" s="42"/>
      <c r="DB472" s="42"/>
      <c r="DC472" s="42"/>
      <c r="DD472" s="42"/>
      <c r="DE472" s="42"/>
      <c r="DF472" s="42"/>
      <c r="DG472" s="42"/>
      <c r="DH472" s="42"/>
      <c r="DI472" s="42"/>
      <c r="DJ472" s="42"/>
      <c r="DK472" s="42"/>
      <c r="DL472" s="42"/>
      <c r="DM472" s="42"/>
      <c r="DN472" s="42"/>
      <c r="DO472" s="42"/>
      <c r="DP472" s="42"/>
      <c r="DQ472" s="42"/>
      <c r="DR472" s="42"/>
      <c r="DS472" s="42"/>
      <c r="DT472" s="42"/>
      <c r="DU472" s="42"/>
      <c r="DV472" s="42"/>
      <c r="DW472" s="42"/>
      <c r="DX472" s="42"/>
      <c r="DY472" s="42"/>
      <c r="DZ472" s="42"/>
      <c r="EA472" s="42"/>
      <c r="EB472" s="42"/>
      <c r="EC472" s="42"/>
      <c r="ED472" s="42"/>
      <c r="EE472" s="42"/>
      <c r="EF472" s="42"/>
      <c r="EG472" s="42"/>
      <c r="EH472" s="42"/>
      <c r="EI472" s="42"/>
      <c r="EJ472" s="42"/>
      <c r="EK472" s="42"/>
      <c r="EL472" s="42"/>
      <c r="EM472" s="42"/>
      <c r="EN472" s="42"/>
      <c r="EO472" s="42"/>
      <c r="EP472" s="42"/>
      <c r="EQ472" s="42"/>
      <c r="ER472" s="42"/>
    </row>
    <row r="473" spans="1:256" s="41" customFormat="1" ht="165.6" x14ac:dyDescent="0.25">
      <c r="A473" s="97">
        <v>782</v>
      </c>
      <c r="B473" s="100" t="s">
        <v>6898</v>
      </c>
      <c r="C473" s="98" t="s">
        <v>3911</v>
      </c>
      <c r="D473" s="99" t="s">
        <v>3912</v>
      </c>
      <c r="E473" s="100" t="s">
        <v>4062</v>
      </c>
      <c r="F473" s="98">
        <v>4316</v>
      </c>
      <c r="G473" s="100" t="s">
        <v>4063</v>
      </c>
      <c r="H473" s="98">
        <v>2011</v>
      </c>
      <c r="I473" s="100" t="s">
        <v>4064</v>
      </c>
      <c r="J473" s="101">
        <v>134986.51999999999</v>
      </c>
      <c r="K473" s="100" t="s">
        <v>655</v>
      </c>
      <c r="L473" s="100" t="s">
        <v>3968</v>
      </c>
      <c r="M473" s="100" t="s">
        <v>5496</v>
      </c>
      <c r="N473" s="100" t="s">
        <v>4065</v>
      </c>
      <c r="O473" s="100" t="s">
        <v>4066</v>
      </c>
      <c r="P473" s="100">
        <v>11000563</v>
      </c>
      <c r="Q473" s="102">
        <f t="shared" si="7"/>
        <v>45</v>
      </c>
      <c r="R473" s="98">
        <v>0</v>
      </c>
      <c r="S473" s="98">
        <v>0</v>
      </c>
      <c r="T473" s="98">
        <v>45</v>
      </c>
      <c r="U473" s="102">
        <f t="shared" si="8"/>
        <v>45</v>
      </c>
      <c r="V473" s="98">
        <v>85</v>
      </c>
      <c r="W473" s="98">
        <f>40+12/60*100+12/60*100</f>
        <v>80</v>
      </c>
      <c r="X473" s="103" t="s">
        <v>3870</v>
      </c>
      <c r="Y473" s="102">
        <v>3</v>
      </c>
      <c r="Z473" s="102">
        <v>10</v>
      </c>
      <c r="AA473" s="102" t="s">
        <v>4067</v>
      </c>
      <c r="AB473" s="102">
        <v>44</v>
      </c>
      <c r="AC473" s="98">
        <v>76</v>
      </c>
      <c r="AD473" s="102">
        <v>45</v>
      </c>
      <c r="AE473" s="104">
        <v>5</v>
      </c>
      <c r="AF473" s="105">
        <v>95.46</v>
      </c>
      <c r="AG473" s="106" t="s">
        <v>3912</v>
      </c>
      <c r="AH473" s="100" t="s">
        <v>3919</v>
      </c>
      <c r="AI473" s="107">
        <v>45.46</v>
      </c>
      <c r="AJ473" s="106" t="s">
        <v>3920</v>
      </c>
      <c r="AK473" s="98" t="s">
        <v>3919</v>
      </c>
      <c r="AL473" s="107">
        <v>50</v>
      </c>
      <c r="AM473" s="106"/>
      <c r="AN473" s="98"/>
      <c r="AO473" s="107"/>
      <c r="AP473" s="106"/>
      <c r="AQ473" s="98"/>
      <c r="AR473" s="107"/>
      <c r="AS473" s="106"/>
      <c r="AT473" s="98"/>
      <c r="AU473" s="107"/>
      <c r="AV473" s="108"/>
      <c r="AW473" s="98"/>
      <c r="AX473" s="98"/>
      <c r="AY473" s="42"/>
      <c r="AZ473" s="42"/>
      <c r="BA473" s="42"/>
      <c r="BB473" s="42"/>
      <c r="BC473" s="42"/>
      <c r="BD473" s="42"/>
      <c r="BE473" s="42"/>
      <c r="BF473" s="42"/>
      <c r="BG473" s="42"/>
      <c r="BH473" s="42"/>
      <c r="BI473" s="42"/>
      <c r="BJ473" s="42"/>
      <c r="BK473" s="42"/>
      <c r="BL473" s="42"/>
      <c r="BM473" s="42"/>
      <c r="BN473" s="42"/>
      <c r="BO473" s="42"/>
      <c r="BP473" s="42"/>
      <c r="BQ473" s="42"/>
      <c r="BR473" s="42"/>
      <c r="BS473" s="42"/>
      <c r="BT473" s="42"/>
      <c r="BU473" s="42"/>
      <c r="BV473" s="42"/>
      <c r="BW473" s="42"/>
      <c r="BX473" s="42"/>
      <c r="BY473" s="42"/>
      <c r="BZ473" s="42"/>
      <c r="CA473" s="42"/>
      <c r="CB473" s="42"/>
      <c r="CC473" s="42"/>
      <c r="CD473" s="42"/>
      <c r="CE473" s="42"/>
      <c r="CF473" s="42"/>
      <c r="CG473" s="42"/>
      <c r="CH473" s="42"/>
      <c r="CI473" s="42"/>
      <c r="CJ473" s="42"/>
      <c r="CK473" s="42"/>
      <c r="CL473" s="42"/>
      <c r="CM473" s="42"/>
      <c r="CN473" s="42"/>
      <c r="CO473" s="42"/>
      <c r="CP473" s="42"/>
      <c r="CQ473" s="42"/>
      <c r="CR473" s="42"/>
      <c r="CS473" s="42"/>
      <c r="CT473" s="42"/>
      <c r="CU473" s="42"/>
      <c r="CV473" s="42"/>
      <c r="CW473" s="42"/>
      <c r="CX473" s="42"/>
      <c r="CY473" s="42"/>
      <c r="CZ473" s="42"/>
      <c r="DA473" s="42"/>
      <c r="DB473" s="42"/>
      <c r="DC473" s="42"/>
      <c r="DD473" s="42"/>
      <c r="DE473" s="42"/>
      <c r="DF473" s="42"/>
      <c r="DG473" s="42"/>
      <c r="DH473" s="42"/>
      <c r="DI473" s="42"/>
      <c r="DJ473" s="42"/>
      <c r="DK473" s="42"/>
      <c r="DL473" s="42"/>
      <c r="DM473" s="42"/>
      <c r="DN473" s="42"/>
      <c r="DO473" s="42"/>
      <c r="DP473" s="42"/>
      <c r="DQ473" s="42"/>
      <c r="DR473" s="42"/>
      <c r="DS473" s="42"/>
      <c r="DT473" s="42"/>
      <c r="DU473" s="42"/>
      <c r="DV473" s="42"/>
      <c r="DW473" s="42"/>
      <c r="DX473" s="42"/>
      <c r="DY473" s="42"/>
      <c r="DZ473" s="42"/>
      <c r="EA473" s="42"/>
      <c r="EB473" s="42"/>
      <c r="EC473" s="42"/>
      <c r="ED473" s="42"/>
      <c r="EE473" s="42"/>
      <c r="EF473" s="42"/>
      <c r="EG473" s="42"/>
      <c r="EH473" s="42"/>
      <c r="EI473" s="42"/>
      <c r="EJ473" s="42"/>
      <c r="EK473" s="42"/>
      <c r="EL473" s="42"/>
      <c r="EM473" s="42"/>
      <c r="EN473" s="42"/>
      <c r="EO473" s="42"/>
      <c r="EP473" s="42"/>
      <c r="EQ473" s="42"/>
      <c r="ER473" s="42"/>
    </row>
    <row r="474" spans="1:256" s="41" customFormat="1" ht="203.85" x14ac:dyDescent="0.25">
      <c r="A474" s="97">
        <v>782</v>
      </c>
      <c r="B474" s="100" t="s">
        <v>6898</v>
      </c>
      <c r="C474" s="98" t="s">
        <v>3953</v>
      </c>
      <c r="D474" s="99" t="s">
        <v>3898</v>
      </c>
      <c r="E474" s="100" t="s">
        <v>3954</v>
      </c>
      <c r="F474" s="98">
        <v>3551</v>
      </c>
      <c r="G474" s="100" t="s">
        <v>3955</v>
      </c>
      <c r="H474" s="98">
        <v>2006</v>
      </c>
      <c r="I474" s="100" t="s">
        <v>3956</v>
      </c>
      <c r="J474" s="101">
        <v>151481.75913870806</v>
      </c>
      <c r="K474" s="100" t="s">
        <v>726</v>
      </c>
      <c r="L474" s="100" t="s">
        <v>3957</v>
      </c>
      <c r="M474" s="100" t="s">
        <v>5492</v>
      </c>
      <c r="N474" s="100" t="s">
        <v>3958</v>
      </c>
      <c r="O474" s="100" t="s">
        <v>5493</v>
      </c>
      <c r="P474" s="100">
        <v>13735</v>
      </c>
      <c r="Q474" s="102">
        <f t="shared" si="7"/>
        <v>45</v>
      </c>
      <c r="R474" s="98">
        <v>0</v>
      </c>
      <c r="S474" s="98">
        <v>0</v>
      </c>
      <c r="T474" s="98">
        <v>45</v>
      </c>
      <c r="U474" s="102">
        <f t="shared" si="8"/>
        <v>45</v>
      </c>
      <c r="V474" s="98">
        <v>85</v>
      </c>
      <c r="W474" s="98">
        <v>100.00333333333339</v>
      </c>
      <c r="X474" s="103" t="s">
        <v>3870</v>
      </c>
      <c r="Y474" s="102">
        <v>3</v>
      </c>
      <c r="Z474" s="102">
        <v>7</v>
      </c>
      <c r="AA474" s="102">
        <v>1</v>
      </c>
      <c r="AB474" s="102">
        <v>46</v>
      </c>
      <c r="AC474" s="98">
        <v>223</v>
      </c>
      <c r="AD474" s="102">
        <v>45</v>
      </c>
      <c r="AE474" s="104">
        <v>5</v>
      </c>
      <c r="AF474" s="105">
        <v>98.86</v>
      </c>
      <c r="AG474" s="106" t="s">
        <v>3898</v>
      </c>
      <c r="AH474" s="100" t="s">
        <v>3904</v>
      </c>
      <c r="AI474" s="107">
        <v>98.86</v>
      </c>
      <c r="AJ474" s="106"/>
      <c r="AK474" s="98"/>
      <c r="AL474" s="107"/>
      <c r="AM474" s="106"/>
      <c r="AN474" s="98"/>
      <c r="AO474" s="107"/>
      <c r="AP474" s="106"/>
      <c r="AQ474" s="98"/>
      <c r="AR474" s="107"/>
      <c r="AS474" s="106"/>
      <c r="AT474" s="98"/>
      <c r="AU474" s="107"/>
      <c r="AV474" s="108"/>
      <c r="AW474" s="98"/>
      <c r="AX474" s="98"/>
      <c r="AY474" s="42"/>
      <c r="AZ474" s="42"/>
      <c r="BA474" s="42"/>
      <c r="BB474" s="42"/>
      <c r="BC474" s="42"/>
      <c r="BD474" s="42"/>
      <c r="BE474" s="42"/>
      <c r="BF474" s="42"/>
      <c r="BG474" s="42"/>
      <c r="BH474" s="42"/>
      <c r="BI474" s="42"/>
      <c r="BJ474" s="42"/>
      <c r="BK474" s="42"/>
      <c r="BL474" s="42"/>
      <c r="BM474" s="42"/>
      <c r="BN474" s="42"/>
      <c r="BO474" s="42"/>
      <c r="BP474" s="42"/>
      <c r="BQ474" s="42"/>
      <c r="BR474" s="42"/>
      <c r="BS474" s="42"/>
      <c r="BT474" s="42"/>
      <c r="BU474" s="42"/>
      <c r="BV474" s="42"/>
      <c r="BW474" s="42"/>
      <c r="BX474" s="42"/>
      <c r="BY474" s="42"/>
      <c r="BZ474" s="42"/>
      <c r="CA474" s="42"/>
      <c r="CB474" s="42"/>
      <c r="CC474" s="42"/>
      <c r="CD474" s="42"/>
      <c r="CE474" s="42"/>
      <c r="CF474" s="42"/>
      <c r="CG474" s="42"/>
      <c r="CH474" s="42"/>
      <c r="CI474" s="42"/>
      <c r="CJ474" s="42"/>
      <c r="CK474" s="42"/>
      <c r="CL474" s="42"/>
      <c r="CM474" s="42"/>
      <c r="CN474" s="42"/>
      <c r="CO474" s="42"/>
      <c r="CP474" s="42"/>
      <c r="CQ474" s="42"/>
      <c r="CR474" s="42"/>
      <c r="CS474" s="42"/>
      <c r="CT474" s="42"/>
      <c r="CU474" s="42"/>
      <c r="CV474" s="42"/>
      <c r="CW474" s="42"/>
      <c r="CX474" s="42"/>
      <c r="CY474" s="42"/>
      <c r="CZ474" s="42"/>
      <c r="DA474" s="42"/>
      <c r="DB474" s="42"/>
      <c r="DC474" s="42"/>
      <c r="DD474" s="42"/>
      <c r="DE474" s="42"/>
      <c r="DF474" s="42"/>
      <c r="DG474" s="42"/>
      <c r="DH474" s="42"/>
      <c r="DI474" s="42"/>
      <c r="DJ474" s="42"/>
      <c r="DK474" s="42"/>
      <c r="DL474" s="42"/>
      <c r="DM474" s="42"/>
      <c r="DN474" s="42"/>
      <c r="DO474" s="42"/>
      <c r="DP474" s="42"/>
      <c r="DQ474" s="42"/>
      <c r="DR474" s="42"/>
      <c r="DS474" s="42"/>
      <c r="DT474" s="42"/>
      <c r="DU474" s="42"/>
      <c r="DV474" s="42"/>
      <c r="DW474" s="42"/>
      <c r="DX474" s="42"/>
      <c r="DY474" s="42"/>
      <c r="DZ474" s="42"/>
      <c r="EA474" s="42"/>
      <c r="EB474" s="42"/>
      <c r="EC474" s="42"/>
      <c r="ED474" s="42"/>
      <c r="EE474" s="42"/>
      <c r="EF474" s="42"/>
      <c r="EG474" s="42"/>
      <c r="EH474" s="42"/>
      <c r="EI474" s="42"/>
      <c r="EJ474" s="42"/>
      <c r="EK474" s="42"/>
      <c r="EL474" s="42"/>
      <c r="EM474" s="42"/>
      <c r="EN474" s="42"/>
      <c r="EO474" s="42"/>
      <c r="EP474" s="42"/>
      <c r="EQ474" s="42"/>
      <c r="ER474" s="42"/>
    </row>
    <row r="475" spans="1:256" s="41" customFormat="1" ht="114.65" x14ac:dyDescent="0.25">
      <c r="A475" s="97">
        <v>782</v>
      </c>
      <c r="B475" s="100" t="s">
        <v>6898</v>
      </c>
      <c r="C475" s="98" t="s">
        <v>3911</v>
      </c>
      <c r="D475" s="99" t="s">
        <v>3912</v>
      </c>
      <c r="E475" s="100" t="s">
        <v>3913</v>
      </c>
      <c r="F475" s="98">
        <v>4316</v>
      </c>
      <c r="G475" s="100" t="s">
        <v>4031</v>
      </c>
      <c r="H475" s="98">
        <v>2008</v>
      </c>
      <c r="I475" s="100" t="s">
        <v>4033</v>
      </c>
      <c r="J475" s="101">
        <v>158686.79999999999</v>
      </c>
      <c r="K475" s="100" t="s">
        <v>675</v>
      </c>
      <c r="L475" s="100" t="s">
        <v>3916</v>
      </c>
      <c r="M475" s="100" t="s">
        <v>5489</v>
      </c>
      <c r="N475" s="100" t="s">
        <v>4034</v>
      </c>
      <c r="O475" s="100" t="s">
        <v>4035</v>
      </c>
      <c r="P475" s="100">
        <v>8000418</v>
      </c>
      <c r="Q475" s="102">
        <f t="shared" si="7"/>
        <v>45</v>
      </c>
      <c r="R475" s="98">
        <v>0</v>
      </c>
      <c r="S475" s="98">
        <v>0</v>
      </c>
      <c r="T475" s="98">
        <v>45</v>
      </c>
      <c r="U475" s="102">
        <f t="shared" si="8"/>
        <v>45</v>
      </c>
      <c r="V475" s="98">
        <v>85</v>
      </c>
      <c r="W475" s="98">
        <v>100</v>
      </c>
      <c r="X475" s="103" t="s">
        <v>3870</v>
      </c>
      <c r="Y475" s="102">
        <v>3</v>
      </c>
      <c r="Z475" s="102">
        <v>10</v>
      </c>
      <c r="AA475" s="102">
        <v>2</v>
      </c>
      <c r="AB475" s="102">
        <v>44</v>
      </c>
      <c r="AC475" s="98">
        <v>175</v>
      </c>
      <c r="AD475" s="102">
        <v>45</v>
      </c>
      <c r="AE475" s="104">
        <v>5</v>
      </c>
      <c r="AF475" s="105">
        <f>AI475+AL475</f>
        <v>102.84</v>
      </c>
      <c r="AG475" s="106" t="s">
        <v>3912</v>
      </c>
      <c r="AH475" s="100" t="s">
        <v>3919</v>
      </c>
      <c r="AI475" s="107">
        <v>61.36</v>
      </c>
      <c r="AJ475" s="106" t="s">
        <v>3920</v>
      </c>
      <c r="AK475" s="98" t="s">
        <v>3919</v>
      </c>
      <c r="AL475" s="107">
        <v>41.48</v>
      </c>
      <c r="AM475" s="106"/>
      <c r="AN475" s="98"/>
      <c r="AO475" s="107"/>
      <c r="AP475" s="106"/>
      <c r="AQ475" s="98"/>
      <c r="AR475" s="107"/>
      <c r="AS475" s="106"/>
      <c r="AT475" s="98"/>
      <c r="AU475" s="107"/>
      <c r="AV475" s="108"/>
      <c r="AW475" s="98"/>
      <c r="AX475" s="98"/>
      <c r="AY475" s="42"/>
      <c r="AZ475" s="42"/>
      <c r="BA475" s="42"/>
      <c r="BB475" s="42"/>
      <c r="BC475" s="42"/>
      <c r="BD475" s="42"/>
      <c r="BE475" s="42"/>
      <c r="BF475" s="42"/>
      <c r="BG475" s="42"/>
      <c r="BH475" s="42"/>
      <c r="BI475" s="42"/>
      <c r="BJ475" s="42"/>
      <c r="BK475" s="42"/>
      <c r="BL475" s="42"/>
      <c r="BM475" s="42"/>
      <c r="BN475" s="42"/>
      <c r="BO475" s="42"/>
      <c r="BP475" s="42"/>
      <c r="BQ475" s="42"/>
      <c r="BR475" s="42"/>
      <c r="BS475" s="42"/>
      <c r="BT475" s="42"/>
      <c r="BU475" s="42"/>
      <c r="BV475" s="42"/>
      <c r="BW475" s="42"/>
      <c r="BX475" s="42"/>
      <c r="BY475" s="42"/>
      <c r="BZ475" s="42"/>
      <c r="CA475" s="42"/>
      <c r="CB475" s="42"/>
      <c r="CC475" s="42"/>
      <c r="CD475" s="42"/>
      <c r="CE475" s="42"/>
      <c r="CF475" s="42"/>
      <c r="CG475" s="42"/>
      <c r="CH475" s="42"/>
      <c r="CI475" s="42"/>
      <c r="CJ475" s="42"/>
      <c r="CK475" s="42"/>
      <c r="CL475" s="42"/>
      <c r="CM475" s="42"/>
      <c r="CN475" s="42"/>
      <c r="CO475" s="42"/>
      <c r="CP475" s="42"/>
      <c r="CQ475" s="42"/>
      <c r="CR475" s="42"/>
      <c r="CS475" s="42"/>
      <c r="CT475" s="42"/>
      <c r="CU475" s="42"/>
      <c r="CV475" s="42"/>
      <c r="CW475" s="42"/>
      <c r="CX475" s="42"/>
      <c r="CY475" s="42"/>
      <c r="CZ475" s="42"/>
      <c r="DA475" s="42"/>
      <c r="DB475" s="42"/>
      <c r="DC475" s="42"/>
      <c r="DD475" s="42"/>
      <c r="DE475" s="42"/>
      <c r="DF475" s="42"/>
      <c r="DG475" s="42"/>
      <c r="DH475" s="42"/>
      <c r="DI475" s="42"/>
      <c r="DJ475" s="42"/>
      <c r="DK475" s="42"/>
      <c r="DL475" s="42"/>
      <c r="DM475" s="42"/>
      <c r="DN475" s="42"/>
      <c r="DO475" s="42"/>
      <c r="DP475" s="42"/>
      <c r="DQ475" s="42"/>
      <c r="DR475" s="42"/>
      <c r="DS475" s="42"/>
      <c r="DT475" s="42"/>
      <c r="DU475" s="42"/>
      <c r="DV475" s="42"/>
      <c r="DW475" s="42"/>
      <c r="DX475" s="42"/>
      <c r="DY475" s="42"/>
      <c r="DZ475" s="42"/>
      <c r="EA475" s="42"/>
      <c r="EB475" s="42"/>
      <c r="EC475" s="42"/>
      <c r="ED475" s="42"/>
      <c r="EE475" s="42"/>
      <c r="EF475" s="42"/>
      <c r="EG475" s="42"/>
      <c r="EH475" s="42"/>
      <c r="EI475" s="42"/>
      <c r="EJ475" s="42"/>
      <c r="EK475" s="42"/>
      <c r="EL475" s="42"/>
      <c r="EM475" s="42"/>
      <c r="EN475" s="42"/>
      <c r="EO475" s="42"/>
      <c r="EP475" s="42"/>
      <c r="EQ475" s="42"/>
      <c r="ER475" s="42"/>
    </row>
    <row r="476" spans="1:256" s="41" customFormat="1" ht="114.65" x14ac:dyDescent="0.25">
      <c r="A476" s="97">
        <v>782</v>
      </c>
      <c r="B476" s="100" t="s">
        <v>6898</v>
      </c>
      <c r="C476" s="98" t="s">
        <v>3861</v>
      </c>
      <c r="D476" s="99" t="s">
        <v>3862</v>
      </c>
      <c r="E476" s="100" t="s">
        <v>3863</v>
      </c>
      <c r="F476" s="98">
        <v>8782</v>
      </c>
      <c r="G476" s="100" t="s">
        <v>3864</v>
      </c>
      <c r="H476" s="98">
        <v>2002</v>
      </c>
      <c r="I476" s="100" t="s">
        <v>3865</v>
      </c>
      <c r="J476" s="101">
        <v>149198.57068936739</v>
      </c>
      <c r="K476" s="100" t="s">
        <v>733</v>
      </c>
      <c r="L476" s="100" t="s">
        <v>3866</v>
      </c>
      <c r="M476" s="100" t="s">
        <v>3867</v>
      </c>
      <c r="N476" s="100" t="s">
        <v>3868</v>
      </c>
      <c r="O476" s="100" t="s">
        <v>3869</v>
      </c>
      <c r="P476" s="100">
        <v>13275</v>
      </c>
      <c r="Q476" s="102">
        <f t="shared" si="7"/>
        <v>45</v>
      </c>
      <c r="R476" s="98">
        <v>0</v>
      </c>
      <c r="S476" s="98">
        <v>0</v>
      </c>
      <c r="T476" s="98">
        <v>45</v>
      </c>
      <c r="U476" s="102">
        <f t="shared" si="8"/>
        <v>45</v>
      </c>
      <c r="V476" s="98">
        <v>85</v>
      </c>
      <c r="W476" s="98">
        <v>100</v>
      </c>
      <c r="X476" s="103" t="s">
        <v>3870</v>
      </c>
      <c r="Y476" s="102">
        <v>4</v>
      </c>
      <c r="Z476" s="102">
        <v>3</v>
      </c>
      <c r="AA476" s="102">
        <v>1</v>
      </c>
      <c r="AB476" s="102">
        <v>25</v>
      </c>
      <c r="AC476" s="98">
        <v>159</v>
      </c>
      <c r="AD476" s="102">
        <v>45</v>
      </c>
      <c r="AE476" s="104">
        <v>5</v>
      </c>
      <c r="AF476" s="105">
        <v>100</v>
      </c>
      <c r="AG476" s="106" t="s">
        <v>3862</v>
      </c>
      <c r="AH476" s="100" t="s">
        <v>3871</v>
      </c>
      <c r="AI476" s="107">
        <v>100</v>
      </c>
      <c r="AJ476" s="106"/>
      <c r="AK476" s="98"/>
      <c r="AL476" s="107"/>
      <c r="AM476" s="106"/>
      <c r="AN476" s="98"/>
      <c r="AO476" s="107"/>
      <c r="AP476" s="106"/>
      <c r="AQ476" s="98"/>
      <c r="AR476" s="107"/>
      <c r="AS476" s="106"/>
      <c r="AT476" s="98"/>
      <c r="AU476" s="107"/>
      <c r="AV476" s="108"/>
      <c r="AW476" s="98"/>
      <c r="AX476" s="98"/>
      <c r="AY476" s="42"/>
      <c r="AZ476" s="42"/>
      <c r="BA476" s="42"/>
      <c r="BB476" s="42"/>
      <c r="BC476" s="42"/>
      <c r="BD476" s="42"/>
      <c r="BE476" s="42"/>
      <c r="BF476" s="42"/>
      <c r="BG476" s="42"/>
      <c r="BH476" s="42"/>
      <c r="BI476" s="42"/>
      <c r="BJ476" s="42"/>
      <c r="BK476" s="42"/>
      <c r="BL476" s="42"/>
      <c r="BM476" s="42"/>
      <c r="BN476" s="42"/>
      <c r="BO476" s="42"/>
      <c r="BP476" s="42"/>
      <c r="BQ476" s="42"/>
      <c r="BR476" s="42"/>
      <c r="BS476" s="42"/>
      <c r="BT476" s="42"/>
      <c r="BU476" s="42"/>
      <c r="BV476" s="42"/>
      <c r="BW476" s="42"/>
      <c r="BX476" s="42"/>
      <c r="BY476" s="42"/>
      <c r="BZ476" s="42"/>
      <c r="CA476" s="42"/>
      <c r="CB476" s="42"/>
      <c r="CC476" s="42"/>
      <c r="CD476" s="42"/>
      <c r="CE476" s="42"/>
      <c r="CF476" s="42"/>
      <c r="CG476" s="42"/>
      <c r="CH476" s="42"/>
      <c r="CI476" s="42"/>
      <c r="CJ476" s="42"/>
      <c r="CK476" s="42"/>
      <c r="CL476" s="42"/>
      <c r="CM476" s="42"/>
      <c r="CN476" s="42"/>
      <c r="CO476" s="42"/>
      <c r="CP476" s="42"/>
      <c r="CQ476" s="42"/>
      <c r="CR476" s="42"/>
      <c r="CS476" s="42"/>
      <c r="CT476" s="42"/>
      <c r="CU476" s="42"/>
      <c r="CV476" s="42"/>
      <c r="CW476" s="42"/>
      <c r="CX476" s="42"/>
      <c r="CY476" s="42"/>
      <c r="CZ476" s="42"/>
      <c r="DA476" s="42"/>
      <c r="DB476" s="42"/>
      <c r="DC476" s="42"/>
      <c r="DD476" s="42"/>
      <c r="DE476" s="42"/>
      <c r="DF476" s="42"/>
      <c r="DG476" s="42"/>
      <c r="DH476" s="42"/>
      <c r="DI476" s="42"/>
      <c r="DJ476" s="42"/>
      <c r="DK476" s="42"/>
      <c r="DL476" s="42"/>
      <c r="DM476" s="42"/>
      <c r="DN476" s="42"/>
      <c r="DO476" s="42"/>
      <c r="DP476" s="42"/>
      <c r="DQ476" s="42"/>
      <c r="DR476" s="42"/>
      <c r="DS476" s="42"/>
      <c r="DT476" s="42"/>
      <c r="DU476" s="42"/>
      <c r="DV476" s="42"/>
      <c r="DW476" s="42"/>
      <c r="DX476" s="42"/>
      <c r="DY476" s="42"/>
      <c r="DZ476" s="42"/>
      <c r="EA476" s="42"/>
      <c r="EB476" s="42"/>
      <c r="EC476" s="42"/>
      <c r="ED476" s="42"/>
      <c r="EE476" s="42"/>
      <c r="EF476" s="42"/>
      <c r="EG476" s="42"/>
      <c r="EH476" s="42"/>
      <c r="EI476" s="42"/>
      <c r="EJ476" s="42"/>
      <c r="EK476" s="42"/>
      <c r="EL476" s="42"/>
      <c r="EM476" s="42"/>
      <c r="EN476" s="42"/>
      <c r="EO476" s="42"/>
      <c r="EP476" s="42"/>
      <c r="EQ476" s="42"/>
      <c r="ER476" s="42"/>
    </row>
    <row r="477" spans="1:256" ht="165.6" x14ac:dyDescent="0.25">
      <c r="A477" s="97">
        <v>782</v>
      </c>
      <c r="B477" s="100" t="s">
        <v>6898</v>
      </c>
      <c r="C477" s="98" t="s">
        <v>3921</v>
      </c>
      <c r="D477" s="99" t="s">
        <v>3922</v>
      </c>
      <c r="E477" s="100" t="s">
        <v>3923</v>
      </c>
      <c r="F477" s="98">
        <v>6883</v>
      </c>
      <c r="G477" s="100" t="s">
        <v>3924</v>
      </c>
      <c r="H477" s="98">
        <v>2002</v>
      </c>
      <c r="I477" s="100" t="s">
        <v>3925</v>
      </c>
      <c r="J477" s="101">
        <v>34393.82</v>
      </c>
      <c r="K477" s="100" t="s">
        <v>733</v>
      </c>
      <c r="L477" s="100" t="s">
        <v>3926</v>
      </c>
      <c r="M477" s="100" t="s">
        <v>3927</v>
      </c>
      <c r="N477" s="100" t="s">
        <v>3928</v>
      </c>
      <c r="O477" s="100" t="s">
        <v>3929</v>
      </c>
      <c r="P477" s="100">
        <v>1520479</v>
      </c>
      <c r="Q477" s="102">
        <f t="shared" si="7"/>
        <v>45</v>
      </c>
      <c r="R477" s="98">
        <v>0</v>
      </c>
      <c r="S477" s="98">
        <v>0</v>
      </c>
      <c r="T477" s="98">
        <v>45</v>
      </c>
      <c r="U477" s="102">
        <f t="shared" si="8"/>
        <v>45</v>
      </c>
      <c r="V477" s="98">
        <v>85</v>
      </c>
      <c r="W477" s="98">
        <v>100</v>
      </c>
      <c r="X477" s="103" t="s">
        <v>3870</v>
      </c>
      <c r="Y477" s="102">
        <v>3</v>
      </c>
      <c r="Z477" s="102">
        <v>12</v>
      </c>
      <c r="AA477" s="102">
        <v>4</v>
      </c>
      <c r="AB477" s="102">
        <v>46</v>
      </c>
      <c r="AC477" s="98">
        <v>71</v>
      </c>
      <c r="AD477" s="102">
        <v>45</v>
      </c>
      <c r="AE477" s="104">
        <v>5</v>
      </c>
      <c r="AF477" s="105">
        <v>14.77</v>
      </c>
      <c r="AG477" s="106" t="s">
        <v>3930</v>
      </c>
      <c r="AH477" s="100" t="s">
        <v>3931</v>
      </c>
      <c r="AI477" s="107">
        <v>10.23</v>
      </c>
      <c r="AJ477" s="106" t="s">
        <v>2433</v>
      </c>
      <c r="AK477" s="98" t="s">
        <v>3931</v>
      </c>
      <c r="AL477" s="107">
        <v>4.54</v>
      </c>
      <c r="AM477" s="106"/>
      <c r="AN477" s="98"/>
      <c r="AO477" s="107"/>
      <c r="AP477" s="106"/>
      <c r="AQ477" s="98"/>
      <c r="AR477" s="107"/>
      <c r="AS477" s="106"/>
      <c r="AT477" s="98"/>
      <c r="AU477" s="107"/>
      <c r="AV477" s="108"/>
      <c r="AW477" s="98"/>
      <c r="AX477" s="98"/>
      <c r="AY477" s="42"/>
      <c r="AZ477" s="42"/>
      <c r="BA477" s="42"/>
      <c r="BB477" s="42"/>
      <c r="BC477" s="42"/>
      <c r="BD477" s="42"/>
      <c r="BE477" s="42"/>
      <c r="BF477" s="42"/>
      <c r="BG477" s="42"/>
      <c r="BH477" s="42"/>
      <c r="BI477" s="42"/>
      <c r="BJ477" s="42"/>
      <c r="BK477" s="42"/>
      <c r="BL477" s="42"/>
      <c r="BM477" s="42"/>
      <c r="BN477" s="42"/>
      <c r="BO477" s="42"/>
      <c r="BP477" s="42"/>
      <c r="BQ477" s="42"/>
      <c r="BR477" s="42"/>
      <c r="BS477" s="42"/>
      <c r="BT477" s="42"/>
      <c r="BU477" s="42"/>
      <c r="BV477" s="42"/>
      <c r="BW477" s="42"/>
      <c r="BX477" s="42"/>
      <c r="BY477" s="42"/>
      <c r="BZ477" s="42"/>
      <c r="CA477" s="42"/>
      <c r="CB477" s="42"/>
      <c r="CC477" s="42"/>
      <c r="CD477" s="42"/>
      <c r="CE477" s="42"/>
      <c r="CF477" s="42"/>
      <c r="CG477" s="42"/>
      <c r="CH477" s="42"/>
      <c r="CI477" s="42"/>
      <c r="CJ477" s="42"/>
      <c r="CK477" s="42"/>
      <c r="CL477" s="42"/>
      <c r="CM477" s="42"/>
      <c r="CN477" s="42"/>
      <c r="CO477" s="42"/>
      <c r="CP477" s="42"/>
      <c r="CQ477" s="42"/>
      <c r="CR477" s="42"/>
      <c r="CS477" s="42"/>
      <c r="CT477" s="42"/>
      <c r="CU477" s="42"/>
      <c r="CV477" s="42"/>
      <c r="CW477" s="42"/>
      <c r="CX477" s="42"/>
      <c r="CY477" s="42"/>
      <c r="CZ477" s="42"/>
      <c r="DA477" s="42"/>
      <c r="DB477" s="42"/>
      <c r="DC477" s="42"/>
      <c r="DD477" s="42"/>
      <c r="DE477" s="42"/>
      <c r="DF477" s="42"/>
      <c r="DG477" s="42"/>
      <c r="DH477" s="42"/>
      <c r="DI477" s="42"/>
      <c r="DJ477" s="42"/>
      <c r="DK477" s="42"/>
      <c r="DL477" s="42"/>
      <c r="DM477" s="42"/>
      <c r="DN477" s="42"/>
      <c r="DO477" s="42"/>
      <c r="DP477" s="42"/>
      <c r="DQ477" s="42"/>
      <c r="DR477" s="42"/>
      <c r="DS477" s="42"/>
      <c r="DT477" s="42"/>
      <c r="DU477" s="42"/>
      <c r="DV477" s="42"/>
      <c r="DW477" s="42"/>
      <c r="DX477" s="42"/>
      <c r="DY477" s="42"/>
      <c r="DZ477" s="42"/>
      <c r="EA477" s="42"/>
      <c r="EB477" s="42"/>
      <c r="EC477" s="42"/>
      <c r="ED477" s="42"/>
      <c r="EE477" s="42"/>
      <c r="EF477" s="42"/>
      <c r="EG477" s="42"/>
      <c r="EH477" s="42"/>
      <c r="EI477" s="42"/>
      <c r="EJ477" s="42"/>
      <c r="EK477" s="42"/>
      <c r="EL477" s="42"/>
      <c r="EM477" s="42"/>
      <c r="EN477" s="42"/>
      <c r="EO477" s="42"/>
      <c r="EP477" s="42"/>
      <c r="EQ477" s="42"/>
      <c r="ER477" s="42"/>
      <c r="ES477" s="41"/>
      <c r="ET477" s="41"/>
      <c r="EU477" s="41"/>
      <c r="EV477" s="41"/>
      <c r="EW477" s="41"/>
      <c r="EX477" s="41"/>
      <c r="EY477" s="41"/>
      <c r="EZ477" s="41"/>
      <c r="FA477" s="41"/>
      <c r="FB477" s="41"/>
      <c r="FC477" s="41"/>
      <c r="FD477" s="41"/>
      <c r="FE477" s="41"/>
      <c r="FF477" s="41"/>
      <c r="FG477" s="41"/>
      <c r="FH477" s="41"/>
      <c r="FI477" s="41"/>
      <c r="FJ477" s="41"/>
      <c r="FK477" s="41"/>
      <c r="FL477" s="41"/>
      <c r="FM477" s="41"/>
      <c r="FN477" s="41"/>
      <c r="FO477" s="41"/>
      <c r="FP477" s="41"/>
      <c r="FQ477" s="41"/>
      <c r="FR477" s="41"/>
      <c r="FS477" s="41"/>
      <c r="FT477" s="41"/>
      <c r="FU477" s="41"/>
      <c r="FV477" s="41"/>
      <c r="FW477" s="41"/>
      <c r="FX477" s="41"/>
      <c r="FY477" s="41"/>
      <c r="FZ477" s="41"/>
      <c r="GA477" s="41"/>
      <c r="GB477" s="41"/>
      <c r="GC477" s="41"/>
      <c r="GD477" s="41"/>
      <c r="GE477" s="41"/>
      <c r="GF477" s="41"/>
      <c r="GG477" s="41"/>
      <c r="GH477" s="41"/>
      <c r="GI477" s="41"/>
      <c r="GJ477" s="41"/>
      <c r="GK477" s="41"/>
      <c r="GL477" s="41"/>
      <c r="GM477" s="41"/>
      <c r="GN477" s="41"/>
      <c r="GO477" s="41"/>
      <c r="GP477" s="41"/>
      <c r="GQ477" s="41"/>
      <c r="GR477" s="41"/>
      <c r="GS477" s="41"/>
      <c r="GT477" s="41"/>
      <c r="GU477" s="41"/>
      <c r="GV477" s="41"/>
      <c r="GW477" s="41"/>
      <c r="GX477" s="41"/>
      <c r="GY477" s="41"/>
      <c r="GZ477" s="41"/>
      <c r="HA477" s="41"/>
      <c r="HB477" s="41"/>
      <c r="HC477" s="41"/>
      <c r="HD477" s="41"/>
      <c r="HE477" s="41"/>
      <c r="HF477" s="41"/>
      <c r="HG477" s="41"/>
      <c r="HH477" s="41"/>
      <c r="HI477" s="41"/>
      <c r="HJ477" s="41"/>
      <c r="HK477" s="41"/>
      <c r="HL477" s="41"/>
      <c r="HM477" s="41"/>
      <c r="HN477" s="41"/>
      <c r="HO477" s="41"/>
      <c r="HP477" s="41"/>
      <c r="HQ477" s="41"/>
      <c r="HR477" s="41"/>
      <c r="HS477" s="41"/>
      <c r="HT477" s="41"/>
      <c r="HU477" s="41"/>
      <c r="HV477" s="41"/>
      <c r="HW477" s="41"/>
      <c r="HX477" s="41"/>
      <c r="HY477" s="41"/>
      <c r="HZ477" s="41"/>
      <c r="IA477" s="41"/>
      <c r="IB477" s="41"/>
      <c r="IC477" s="41"/>
      <c r="ID477" s="41"/>
      <c r="IE477" s="41"/>
      <c r="IF477" s="41"/>
      <c r="IG477" s="41"/>
      <c r="IH477" s="41"/>
      <c r="II477" s="41"/>
      <c r="IJ477" s="41"/>
      <c r="IK477" s="41"/>
      <c r="IL477" s="41"/>
      <c r="IM477" s="41"/>
      <c r="IN477" s="41"/>
      <c r="IO477" s="41"/>
      <c r="IP477" s="41"/>
      <c r="IQ477" s="41"/>
      <c r="IR477" s="41"/>
      <c r="IS477" s="41"/>
      <c r="IT477" s="41"/>
      <c r="IU477" s="41"/>
      <c r="IV477" s="41"/>
    </row>
    <row r="478" spans="1:256" s="41" customFormat="1" ht="127.4" x14ac:dyDescent="0.25">
      <c r="A478" s="97">
        <v>782</v>
      </c>
      <c r="B478" s="100" t="s">
        <v>6898</v>
      </c>
      <c r="C478" s="98" t="s">
        <v>3990</v>
      </c>
      <c r="D478" s="99" t="s">
        <v>3991</v>
      </c>
      <c r="E478" s="100" t="s">
        <v>3992</v>
      </c>
      <c r="F478" s="98">
        <v>4107</v>
      </c>
      <c r="G478" s="100" t="s">
        <v>3993</v>
      </c>
      <c r="H478" s="98">
        <v>2005</v>
      </c>
      <c r="I478" s="100" t="s">
        <v>3994</v>
      </c>
      <c r="J478" s="101">
        <v>82276.446753463533</v>
      </c>
      <c r="K478" s="100" t="s">
        <v>726</v>
      </c>
      <c r="L478" s="100" t="s">
        <v>3995</v>
      </c>
      <c r="M478" s="100" t="s">
        <v>5501</v>
      </c>
      <c r="N478" s="100" t="s">
        <v>3996</v>
      </c>
      <c r="O478" s="100" t="s">
        <v>5502</v>
      </c>
      <c r="P478" s="100">
        <v>4640</v>
      </c>
      <c r="Q478" s="102">
        <f t="shared" si="7"/>
        <v>45</v>
      </c>
      <c r="R478" s="98">
        <v>0</v>
      </c>
      <c r="S478" s="98">
        <v>0</v>
      </c>
      <c r="T478" s="98">
        <v>45</v>
      </c>
      <c r="U478" s="102">
        <f t="shared" si="8"/>
        <v>45</v>
      </c>
      <c r="V478" s="98">
        <v>85</v>
      </c>
      <c r="W478" s="98">
        <v>100</v>
      </c>
      <c r="X478" s="103" t="s">
        <v>3870</v>
      </c>
      <c r="Y478" s="102">
        <v>3</v>
      </c>
      <c r="Z478" s="102">
        <v>12</v>
      </c>
      <c r="AA478" s="102">
        <v>3</v>
      </c>
      <c r="AB478" s="102">
        <v>4</v>
      </c>
      <c r="AC478" s="98">
        <v>241</v>
      </c>
      <c r="AD478" s="102">
        <v>45</v>
      </c>
      <c r="AE478" s="104">
        <v>5</v>
      </c>
      <c r="AF478" s="105">
        <v>53.41</v>
      </c>
      <c r="AG478" s="106" t="s">
        <v>3991</v>
      </c>
      <c r="AH478" s="100" t="s">
        <v>3997</v>
      </c>
      <c r="AI478" s="107">
        <v>53.41</v>
      </c>
      <c r="AJ478" s="106"/>
      <c r="AK478" s="98"/>
      <c r="AL478" s="107"/>
      <c r="AM478" s="106"/>
      <c r="AN478" s="98"/>
      <c r="AO478" s="107"/>
      <c r="AP478" s="106"/>
      <c r="AQ478" s="98"/>
      <c r="AR478" s="107"/>
      <c r="AS478" s="106"/>
      <c r="AT478" s="98"/>
      <c r="AU478" s="107"/>
      <c r="AV478" s="108"/>
      <c r="AW478" s="98"/>
      <c r="AX478" s="98"/>
      <c r="AY478" s="42"/>
      <c r="AZ478" s="42"/>
      <c r="BA478" s="42"/>
      <c r="BB478" s="42"/>
      <c r="BC478" s="42"/>
      <c r="BD478" s="42"/>
      <c r="BE478" s="42"/>
      <c r="BF478" s="42"/>
      <c r="BG478" s="42"/>
      <c r="BH478" s="42"/>
      <c r="BI478" s="42"/>
      <c r="BJ478" s="42"/>
      <c r="BK478" s="42"/>
      <c r="BL478" s="42"/>
      <c r="BM478" s="42"/>
      <c r="BN478" s="42"/>
      <c r="BO478" s="42"/>
      <c r="BP478" s="42"/>
      <c r="BQ478" s="42"/>
      <c r="BR478" s="42"/>
      <c r="BS478" s="42"/>
      <c r="BT478" s="42"/>
      <c r="BU478" s="42"/>
      <c r="BV478" s="42"/>
      <c r="BW478" s="42"/>
      <c r="BX478" s="42"/>
      <c r="BY478" s="42"/>
      <c r="BZ478" s="42"/>
      <c r="CA478" s="42"/>
      <c r="CB478" s="42"/>
      <c r="CC478" s="42"/>
      <c r="CD478" s="42"/>
      <c r="CE478" s="42"/>
      <c r="CF478" s="42"/>
      <c r="CG478" s="42"/>
      <c r="CH478" s="42"/>
      <c r="CI478" s="42"/>
      <c r="CJ478" s="42"/>
      <c r="CK478" s="42"/>
      <c r="CL478" s="42"/>
      <c r="CM478" s="42"/>
      <c r="CN478" s="42"/>
      <c r="CO478" s="42"/>
      <c r="CP478" s="42"/>
      <c r="CQ478" s="42"/>
      <c r="CR478" s="42"/>
      <c r="CS478" s="42"/>
      <c r="CT478" s="42"/>
      <c r="CU478" s="42"/>
      <c r="CV478" s="42"/>
      <c r="CW478" s="42"/>
      <c r="CX478" s="42"/>
      <c r="CY478" s="42"/>
      <c r="CZ478" s="42"/>
      <c r="DA478" s="42"/>
      <c r="DB478" s="42"/>
      <c r="DC478" s="42"/>
      <c r="DD478" s="42"/>
      <c r="DE478" s="42"/>
      <c r="DF478" s="42"/>
      <c r="DG478" s="42"/>
      <c r="DH478" s="42"/>
      <c r="DI478" s="42"/>
      <c r="DJ478" s="42"/>
      <c r="DK478" s="42"/>
      <c r="DL478" s="42"/>
      <c r="DM478" s="42"/>
      <c r="DN478" s="42"/>
      <c r="DO478" s="42"/>
      <c r="DP478" s="42"/>
      <c r="DQ478" s="42"/>
      <c r="DR478" s="42"/>
      <c r="DS478" s="42"/>
      <c r="DT478" s="42"/>
      <c r="DU478" s="42"/>
      <c r="DV478" s="42"/>
      <c r="DW478" s="42"/>
      <c r="DX478" s="42"/>
      <c r="DY478" s="42"/>
      <c r="DZ478" s="42"/>
      <c r="EA478" s="42"/>
      <c r="EB478" s="42"/>
      <c r="EC478" s="42"/>
      <c r="ED478" s="42"/>
      <c r="EE478" s="42"/>
      <c r="EF478" s="42"/>
      <c r="EG478" s="42"/>
      <c r="EH478" s="42"/>
      <c r="EI478" s="42"/>
      <c r="EJ478" s="42"/>
      <c r="EK478" s="42"/>
      <c r="EL478" s="42"/>
      <c r="EM478" s="42"/>
      <c r="EN478" s="42"/>
      <c r="EO478" s="42"/>
      <c r="EP478" s="42"/>
      <c r="EQ478" s="42"/>
      <c r="ER478" s="42"/>
    </row>
    <row r="479" spans="1:256" s="41" customFormat="1" ht="101.95" x14ac:dyDescent="0.25">
      <c r="A479" s="97">
        <v>782</v>
      </c>
      <c r="B479" s="100" t="s">
        <v>6898</v>
      </c>
      <c r="C479" s="98" t="s">
        <v>4002</v>
      </c>
      <c r="D479" s="99" t="s">
        <v>3991</v>
      </c>
      <c r="E479" s="100" t="s">
        <v>4003</v>
      </c>
      <c r="F479" s="98">
        <v>2034</v>
      </c>
      <c r="G479" s="100" t="s">
        <v>4036</v>
      </c>
      <c r="H479" s="98">
        <v>2007</v>
      </c>
      <c r="I479" s="100" t="s">
        <v>4037</v>
      </c>
      <c r="J479" s="101">
        <v>100939.17</v>
      </c>
      <c r="K479" s="100" t="s">
        <v>675</v>
      </c>
      <c r="L479" s="100" t="s">
        <v>4038</v>
      </c>
      <c r="M479" s="100" t="s">
        <v>4007</v>
      </c>
      <c r="N479" s="100" t="s">
        <v>4039</v>
      </c>
      <c r="O479" s="100" t="s">
        <v>4040</v>
      </c>
      <c r="P479" s="100">
        <v>7000791</v>
      </c>
      <c r="Q479" s="102">
        <v>45</v>
      </c>
      <c r="R479" s="98">
        <v>0</v>
      </c>
      <c r="S479" s="98">
        <v>0</v>
      </c>
      <c r="T479" s="98">
        <v>45</v>
      </c>
      <c r="U479" s="102">
        <f t="shared" si="8"/>
        <v>45</v>
      </c>
      <c r="V479" s="98">
        <v>85</v>
      </c>
      <c r="W479" s="98">
        <f>86.6666666666667+1/60*100+1/60*100+1/60*100+1/60*100+1/60*100+1/60*100+1/60*100+1/60*100</f>
        <v>100.00000000000007</v>
      </c>
      <c r="X479" s="103" t="s">
        <v>3870</v>
      </c>
      <c r="Y479" s="102">
        <v>3</v>
      </c>
      <c r="Z479" s="102">
        <v>10</v>
      </c>
      <c r="AA479" s="102">
        <v>6</v>
      </c>
      <c r="AB479" s="102">
        <v>46</v>
      </c>
      <c r="AC479" s="98">
        <v>171</v>
      </c>
      <c r="AD479" s="102">
        <v>45</v>
      </c>
      <c r="AE479" s="104">
        <v>5</v>
      </c>
      <c r="AF479" s="105">
        <v>41.48</v>
      </c>
      <c r="AG479" s="106" t="s">
        <v>3991</v>
      </c>
      <c r="AH479" s="100" t="s">
        <v>3997</v>
      </c>
      <c r="AI479" s="107">
        <v>41.48</v>
      </c>
      <c r="AJ479" s="106" t="s">
        <v>4010</v>
      </c>
      <c r="AK479" s="98" t="s">
        <v>3997</v>
      </c>
      <c r="AL479" s="107">
        <v>0</v>
      </c>
      <c r="AM479" s="106"/>
      <c r="AN479" s="98"/>
      <c r="AO479" s="107"/>
      <c r="AP479" s="106"/>
      <c r="AQ479" s="98"/>
      <c r="AR479" s="107"/>
      <c r="AS479" s="106"/>
      <c r="AT479" s="98"/>
      <c r="AU479" s="107"/>
      <c r="AV479" s="108"/>
      <c r="AW479" s="98"/>
      <c r="AX479" s="98"/>
      <c r="AY479" s="42"/>
      <c r="AZ479" s="42"/>
      <c r="BA479" s="42"/>
      <c r="BB479" s="42"/>
      <c r="BC479" s="42"/>
      <c r="BD479" s="42"/>
      <c r="BE479" s="42"/>
      <c r="BF479" s="42"/>
      <c r="BG479" s="42"/>
      <c r="BH479" s="42"/>
      <c r="BI479" s="42"/>
      <c r="BJ479" s="42"/>
      <c r="BK479" s="42"/>
      <c r="BL479" s="42"/>
      <c r="BM479" s="42"/>
      <c r="BN479" s="42"/>
      <c r="BO479" s="42"/>
      <c r="BP479" s="42"/>
      <c r="BQ479" s="42"/>
      <c r="BR479" s="42"/>
      <c r="BS479" s="42"/>
      <c r="BT479" s="42"/>
      <c r="BU479" s="42"/>
      <c r="BV479" s="42"/>
      <c r="BW479" s="42"/>
      <c r="BX479" s="42"/>
      <c r="BY479" s="42"/>
      <c r="BZ479" s="42"/>
      <c r="CA479" s="42"/>
      <c r="CB479" s="42"/>
      <c r="CC479" s="42"/>
      <c r="CD479" s="42"/>
      <c r="CE479" s="42"/>
      <c r="CF479" s="42"/>
      <c r="CG479" s="42"/>
      <c r="CH479" s="42"/>
      <c r="CI479" s="42"/>
      <c r="CJ479" s="42"/>
      <c r="CK479" s="42"/>
      <c r="CL479" s="42"/>
      <c r="CM479" s="42"/>
      <c r="CN479" s="42"/>
      <c r="CO479" s="42"/>
      <c r="CP479" s="42"/>
      <c r="CQ479" s="42"/>
      <c r="CR479" s="42"/>
      <c r="CS479" s="42"/>
      <c r="CT479" s="42"/>
      <c r="CU479" s="42"/>
      <c r="CV479" s="42"/>
      <c r="CW479" s="42"/>
      <c r="CX479" s="42"/>
      <c r="CY479" s="42"/>
      <c r="CZ479" s="42"/>
      <c r="DA479" s="42"/>
      <c r="DB479" s="42"/>
      <c r="DC479" s="42"/>
      <c r="DD479" s="42"/>
      <c r="DE479" s="42"/>
      <c r="DF479" s="42"/>
      <c r="DG479" s="42"/>
      <c r="DH479" s="42"/>
      <c r="DI479" s="42"/>
      <c r="DJ479" s="42"/>
      <c r="DK479" s="42"/>
      <c r="DL479" s="42"/>
      <c r="DM479" s="42"/>
      <c r="DN479" s="42"/>
      <c r="DO479" s="42"/>
      <c r="DP479" s="42"/>
      <c r="DQ479" s="42"/>
      <c r="DR479" s="42"/>
      <c r="DS479" s="42"/>
      <c r="DT479" s="42"/>
      <c r="DU479" s="42"/>
      <c r="DV479" s="42"/>
      <c r="DW479" s="42"/>
      <c r="DX479" s="42"/>
      <c r="DY479" s="42"/>
      <c r="DZ479" s="42"/>
      <c r="EA479" s="42"/>
      <c r="EB479" s="42"/>
      <c r="EC479" s="42"/>
      <c r="ED479" s="42"/>
      <c r="EE479" s="42"/>
      <c r="EF479" s="42"/>
      <c r="EG479" s="42"/>
      <c r="EH479" s="42"/>
      <c r="EI479" s="42"/>
      <c r="EJ479" s="42"/>
      <c r="EK479" s="42"/>
      <c r="EL479" s="42"/>
      <c r="EM479" s="42"/>
      <c r="EN479" s="42"/>
      <c r="EO479" s="42"/>
      <c r="EP479" s="42"/>
      <c r="EQ479" s="42"/>
      <c r="ER479" s="42"/>
    </row>
    <row r="480" spans="1:256" s="41" customFormat="1" ht="76.45" x14ac:dyDescent="0.25">
      <c r="A480" s="97">
        <v>782</v>
      </c>
      <c r="B480" s="100" t="s">
        <v>6898</v>
      </c>
      <c r="C480" s="98" t="s">
        <v>3932</v>
      </c>
      <c r="D480" s="99" t="s">
        <v>3933</v>
      </c>
      <c r="E480" s="100" t="s">
        <v>3934</v>
      </c>
      <c r="F480" s="98">
        <v>3544</v>
      </c>
      <c r="G480" s="100" t="s">
        <v>4025</v>
      </c>
      <c r="H480" s="98">
        <v>2004</v>
      </c>
      <c r="I480" s="100" t="s">
        <v>4026</v>
      </c>
      <c r="J480" s="101">
        <v>25188.78</v>
      </c>
      <c r="K480" s="100" t="s">
        <v>726</v>
      </c>
      <c r="L480" s="100" t="s">
        <v>3937</v>
      </c>
      <c r="M480" s="100" t="s">
        <v>3938</v>
      </c>
      <c r="N480" s="100" t="s">
        <v>4027</v>
      </c>
      <c r="O480" s="100" t="s">
        <v>4028</v>
      </c>
      <c r="P480" s="100">
        <v>12253</v>
      </c>
      <c r="Q480" s="102">
        <f>U480</f>
        <v>45</v>
      </c>
      <c r="R480" s="98">
        <v>0</v>
      </c>
      <c r="S480" s="98">
        <v>0</v>
      </c>
      <c r="T480" s="98">
        <v>45</v>
      </c>
      <c r="U480" s="102">
        <f t="shared" si="8"/>
        <v>45</v>
      </c>
      <c r="V480" s="98">
        <v>85</v>
      </c>
      <c r="W480" s="98">
        <v>100</v>
      </c>
      <c r="X480" s="103" t="s">
        <v>3870</v>
      </c>
      <c r="Y480" s="102">
        <v>4</v>
      </c>
      <c r="Z480" s="102">
        <v>5</v>
      </c>
      <c r="AA480" s="102">
        <v>3</v>
      </c>
      <c r="AB480" s="102">
        <v>4</v>
      </c>
      <c r="AC480" s="98">
        <v>245</v>
      </c>
      <c r="AD480" s="102">
        <v>45</v>
      </c>
      <c r="AE480" s="104">
        <v>5</v>
      </c>
      <c r="AF480" s="105">
        <v>100</v>
      </c>
      <c r="AG480" s="106" t="s">
        <v>3933</v>
      </c>
      <c r="AH480" s="100" t="s">
        <v>3941</v>
      </c>
      <c r="AI480" s="107">
        <v>100</v>
      </c>
      <c r="AJ480" s="106"/>
      <c r="AK480" s="98"/>
      <c r="AL480" s="107"/>
      <c r="AM480" s="106"/>
      <c r="AN480" s="98"/>
      <c r="AO480" s="107"/>
      <c r="AP480" s="106"/>
      <c r="AQ480" s="98"/>
      <c r="AR480" s="107"/>
      <c r="AS480" s="106"/>
      <c r="AT480" s="98"/>
      <c r="AU480" s="107"/>
      <c r="AV480" s="108"/>
      <c r="AW480" s="98"/>
      <c r="AX480" s="98"/>
      <c r="AY480" s="42"/>
      <c r="AZ480" s="42"/>
      <c r="BA480" s="42"/>
      <c r="BB480" s="42"/>
      <c r="BC480" s="42"/>
      <c r="BD480" s="42"/>
      <c r="BE480" s="42"/>
      <c r="BF480" s="42"/>
      <c r="BG480" s="42"/>
      <c r="BH480" s="42"/>
      <c r="BI480" s="42"/>
      <c r="BJ480" s="42"/>
      <c r="BK480" s="42"/>
      <c r="BL480" s="42"/>
      <c r="BM480" s="42"/>
      <c r="BN480" s="42"/>
      <c r="BO480" s="42"/>
      <c r="BP480" s="42"/>
      <c r="BQ480" s="42"/>
      <c r="BR480" s="42"/>
      <c r="BS480" s="42"/>
      <c r="BT480" s="42"/>
      <c r="BU480" s="42"/>
      <c r="BV480" s="42"/>
      <c r="BW480" s="42"/>
      <c r="BX480" s="42"/>
      <c r="BY480" s="42"/>
      <c r="BZ480" s="42"/>
      <c r="CA480" s="42"/>
      <c r="CB480" s="42"/>
      <c r="CC480" s="42"/>
      <c r="CD480" s="42"/>
      <c r="CE480" s="42"/>
      <c r="CF480" s="42"/>
      <c r="CG480" s="42"/>
      <c r="CH480" s="42"/>
      <c r="CI480" s="42"/>
      <c r="CJ480" s="42"/>
      <c r="CK480" s="42"/>
      <c r="CL480" s="42"/>
      <c r="CM480" s="42"/>
      <c r="CN480" s="42"/>
      <c r="CO480" s="42"/>
      <c r="CP480" s="42"/>
      <c r="CQ480" s="42"/>
      <c r="CR480" s="42"/>
      <c r="CS480" s="42"/>
      <c r="CT480" s="42"/>
      <c r="CU480" s="42"/>
      <c r="CV480" s="42"/>
      <c r="CW480" s="42"/>
      <c r="CX480" s="42"/>
      <c r="CY480" s="42"/>
      <c r="CZ480" s="42"/>
      <c r="DA480" s="42"/>
      <c r="DB480" s="42"/>
      <c r="DC480" s="42"/>
      <c r="DD480" s="42"/>
      <c r="DE480" s="42"/>
      <c r="DF480" s="42"/>
      <c r="DG480" s="42"/>
      <c r="DH480" s="42"/>
      <c r="DI480" s="42"/>
      <c r="DJ480" s="42"/>
      <c r="DK480" s="42"/>
      <c r="DL480" s="42"/>
      <c r="DM480" s="42"/>
      <c r="DN480" s="42"/>
      <c r="DO480" s="42"/>
      <c r="DP480" s="42"/>
      <c r="DQ480" s="42"/>
      <c r="DR480" s="42"/>
      <c r="DS480" s="42"/>
      <c r="DT480" s="42"/>
      <c r="DU480" s="42"/>
      <c r="DV480" s="42"/>
      <c r="DW480" s="42"/>
      <c r="DX480" s="42"/>
      <c r="DY480" s="42"/>
      <c r="DZ480" s="42"/>
      <c r="EA480" s="42"/>
      <c r="EB480" s="42"/>
      <c r="EC480" s="42"/>
      <c r="ED480" s="42"/>
      <c r="EE480" s="42"/>
      <c r="EF480" s="42"/>
      <c r="EG480" s="42"/>
      <c r="EH480" s="42"/>
      <c r="EI480" s="42"/>
      <c r="EJ480" s="42"/>
      <c r="EK480" s="42"/>
      <c r="EL480" s="42"/>
      <c r="EM480" s="42"/>
      <c r="EN480" s="42"/>
      <c r="EO480" s="42"/>
      <c r="EP480" s="42"/>
      <c r="EQ480" s="42"/>
      <c r="ER480" s="42"/>
    </row>
    <row r="481" spans="1:256" s="41" customFormat="1" ht="407.65" x14ac:dyDescent="0.25">
      <c r="A481" s="97">
        <v>782</v>
      </c>
      <c r="B481" s="100" t="s">
        <v>6898</v>
      </c>
      <c r="C481" s="98" t="s">
        <v>3921</v>
      </c>
      <c r="D481" s="99" t="s">
        <v>3922</v>
      </c>
      <c r="E481" s="100" t="s">
        <v>4078</v>
      </c>
      <c r="F481" s="98">
        <v>6883</v>
      </c>
      <c r="G481" s="100" t="s">
        <v>4079</v>
      </c>
      <c r="H481" s="98">
        <v>2011</v>
      </c>
      <c r="I481" s="100" t="s">
        <v>4080</v>
      </c>
      <c r="J481" s="101">
        <f>107640+3887.24+3364.58+441.47</f>
        <v>115333.29000000001</v>
      </c>
      <c r="K481" s="100" t="s">
        <v>4081</v>
      </c>
      <c r="L481" s="100" t="s">
        <v>4082</v>
      </c>
      <c r="M481" s="100" t="s">
        <v>4083</v>
      </c>
      <c r="N481" s="100" t="s">
        <v>4084</v>
      </c>
      <c r="O481" s="100" t="s">
        <v>4085</v>
      </c>
      <c r="P481" s="100">
        <v>11000062</v>
      </c>
      <c r="Q481" s="102">
        <f>U481</f>
        <v>45</v>
      </c>
      <c r="R481" s="98">
        <v>0</v>
      </c>
      <c r="S481" s="98">
        <v>0</v>
      </c>
      <c r="T481" s="98">
        <v>45</v>
      </c>
      <c r="U481" s="102">
        <f>SUM(R481:T481)</f>
        <v>45</v>
      </c>
      <c r="V481" s="98">
        <v>85</v>
      </c>
      <c r="W481" s="98">
        <v>89</v>
      </c>
      <c r="X481" s="103" t="s">
        <v>3870</v>
      </c>
      <c r="Y481" s="102">
        <v>6</v>
      </c>
      <c r="Z481" s="102">
        <v>3</v>
      </c>
      <c r="AA481" s="102">
        <v>1</v>
      </c>
      <c r="AB481" s="102">
        <v>47</v>
      </c>
      <c r="AC481" s="98"/>
      <c r="AD481" s="102">
        <v>45</v>
      </c>
      <c r="AE481" s="104">
        <v>5</v>
      </c>
      <c r="AF481" s="105">
        <v>27.27</v>
      </c>
      <c r="AG481" s="106" t="s">
        <v>3930</v>
      </c>
      <c r="AH481" s="100" t="s">
        <v>3931</v>
      </c>
      <c r="AI481" s="107">
        <v>12.5</v>
      </c>
      <c r="AJ481" s="106" t="s">
        <v>3881</v>
      </c>
      <c r="AK481" s="98" t="s">
        <v>3931</v>
      </c>
      <c r="AL481" s="107">
        <v>14.77</v>
      </c>
      <c r="AM481" s="106"/>
      <c r="AN481" s="98"/>
      <c r="AO481" s="107"/>
      <c r="AP481" s="106"/>
      <c r="AQ481" s="98"/>
      <c r="AR481" s="107"/>
      <c r="AS481" s="106"/>
      <c r="AT481" s="98"/>
      <c r="AU481" s="107"/>
      <c r="AV481" s="108"/>
      <c r="AW481" s="98"/>
      <c r="AX481" s="98"/>
      <c r="AY481" s="55"/>
      <c r="AZ481" s="55"/>
      <c r="BA481" s="55"/>
      <c r="BB481" s="55"/>
      <c r="BC481" s="55"/>
      <c r="BD481" s="55"/>
      <c r="BE481" s="55"/>
      <c r="BF481" s="55"/>
      <c r="BG481" s="55"/>
      <c r="BH481" s="55"/>
      <c r="BI481" s="55"/>
      <c r="BJ481" s="55"/>
      <c r="BK481" s="55"/>
      <c r="BL481" s="55"/>
      <c r="BM481" s="55"/>
      <c r="BN481" s="55"/>
      <c r="BO481" s="55"/>
      <c r="BP481" s="55"/>
      <c r="BQ481" s="55"/>
      <c r="BR481" s="55"/>
      <c r="BS481" s="55"/>
      <c r="BT481" s="55"/>
      <c r="BU481" s="55"/>
      <c r="BV481" s="55"/>
      <c r="BW481" s="55"/>
      <c r="BX481" s="55"/>
      <c r="BY481" s="55"/>
      <c r="BZ481" s="55"/>
      <c r="CA481" s="55"/>
      <c r="CB481" s="55"/>
      <c r="CC481" s="55"/>
      <c r="CD481" s="55"/>
      <c r="CE481" s="55"/>
      <c r="CF481" s="55"/>
      <c r="CG481" s="55"/>
      <c r="CH481" s="55"/>
      <c r="CI481" s="55"/>
      <c r="CJ481" s="55"/>
      <c r="CK481" s="55"/>
      <c r="CL481" s="55"/>
      <c r="CM481" s="55"/>
      <c r="CN481" s="55"/>
      <c r="CO481" s="55"/>
      <c r="CP481" s="55"/>
      <c r="CQ481" s="55"/>
      <c r="CR481" s="55"/>
      <c r="CS481" s="55"/>
      <c r="CT481" s="55"/>
      <c r="CU481" s="55"/>
      <c r="CV481" s="55"/>
      <c r="CW481" s="55"/>
      <c r="CX481" s="55"/>
      <c r="CY481" s="55"/>
      <c r="CZ481" s="55"/>
      <c r="DA481" s="55"/>
      <c r="DB481" s="55"/>
      <c r="DC481" s="55"/>
      <c r="DD481" s="55"/>
      <c r="DE481" s="55"/>
      <c r="DF481" s="55"/>
      <c r="DG481" s="55"/>
      <c r="DH481" s="55"/>
      <c r="DI481" s="55"/>
      <c r="DJ481" s="55"/>
      <c r="DK481" s="55"/>
      <c r="DL481" s="55"/>
      <c r="DM481" s="55"/>
      <c r="DN481" s="55"/>
      <c r="DO481" s="55"/>
      <c r="DP481" s="55"/>
      <c r="DQ481" s="55"/>
      <c r="DR481" s="55"/>
      <c r="DS481" s="55"/>
      <c r="DT481" s="55"/>
      <c r="DU481" s="55"/>
      <c r="DV481" s="55"/>
      <c r="DW481" s="55"/>
      <c r="DX481" s="55"/>
      <c r="DY481" s="55"/>
      <c r="DZ481" s="55"/>
      <c r="EA481" s="55"/>
      <c r="EB481" s="55"/>
      <c r="EC481" s="55"/>
      <c r="ED481" s="55"/>
      <c r="EE481" s="55"/>
      <c r="EF481" s="55"/>
      <c r="EG481" s="55"/>
      <c r="EH481" s="55"/>
      <c r="EI481" s="55"/>
      <c r="EJ481" s="55"/>
      <c r="EK481" s="55"/>
      <c r="EL481" s="55"/>
      <c r="EM481" s="55"/>
      <c r="EN481" s="55"/>
      <c r="EO481" s="55"/>
      <c r="EP481" s="55"/>
      <c r="EQ481" s="55"/>
      <c r="ER481" s="55"/>
      <c r="ES481" s="45"/>
      <c r="ET481" s="45"/>
      <c r="EU481" s="45"/>
      <c r="EV481" s="45"/>
      <c r="EW481" s="45"/>
      <c r="EX481" s="45"/>
      <c r="EY481" s="45"/>
      <c r="EZ481" s="45"/>
      <c r="FA481" s="45"/>
      <c r="FB481" s="45"/>
      <c r="FC481" s="45"/>
      <c r="FD481" s="45"/>
      <c r="FE481" s="45"/>
      <c r="FF481" s="45"/>
      <c r="FG481" s="45"/>
      <c r="FH481" s="45"/>
      <c r="FI481" s="45"/>
      <c r="FJ481" s="45"/>
      <c r="FK481" s="45"/>
      <c r="FL481" s="45"/>
      <c r="FM481" s="45"/>
      <c r="FN481" s="45"/>
      <c r="FO481" s="45"/>
      <c r="FP481" s="45"/>
      <c r="FQ481" s="45"/>
      <c r="FR481" s="45"/>
      <c r="FS481" s="45"/>
      <c r="FT481" s="45"/>
      <c r="FU481" s="45"/>
      <c r="FV481" s="45"/>
      <c r="FW481" s="45"/>
      <c r="FX481" s="45"/>
      <c r="FY481" s="45"/>
      <c r="FZ481" s="45"/>
      <c r="GA481" s="45"/>
      <c r="GB481" s="45"/>
      <c r="GC481" s="45"/>
      <c r="GD481" s="45"/>
      <c r="GE481" s="45"/>
      <c r="GF481" s="45"/>
      <c r="GG481" s="45"/>
      <c r="GH481" s="45"/>
      <c r="GI481" s="45"/>
      <c r="GJ481" s="45"/>
      <c r="GK481" s="45"/>
      <c r="GL481" s="45"/>
      <c r="GM481" s="45"/>
      <c r="GN481" s="45"/>
      <c r="GO481" s="45"/>
      <c r="GP481" s="45"/>
      <c r="GQ481" s="45"/>
      <c r="GR481" s="45"/>
      <c r="GS481" s="45"/>
      <c r="GT481" s="45"/>
      <c r="GU481" s="45"/>
      <c r="GV481" s="45"/>
      <c r="GW481" s="45"/>
      <c r="GX481" s="45"/>
      <c r="GY481" s="45"/>
      <c r="GZ481" s="45"/>
      <c r="HA481" s="45"/>
      <c r="HB481" s="45"/>
      <c r="HC481" s="45"/>
      <c r="HD481" s="45"/>
      <c r="HE481" s="45"/>
      <c r="HF481" s="45"/>
      <c r="HG481" s="45"/>
      <c r="HH481" s="45"/>
      <c r="HI481" s="45"/>
      <c r="HJ481" s="45"/>
      <c r="HK481" s="45"/>
      <c r="HL481" s="45"/>
      <c r="HM481" s="45"/>
      <c r="HN481" s="45"/>
      <c r="HO481" s="45"/>
      <c r="HP481" s="45"/>
      <c r="HQ481" s="45"/>
      <c r="HR481" s="45"/>
      <c r="HS481" s="45"/>
      <c r="HT481" s="45"/>
      <c r="HU481" s="45"/>
      <c r="HV481" s="45"/>
      <c r="HW481" s="45"/>
      <c r="HX481" s="45"/>
      <c r="HY481" s="45"/>
      <c r="HZ481" s="45"/>
      <c r="IA481" s="45"/>
      <c r="IB481" s="45"/>
      <c r="IC481" s="45"/>
      <c r="ID481" s="45"/>
      <c r="IE481" s="45"/>
      <c r="IF481" s="45"/>
      <c r="IG481" s="45"/>
      <c r="IH481" s="45"/>
      <c r="II481" s="45"/>
      <c r="IJ481" s="45"/>
      <c r="IK481" s="45"/>
      <c r="IL481" s="45"/>
      <c r="IM481" s="45"/>
      <c r="IN481" s="45"/>
      <c r="IO481" s="45"/>
      <c r="IP481" s="45"/>
      <c r="IQ481" s="45"/>
      <c r="IR481" s="45"/>
      <c r="IS481" s="45"/>
      <c r="IT481" s="45"/>
      <c r="IU481" s="45"/>
      <c r="IV481" s="45"/>
    </row>
    <row r="482" spans="1:256" s="41" customFormat="1" ht="254.8" x14ac:dyDescent="0.25">
      <c r="A482" s="97">
        <v>782</v>
      </c>
      <c r="B482" s="100" t="s">
        <v>6898</v>
      </c>
      <c r="C482" s="98" t="s">
        <v>4086</v>
      </c>
      <c r="D482" s="99"/>
      <c r="E482" s="100" t="s">
        <v>4087</v>
      </c>
      <c r="F482" s="98">
        <v>23947</v>
      </c>
      <c r="G482" s="100" t="s">
        <v>4088</v>
      </c>
      <c r="H482" s="98">
        <v>2010</v>
      </c>
      <c r="I482" s="100" t="s">
        <v>4089</v>
      </c>
      <c r="J482" s="101">
        <v>516000</v>
      </c>
      <c r="K482" s="100" t="s">
        <v>4081</v>
      </c>
      <c r="L482" s="100" t="s">
        <v>4090</v>
      </c>
      <c r="M482" s="100" t="s">
        <v>4091</v>
      </c>
      <c r="N482" s="100" t="s">
        <v>4092</v>
      </c>
      <c r="O482" s="100" t="s">
        <v>4093</v>
      </c>
      <c r="P482" s="100">
        <v>10000450</v>
      </c>
      <c r="Q482" s="102">
        <v>45</v>
      </c>
      <c r="R482" s="98">
        <v>0</v>
      </c>
      <c r="S482" s="98">
        <v>0</v>
      </c>
      <c r="T482" s="98">
        <v>45</v>
      </c>
      <c r="U482" s="102">
        <f>SUM(R482:T482)</f>
        <v>45</v>
      </c>
      <c r="V482" s="98">
        <v>85</v>
      </c>
      <c r="W482" s="98">
        <v>100</v>
      </c>
      <c r="X482" s="103" t="s">
        <v>4094</v>
      </c>
      <c r="Y482" s="102">
        <v>6</v>
      </c>
      <c r="Z482" s="102">
        <v>1</v>
      </c>
      <c r="AA482" s="102">
        <v>3</v>
      </c>
      <c r="AB482" s="102">
        <v>14</v>
      </c>
      <c r="AC482" s="98"/>
      <c r="AD482" s="102">
        <v>45</v>
      </c>
      <c r="AE482" s="104">
        <v>2</v>
      </c>
      <c r="AF482" s="105">
        <v>72.5</v>
      </c>
      <c r="AG482" s="106" t="s">
        <v>4095</v>
      </c>
      <c r="AH482" s="100" t="s">
        <v>4096</v>
      </c>
      <c r="AI482" s="107">
        <v>72.5</v>
      </c>
      <c r="AJ482" s="106"/>
      <c r="AK482" s="98"/>
      <c r="AL482" s="107"/>
      <c r="AM482" s="106"/>
      <c r="AN482" s="98"/>
      <c r="AO482" s="107"/>
      <c r="AP482" s="106"/>
      <c r="AQ482" s="98"/>
      <c r="AR482" s="107"/>
      <c r="AS482" s="106"/>
      <c r="AT482" s="98"/>
      <c r="AU482" s="107"/>
      <c r="AV482" s="108"/>
      <c r="AW482" s="98"/>
      <c r="AX482" s="98"/>
      <c r="AY482" s="42"/>
      <c r="AZ482" s="42"/>
      <c r="BA482" s="42"/>
      <c r="BB482" s="42"/>
      <c r="BC482" s="42"/>
      <c r="BD482" s="42"/>
      <c r="BE482" s="42"/>
      <c r="BF482" s="42"/>
      <c r="BG482" s="42"/>
      <c r="BH482" s="42"/>
      <c r="BI482" s="42"/>
      <c r="BJ482" s="42"/>
      <c r="BK482" s="42"/>
      <c r="BL482" s="42"/>
      <c r="BM482" s="42"/>
      <c r="BN482" s="42"/>
      <c r="BO482" s="42"/>
      <c r="BP482" s="42"/>
      <c r="BQ482" s="42"/>
      <c r="BR482" s="42"/>
      <c r="BS482" s="42"/>
      <c r="BT482" s="42"/>
      <c r="BU482" s="42"/>
      <c r="BV482" s="42"/>
      <c r="BW482" s="42"/>
      <c r="BX482" s="42"/>
      <c r="BY482" s="42"/>
      <c r="BZ482" s="42"/>
      <c r="CA482" s="42"/>
      <c r="CB482" s="42"/>
      <c r="CC482" s="42"/>
      <c r="CD482" s="42"/>
      <c r="CE482" s="42"/>
      <c r="CF482" s="42"/>
      <c r="CG482" s="42"/>
      <c r="CH482" s="42"/>
      <c r="CI482" s="42"/>
      <c r="CJ482" s="42"/>
      <c r="CK482" s="42"/>
      <c r="CL482" s="42"/>
      <c r="CM482" s="42"/>
      <c r="CN482" s="42"/>
      <c r="CO482" s="42"/>
      <c r="CP482" s="42"/>
      <c r="CQ482" s="42"/>
      <c r="CR482" s="42"/>
      <c r="CS482" s="42"/>
      <c r="CT482" s="42"/>
      <c r="CU482" s="42"/>
      <c r="CV482" s="42"/>
      <c r="CW482" s="42"/>
      <c r="CX482" s="42"/>
      <c r="CY482" s="42"/>
      <c r="CZ482" s="42"/>
      <c r="DA482" s="42"/>
      <c r="DB482" s="42"/>
      <c r="DC482" s="42"/>
      <c r="DD482" s="42"/>
      <c r="DE482" s="42"/>
      <c r="DF482" s="42"/>
      <c r="DG482" s="42"/>
      <c r="DH482" s="42"/>
      <c r="DI482" s="42"/>
      <c r="DJ482" s="42"/>
      <c r="DK482" s="42"/>
      <c r="DL482" s="42"/>
      <c r="DM482" s="42"/>
      <c r="DN482" s="42"/>
      <c r="DO482" s="42"/>
      <c r="DP482" s="42"/>
      <c r="DQ482" s="42"/>
      <c r="DR482" s="42"/>
      <c r="DS482" s="42"/>
      <c r="DT482" s="42"/>
      <c r="DU482" s="42"/>
      <c r="DV482" s="42"/>
      <c r="DW482" s="42"/>
      <c r="DX482" s="42"/>
      <c r="DY482" s="42"/>
      <c r="DZ482" s="42"/>
      <c r="EA482" s="42"/>
      <c r="EB482" s="42"/>
      <c r="EC482" s="42"/>
      <c r="ED482" s="42"/>
      <c r="EE482" s="42"/>
      <c r="EF482" s="42"/>
      <c r="EG482" s="42"/>
      <c r="EH482" s="42"/>
      <c r="EI482" s="42"/>
      <c r="EJ482" s="42"/>
      <c r="EK482" s="42"/>
      <c r="EL482" s="42"/>
      <c r="EM482" s="42"/>
      <c r="EN482" s="42"/>
      <c r="EO482" s="42"/>
      <c r="EP482" s="42"/>
      <c r="EQ482" s="42"/>
      <c r="ER482" s="42"/>
    </row>
    <row r="483" spans="1:256" s="41" customFormat="1" ht="191.1" x14ac:dyDescent="0.25">
      <c r="A483" s="97">
        <v>782</v>
      </c>
      <c r="B483" s="100" t="s">
        <v>6898</v>
      </c>
      <c r="C483" s="98" t="s">
        <v>3883</v>
      </c>
      <c r="D483" s="99" t="s">
        <v>3884</v>
      </c>
      <c r="E483" s="100" t="s">
        <v>3885</v>
      </c>
      <c r="F483" s="98">
        <v>14556</v>
      </c>
      <c r="G483" s="100" t="s">
        <v>4155</v>
      </c>
      <c r="H483" s="98">
        <v>2016</v>
      </c>
      <c r="I483" s="100" t="s">
        <v>4156</v>
      </c>
      <c r="J483" s="101">
        <v>195200</v>
      </c>
      <c r="K483" s="100" t="s">
        <v>1143</v>
      </c>
      <c r="L483" s="100" t="s">
        <v>4157</v>
      </c>
      <c r="M483" s="100" t="s">
        <v>4158</v>
      </c>
      <c r="N483" s="100" t="s">
        <v>4159</v>
      </c>
      <c r="O483" s="100" t="s">
        <v>4160</v>
      </c>
      <c r="P483" s="100">
        <v>16000114</v>
      </c>
      <c r="Q483" s="102">
        <v>45</v>
      </c>
      <c r="R483" s="98">
        <v>0</v>
      </c>
      <c r="S483" s="98">
        <v>0</v>
      </c>
      <c r="T483" s="98">
        <v>45</v>
      </c>
      <c r="U483" s="102">
        <v>45</v>
      </c>
      <c r="V483" s="98">
        <v>0</v>
      </c>
      <c r="W483" s="98">
        <v>0</v>
      </c>
      <c r="X483" s="103" t="s">
        <v>3870</v>
      </c>
      <c r="Y483" s="102">
        <v>3</v>
      </c>
      <c r="Z483" s="102">
        <v>5</v>
      </c>
      <c r="AA483" s="102">
        <v>1</v>
      </c>
      <c r="AB483" s="102">
        <v>4</v>
      </c>
      <c r="AC483" s="98">
        <v>3</v>
      </c>
      <c r="AD483" s="102">
        <v>45</v>
      </c>
      <c r="AE483" s="104">
        <v>5</v>
      </c>
      <c r="AF483" s="105"/>
      <c r="AG483" s="106"/>
      <c r="AH483" s="100"/>
      <c r="AI483" s="107"/>
      <c r="AJ483" s="106"/>
      <c r="AK483" s="98"/>
      <c r="AL483" s="107"/>
      <c r="AM483" s="106"/>
      <c r="AN483" s="98"/>
      <c r="AO483" s="107"/>
      <c r="AP483" s="106"/>
      <c r="AQ483" s="98"/>
      <c r="AR483" s="107"/>
      <c r="AS483" s="106"/>
      <c r="AT483" s="98"/>
      <c r="AU483" s="107"/>
      <c r="AV483" s="108"/>
      <c r="AW483" s="98"/>
      <c r="AX483" s="98"/>
      <c r="AY483" s="42"/>
      <c r="AZ483" s="42"/>
      <c r="BA483" s="42"/>
      <c r="BB483" s="42"/>
      <c r="BC483" s="42"/>
      <c r="BD483" s="42"/>
      <c r="BE483" s="42"/>
      <c r="BF483" s="42"/>
      <c r="BG483" s="42"/>
      <c r="BH483" s="42"/>
      <c r="BI483" s="42"/>
      <c r="BJ483" s="42"/>
      <c r="BK483" s="42"/>
      <c r="BL483" s="42"/>
      <c r="BM483" s="42"/>
      <c r="BN483" s="42"/>
      <c r="BO483" s="42"/>
      <c r="BP483" s="42"/>
      <c r="BQ483" s="42"/>
      <c r="BR483" s="42"/>
      <c r="BS483" s="42"/>
      <c r="BT483" s="42"/>
      <c r="BU483" s="42"/>
      <c r="BV483" s="42"/>
      <c r="BW483" s="42"/>
      <c r="BX483" s="42"/>
      <c r="BY483" s="42"/>
      <c r="BZ483" s="42"/>
      <c r="CA483" s="42"/>
      <c r="CB483" s="42"/>
      <c r="CC483" s="42"/>
      <c r="CD483" s="42"/>
      <c r="CE483" s="42"/>
      <c r="CF483" s="42"/>
      <c r="CG483" s="42"/>
      <c r="CH483" s="42"/>
      <c r="CI483" s="42"/>
      <c r="CJ483" s="42"/>
      <c r="CK483" s="42"/>
      <c r="CL483" s="42"/>
      <c r="CM483" s="42"/>
      <c r="CN483" s="42"/>
      <c r="CO483" s="42"/>
      <c r="CP483" s="42"/>
      <c r="CQ483" s="42"/>
      <c r="CR483" s="42"/>
      <c r="CS483" s="42"/>
      <c r="CT483" s="42"/>
      <c r="CU483" s="42"/>
      <c r="CV483" s="42"/>
      <c r="CW483" s="42"/>
      <c r="CX483" s="42"/>
      <c r="CY483" s="42"/>
      <c r="CZ483" s="42"/>
      <c r="DA483" s="42"/>
      <c r="DB483" s="42"/>
      <c r="DC483" s="42"/>
      <c r="DD483" s="42"/>
      <c r="DE483" s="42"/>
      <c r="DF483" s="42"/>
      <c r="DG483" s="42"/>
      <c r="DH483" s="42"/>
      <c r="DI483" s="42"/>
      <c r="DJ483" s="42"/>
      <c r="DK483" s="42"/>
      <c r="DL483" s="42"/>
      <c r="DM483" s="42"/>
      <c r="DN483" s="42"/>
      <c r="DO483" s="42"/>
      <c r="DP483" s="42"/>
      <c r="DQ483" s="42"/>
      <c r="DR483" s="42"/>
      <c r="DS483" s="42"/>
      <c r="DT483" s="42"/>
      <c r="DU483" s="42"/>
      <c r="DV483" s="42"/>
      <c r="DW483" s="42"/>
      <c r="DX483" s="42"/>
      <c r="DY483" s="42"/>
      <c r="DZ483" s="42"/>
      <c r="EA483" s="42"/>
      <c r="EB483" s="42"/>
      <c r="EC483" s="42"/>
      <c r="ED483" s="42"/>
      <c r="EE483" s="42"/>
      <c r="EF483" s="42"/>
      <c r="EG483" s="42"/>
      <c r="EH483" s="42"/>
      <c r="EI483" s="42"/>
      <c r="EJ483" s="42"/>
      <c r="EK483" s="42"/>
      <c r="EL483" s="42"/>
      <c r="EM483" s="42"/>
      <c r="EN483" s="42"/>
      <c r="EO483" s="42"/>
      <c r="EP483" s="42"/>
      <c r="EQ483" s="42"/>
      <c r="ER483" s="42"/>
    </row>
    <row r="484" spans="1:256" s="41" customFormat="1" ht="382.15" x14ac:dyDescent="0.25">
      <c r="A484" s="97">
        <v>787</v>
      </c>
      <c r="B484" s="100" t="s">
        <v>5511</v>
      </c>
      <c r="C484" s="98" t="s">
        <v>5531</v>
      </c>
      <c r="D484" s="99" t="s">
        <v>651</v>
      </c>
      <c r="E484" s="100" t="s">
        <v>5564</v>
      </c>
      <c r="F484" s="98" t="s">
        <v>5565</v>
      </c>
      <c r="G484" s="100" t="s">
        <v>5566</v>
      </c>
      <c r="H484" s="98">
        <v>2012</v>
      </c>
      <c r="I484" s="100" t="s">
        <v>5566</v>
      </c>
      <c r="J484" s="101">
        <v>218160</v>
      </c>
      <c r="K484" s="100" t="s">
        <v>1284</v>
      </c>
      <c r="L484" s="100" t="s">
        <v>5517</v>
      </c>
      <c r="M484" s="100" t="s">
        <v>5518</v>
      </c>
      <c r="N484" s="100" t="s">
        <v>5567</v>
      </c>
      <c r="O484" s="100" t="s">
        <v>5568</v>
      </c>
      <c r="P484" s="100">
        <v>13054</v>
      </c>
      <c r="Q484" s="102">
        <v>50.819672131147541</v>
      </c>
      <c r="R484" s="98">
        <v>25.665882352941175</v>
      </c>
      <c r="S484" s="98">
        <v>11</v>
      </c>
      <c r="T484" s="98">
        <v>27</v>
      </c>
      <c r="U484" s="102">
        <f t="shared" ref="U484:U504" si="9">SUM(R484:T484)</f>
        <v>63.665882352941175</v>
      </c>
      <c r="V484" s="98">
        <v>100</v>
      </c>
      <c r="W484" s="98">
        <v>72</v>
      </c>
      <c r="X484" s="103" t="s">
        <v>5538</v>
      </c>
      <c r="Y484" s="102">
        <v>3</v>
      </c>
      <c r="Z484" s="102">
        <v>1</v>
      </c>
      <c r="AA484" s="102">
        <v>3</v>
      </c>
      <c r="AB484" s="102">
        <v>4</v>
      </c>
      <c r="AC484" s="98">
        <v>159</v>
      </c>
      <c r="AD484" s="102">
        <v>27</v>
      </c>
      <c r="AE484" s="104">
        <v>5</v>
      </c>
      <c r="AF484" s="105">
        <v>100</v>
      </c>
      <c r="AG484" s="106" t="s">
        <v>5569</v>
      </c>
      <c r="AH484" s="100" t="s">
        <v>5570</v>
      </c>
      <c r="AI484" s="107">
        <v>50</v>
      </c>
      <c r="AJ484" s="106" t="s">
        <v>7902</v>
      </c>
      <c r="AK484" s="98" t="s">
        <v>5571</v>
      </c>
      <c r="AL484" s="107">
        <v>25</v>
      </c>
      <c r="AM484" s="106" t="s">
        <v>5572</v>
      </c>
      <c r="AN484" s="98" t="s">
        <v>5573</v>
      </c>
      <c r="AO484" s="107">
        <v>25</v>
      </c>
      <c r="AP484" s="106"/>
      <c r="AQ484" s="98"/>
      <c r="AR484" s="107"/>
      <c r="AS484" s="106"/>
      <c r="AT484" s="98"/>
      <c r="AU484" s="107"/>
      <c r="AV484" s="108"/>
      <c r="AW484" s="98"/>
      <c r="AX484" s="98"/>
      <c r="AY484" s="42"/>
      <c r="AZ484" s="42"/>
      <c r="BA484" s="42"/>
      <c r="BB484" s="42"/>
      <c r="BC484" s="42"/>
      <c r="BD484" s="42"/>
      <c r="BE484" s="42"/>
      <c r="BF484" s="42"/>
      <c r="BG484" s="42"/>
      <c r="BH484" s="42"/>
      <c r="BI484" s="42"/>
      <c r="BJ484" s="42"/>
      <c r="BK484" s="42"/>
      <c r="BL484" s="42"/>
      <c r="BM484" s="42"/>
      <c r="BN484" s="42"/>
      <c r="BO484" s="42"/>
      <c r="BP484" s="42"/>
      <c r="BQ484" s="42"/>
      <c r="BR484" s="42"/>
      <c r="BS484" s="42"/>
      <c r="BT484" s="42"/>
      <c r="BU484" s="42"/>
      <c r="BV484" s="42"/>
      <c r="BW484" s="42"/>
      <c r="BX484" s="42"/>
      <c r="BY484" s="42"/>
      <c r="BZ484" s="42"/>
      <c r="CA484" s="42"/>
      <c r="CB484" s="42"/>
      <c r="CC484" s="42"/>
      <c r="CD484" s="42"/>
      <c r="CE484" s="42"/>
      <c r="CF484" s="42"/>
      <c r="CG484" s="42"/>
      <c r="CH484" s="42"/>
      <c r="CI484" s="42"/>
      <c r="CJ484" s="42"/>
      <c r="CK484" s="42"/>
      <c r="CL484" s="42"/>
      <c r="CM484" s="42"/>
      <c r="CN484" s="42"/>
      <c r="CO484" s="42"/>
      <c r="CP484" s="42"/>
      <c r="CQ484" s="42"/>
      <c r="CR484" s="42"/>
      <c r="CS484" s="42"/>
      <c r="CT484" s="42"/>
      <c r="CU484" s="42"/>
      <c r="CV484" s="42"/>
      <c r="CW484" s="42"/>
      <c r="CX484" s="42"/>
      <c r="CY484" s="42"/>
      <c r="CZ484" s="42"/>
      <c r="DA484" s="42"/>
      <c r="DB484" s="42"/>
      <c r="DC484" s="42"/>
      <c r="DD484" s="42"/>
      <c r="DE484" s="42"/>
      <c r="DF484" s="42"/>
      <c r="DG484" s="42"/>
      <c r="DH484" s="42"/>
      <c r="DI484" s="42"/>
      <c r="DJ484" s="42"/>
      <c r="DK484" s="42"/>
      <c r="DL484" s="42"/>
      <c r="DM484" s="42"/>
      <c r="DN484" s="42"/>
      <c r="DO484" s="42"/>
      <c r="DP484" s="42"/>
      <c r="DQ484" s="42"/>
      <c r="DR484" s="42"/>
      <c r="DS484" s="42"/>
      <c r="DT484" s="42"/>
      <c r="DU484" s="42"/>
      <c r="DV484" s="42"/>
      <c r="DW484" s="42"/>
      <c r="DX484" s="42"/>
      <c r="DY484" s="42"/>
      <c r="DZ484" s="42"/>
      <c r="EA484" s="42"/>
      <c r="EB484" s="42"/>
      <c r="EC484" s="42"/>
      <c r="ED484" s="42"/>
      <c r="EE484" s="42"/>
      <c r="EF484" s="42"/>
      <c r="EG484" s="42"/>
      <c r="EH484" s="42"/>
      <c r="EI484" s="42"/>
      <c r="EJ484" s="42"/>
      <c r="EK484" s="42"/>
      <c r="EL484" s="42"/>
      <c r="EM484" s="42"/>
      <c r="EN484" s="42"/>
      <c r="EO484" s="42"/>
      <c r="EP484" s="42"/>
      <c r="EQ484" s="42"/>
      <c r="ER484" s="42"/>
    </row>
    <row r="485" spans="1:256" s="41" customFormat="1" ht="101.95" x14ac:dyDescent="0.25">
      <c r="A485" s="97">
        <v>787</v>
      </c>
      <c r="B485" s="100" t="s">
        <v>5511</v>
      </c>
      <c r="C485" s="98" t="s">
        <v>5531</v>
      </c>
      <c r="D485" s="99"/>
      <c r="E485" s="100" t="s">
        <v>5532</v>
      </c>
      <c r="F485" s="98">
        <v>12189</v>
      </c>
      <c r="G485" s="100" t="s">
        <v>5547</v>
      </c>
      <c r="H485" s="98">
        <v>2007</v>
      </c>
      <c r="I485" s="100" t="s">
        <v>5548</v>
      </c>
      <c r="J485" s="101">
        <v>103320</v>
      </c>
      <c r="K485" s="100" t="s">
        <v>675</v>
      </c>
      <c r="L485" s="100" t="s">
        <v>5517</v>
      </c>
      <c r="M485" s="100" t="s">
        <v>5518</v>
      </c>
      <c r="N485" s="100" t="s">
        <v>5549</v>
      </c>
      <c r="O485" s="100" t="s">
        <v>5550</v>
      </c>
      <c r="P485" s="100" t="s">
        <v>5551</v>
      </c>
      <c r="Q485" s="102">
        <v>47.540983606557376</v>
      </c>
      <c r="R485" s="98">
        <v>12.15529411764706</v>
      </c>
      <c r="S485" s="98">
        <v>10</v>
      </c>
      <c r="T485" s="98">
        <v>31</v>
      </c>
      <c r="U485" s="102">
        <f t="shared" si="9"/>
        <v>53.15529411764706</v>
      </c>
      <c r="V485" s="98">
        <v>80</v>
      </c>
      <c r="W485" s="98">
        <v>100</v>
      </c>
      <c r="X485" s="103" t="s">
        <v>5529</v>
      </c>
      <c r="Y485" s="102">
        <v>4</v>
      </c>
      <c r="Z485" s="102">
        <v>6</v>
      </c>
      <c r="AA485" s="102">
        <v>5</v>
      </c>
      <c r="AB485" s="102">
        <v>35</v>
      </c>
      <c r="AC485" s="98">
        <v>149</v>
      </c>
      <c r="AD485" s="102">
        <v>31</v>
      </c>
      <c r="AE485" s="104">
        <v>5</v>
      </c>
      <c r="AF485" s="105">
        <v>80</v>
      </c>
      <c r="AG485" s="106" t="s">
        <v>5539</v>
      </c>
      <c r="AH485" s="100"/>
      <c r="AI485" s="107">
        <v>55</v>
      </c>
      <c r="AJ485" s="106" t="s">
        <v>1527</v>
      </c>
      <c r="AK485" s="98"/>
      <c r="AL485" s="107">
        <v>20</v>
      </c>
      <c r="AM485" s="106"/>
      <c r="AN485" s="98"/>
      <c r="AO485" s="107"/>
      <c r="AP485" s="106" t="s">
        <v>5541</v>
      </c>
      <c r="AQ485" s="98"/>
      <c r="AR485" s="107">
        <v>10</v>
      </c>
      <c r="AS485" s="106" t="s">
        <v>5530</v>
      </c>
      <c r="AT485" s="98"/>
      <c r="AU485" s="107">
        <v>15</v>
      </c>
      <c r="AV485" s="108"/>
      <c r="AW485" s="98"/>
      <c r="AX485" s="98"/>
      <c r="AY485" s="42"/>
      <c r="AZ485" s="42"/>
      <c r="BA485" s="42"/>
      <c r="BB485" s="42"/>
      <c r="BC485" s="42"/>
      <c r="BD485" s="42"/>
      <c r="BE485" s="42"/>
      <c r="BF485" s="42"/>
      <c r="BG485" s="42"/>
      <c r="BH485" s="42"/>
      <c r="BI485" s="42"/>
      <c r="BJ485" s="42"/>
      <c r="BK485" s="42"/>
      <c r="BL485" s="42"/>
      <c r="BM485" s="42"/>
      <c r="BN485" s="42"/>
      <c r="BO485" s="42"/>
      <c r="BP485" s="42"/>
      <c r="BQ485" s="42"/>
      <c r="BR485" s="42"/>
      <c r="BS485" s="42"/>
      <c r="BT485" s="42"/>
      <c r="BU485" s="42"/>
      <c r="BV485" s="42"/>
      <c r="BW485" s="42"/>
      <c r="BX485" s="42"/>
      <c r="BY485" s="42"/>
      <c r="BZ485" s="42"/>
      <c r="CA485" s="42"/>
      <c r="CB485" s="42"/>
      <c r="CC485" s="42"/>
      <c r="CD485" s="42"/>
      <c r="CE485" s="42"/>
      <c r="CF485" s="42"/>
      <c r="CG485" s="42"/>
      <c r="CH485" s="42"/>
      <c r="CI485" s="42"/>
      <c r="CJ485" s="42"/>
      <c r="CK485" s="42"/>
      <c r="CL485" s="42"/>
      <c r="CM485" s="42"/>
      <c r="CN485" s="42"/>
      <c r="CO485" s="42"/>
      <c r="CP485" s="42"/>
      <c r="CQ485" s="42"/>
      <c r="CR485" s="42"/>
      <c r="CS485" s="42"/>
      <c r="CT485" s="42"/>
      <c r="CU485" s="42"/>
      <c r="CV485" s="42"/>
      <c r="CW485" s="42"/>
      <c r="CX485" s="42"/>
      <c r="CY485" s="42"/>
      <c r="CZ485" s="42"/>
      <c r="DA485" s="42"/>
      <c r="DB485" s="42"/>
      <c r="DC485" s="42"/>
      <c r="DD485" s="42"/>
      <c r="DE485" s="42"/>
      <c r="DF485" s="42"/>
      <c r="DG485" s="42"/>
      <c r="DH485" s="42"/>
      <c r="DI485" s="42"/>
      <c r="DJ485" s="42"/>
      <c r="DK485" s="42"/>
      <c r="DL485" s="42"/>
      <c r="DM485" s="42"/>
      <c r="DN485" s="42"/>
      <c r="DO485" s="42"/>
      <c r="DP485" s="42"/>
      <c r="DQ485" s="42"/>
      <c r="DR485" s="42"/>
      <c r="DS485" s="42"/>
      <c r="DT485" s="42"/>
      <c r="DU485" s="42"/>
      <c r="DV485" s="42"/>
      <c r="DW485" s="42"/>
      <c r="DX485" s="42"/>
      <c r="DY485" s="42"/>
      <c r="DZ485" s="42"/>
      <c r="EA485" s="42"/>
      <c r="EB485" s="42"/>
      <c r="EC485" s="42"/>
      <c r="ED485" s="42"/>
      <c r="EE485" s="42"/>
      <c r="EF485" s="42"/>
      <c r="EG485" s="42"/>
      <c r="EH485" s="42"/>
      <c r="EI485" s="42"/>
      <c r="EJ485" s="42"/>
      <c r="EK485" s="42"/>
      <c r="EL485" s="42"/>
      <c r="EM485" s="42"/>
      <c r="EN485" s="42"/>
      <c r="EO485" s="42"/>
      <c r="EP485" s="42"/>
      <c r="EQ485" s="42"/>
      <c r="ER485" s="42"/>
    </row>
    <row r="486" spans="1:256" s="41" customFormat="1" ht="101.95" x14ac:dyDescent="0.25">
      <c r="A486" s="97">
        <v>787</v>
      </c>
      <c r="B486" s="100" t="s">
        <v>5511</v>
      </c>
      <c r="C486" s="98" t="s">
        <v>5531</v>
      </c>
      <c r="D486" s="99"/>
      <c r="E486" s="100" t="s">
        <v>1528</v>
      </c>
      <c r="F486" s="98">
        <v>4648</v>
      </c>
      <c r="G486" s="100" t="s">
        <v>5552</v>
      </c>
      <c r="H486" s="98">
        <v>2007</v>
      </c>
      <c r="I486" s="100" t="s">
        <v>5553</v>
      </c>
      <c r="J486" s="101">
        <v>142560</v>
      </c>
      <c r="K486" s="100" t="s">
        <v>675</v>
      </c>
      <c r="L486" s="100" t="s">
        <v>5517</v>
      </c>
      <c r="M486" s="100" t="s">
        <v>5518</v>
      </c>
      <c r="N486" s="100" t="s">
        <v>5554</v>
      </c>
      <c r="O486" s="100" t="s">
        <v>5555</v>
      </c>
      <c r="P486" s="100" t="s">
        <v>5556</v>
      </c>
      <c r="Q486" s="102">
        <v>58.196721311475414</v>
      </c>
      <c r="R486" s="98">
        <v>16.771764705882354</v>
      </c>
      <c r="S486" s="98">
        <v>12</v>
      </c>
      <c r="T486" s="98">
        <v>36</v>
      </c>
      <c r="U486" s="102">
        <f t="shared" si="9"/>
        <v>64.771764705882362</v>
      </c>
      <c r="V486" s="98">
        <v>90</v>
      </c>
      <c r="W486" s="98">
        <v>100</v>
      </c>
      <c r="X486" s="103" t="s">
        <v>5538</v>
      </c>
      <c r="Y486" s="102">
        <v>2</v>
      </c>
      <c r="Z486" s="102">
        <v>5</v>
      </c>
      <c r="AA486" s="102">
        <v>4</v>
      </c>
      <c r="AB486" s="102">
        <v>11</v>
      </c>
      <c r="AC486" s="98">
        <v>148</v>
      </c>
      <c r="AD486" s="102">
        <v>36</v>
      </c>
      <c r="AE486" s="104">
        <v>5</v>
      </c>
      <c r="AF486" s="105">
        <v>90</v>
      </c>
      <c r="AG486" s="106" t="s">
        <v>1527</v>
      </c>
      <c r="AH486" s="100"/>
      <c r="AI486" s="107">
        <v>25</v>
      </c>
      <c r="AJ486" s="106" t="s">
        <v>5557</v>
      </c>
      <c r="AK486" s="98"/>
      <c r="AL486" s="107">
        <v>20</v>
      </c>
      <c r="AM486" s="106" t="s">
        <v>5541</v>
      </c>
      <c r="AN486" s="98"/>
      <c r="AO486" s="107">
        <v>15</v>
      </c>
      <c r="AP486" s="106" t="s">
        <v>5539</v>
      </c>
      <c r="AQ486" s="98"/>
      <c r="AR486" s="107">
        <v>10</v>
      </c>
      <c r="AS486" s="106" t="s">
        <v>5530</v>
      </c>
      <c r="AT486" s="98"/>
      <c r="AU486" s="107">
        <v>30</v>
      </c>
      <c r="AV486" s="108"/>
      <c r="AW486" s="98"/>
      <c r="AX486" s="98"/>
      <c r="AY486" s="42"/>
      <c r="AZ486" s="42"/>
      <c r="BA486" s="42"/>
      <c r="BB486" s="42"/>
      <c r="BC486" s="42"/>
      <c r="BD486" s="42"/>
      <c r="BE486" s="42"/>
      <c r="BF486" s="42"/>
      <c r="BG486" s="42"/>
      <c r="BH486" s="42"/>
      <c r="BI486" s="42"/>
      <c r="BJ486" s="42"/>
      <c r="BK486" s="42"/>
      <c r="BL486" s="42"/>
      <c r="BM486" s="42"/>
      <c r="BN486" s="42"/>
      <c r="BO486" s="42"/>
      <c r="BP486" s="42"/>
      <c r="BQ486" s="42"/>
      <c r="BR486" s="42"/>
      <c r="BS486" s="42"/>
      <c r="BT486" s="42"/>
      <c r="BU486" s="42"/>
      <c r="BV486" s="42"/>
      <c r="BW486" s="42"/>
      <c r="BX486" s="42"/>
      <c r="BY486" s="42"/>
      <c r="BZ486" s="42"/>
      <c r="CA486" s="42"/>
      <c r="CB486" s="42"/>
      <c r="CC486" s="42"/>
      <c r="CD486" s="42"/>
      <c r="CE486" s="42"/>
      <c r="CF486" s="42"/>
      <c r="CG486" s="42"/>
      <c r="CH486" s="42"/>
      <c r="CI486" s="42"/>
      <c r="CJ486" s="42"/>
      <c r="CK486" s="42"/>
      <c r="CL486" s="42"/>
      <c r="CM486" s="42"/>
      <c r="CN486" s="42"/>
      <c r="CO486" s="42"/>
      <c r="CP486" s="42"/>
      <c r="CQ486" s="42"/>
      <c r="CR486" s="42"/>
      <c r="CS486" s="42"/>
      <c r="CT486" s="42"/>
      <c r="CU486" s="42"/>
      <c r="CV486" s="42"/>
      <c r="CW486" s="42"/>
      <c r="CX486" s="42"/>
      <c r="CY486" s="42"/>
      <c r="CZ486" s="42"/>
      <c r="DA486" s="42"/>
      <c r="DB486" s="42"/>
      <c r="DC486" s="42"/>
      <c r="DD486" s="42"/>
      <c r="DE486" s="42"/>
      <c r="DF486" s="42"/>
      <c r="DG486" s="42"/>
      <c r="DH486" s="42"/>
      <c r="DI486" s="42"/>
      <c r="DJ486" s="42"/>
      <c r="DK486" s="42"/>
      <c r="DL486" s="42"/>
      <c r="DM486" s="42"/>
      <c r="DN486" s="42"/>
      <c r="DO486" s="42"/>
      <c r="DP486" s="42"/>
      <c r="DQ486" s="42"/>
      <c r="DR486" s="42"/>
      <c r="DS486" s="42"/>
      <c r="DT486" s="42"/>
      <c r="DU486" s="42"/>
      <c r="DV486" s="42"/>
      <c r="DW486" s="42"/>
      <c r="DX486" s="42"/>
      <c r="DY486" s="42"/>
      <c r="DZ486" s="42"/>
      <c r="EA486" s="42"/>
      <c r="EB486" s="42"/>
      <c r="EC486" s="42"/>
      <c r="ED486" s="42"/>
      <c r="EE486" s="42"/>
      <c r="EF486" s="42"/>
      <c r="EG486" s="42"/>
      <c r="EH486" s="42"/>
      <c r="EI486" s="42"/>
      <c r="EJ486" s="42"/>
      <c r="EK486" s="42"/>
      <c r="EL486" s="42"/>
      <c r="EM486" s="42"/>
      <c r="EN486" s="42"/>
      <c r="EO486" s="42"/>
      <c r="EP486" s="42"/>
      <c r="EQ486" s="42"/>
      <c r="ER486" s="42"/>
    </row>
    <row r="487" spans="1:256" s="41" customFormat="1" ht="242.05" x14ac:dyDescent="0.25">
      <c r="A487" s="97">
        <v>787</v>
      </c>
      <c r="B487" s="100" t="s">
        <v>5511</v>
      </c>
      <c r="C487" s="98" t="s">
        <v>5531</v>
      </c>
      <c r="D487" s="99"/>
      <c r="E487" s="100" t="s">
        <v>5612</v>
      </c>
      <c r="F487" s="98">
        <v>25809</v>
      </c>
      <c r="G487" s="100" t="s">
        <v>5613</v>
      </c>
      <c r="H487" s="98">
        <v>2010</v>
      </c>
      <c r="I487" s="100" t="s">
        <v>5614</v>
      </c>
      <c r="J487" s="101">
        <v>95302.78</v>
      </c>
      <c r="K487" s="100" t="s">
        <v>1169</v>
      </c>
      <c r="L487" s="100" t="s">
        <v>5577</v>
      </c>
      <c r="M487" s="100" t="s">
        <v>5578</v>
      </c>
      <c r="N487" s="100" t="s">
        <v>5615</v>
      </c>
      <c r="O487" s="100" t="s">
        <v>5616</v>
      </c>
      <c r="P487" s="100">
        <v>12568</v>
      </c>
      <c r="Q487" s="102">
        <v>37.295081967213115</v>
      </c>
      <c r="R487" s="98">
        <v>11.212091764705882</v>
      </c>
      <c r="S487" s="98">
        <v>9</v>
      </c>
      <c r="T487" s="98">
        <v>18</v>
      </c>
      <c r="U487" s="102">
        <f t="shared" si="9"/>
        <v>38.212091764705882</v>
      </c>
      <c r="V487" s="98">
        <v>40</v>
      </c>
      <c r="W487" s="98">
        <v>100</v>
      </c>
      <c r="X487" s="103" t="s">
        <v>5538</v>
      </c>
      <c r="Y487" s="102">
        <v>4</v>
      </c>
      <c r="Z487" s="102">
        <v>6</v>
      </c>
      <c r="AA487" s="102">
        <v>3</v>
      </c>
      <c r="AB487" s="102">
        <v>4</v>
      </c>
      <c r="AC487" s="98"/>
      <c r="AD487" s="102">
        <v>18</v>
      </c>
      <c r="AE487" s="104">
        <v>5</v>
      </c>
      <c r="AF487" s="105">
        <v>50</v>
      </c>
      <c r="AG487" s="106" t="s">
        <v>5617</v>
      </c>
      <c r="AH487" s="100" t="s">
        <v>5172</v>
      </c>
      <c r="AI487" s="107">
        <v>10</v>
      </c>
      <c r="AJ487" s="106"/>
      <c r="AK487" s="98"/>
      <c r="AL487" s="107"/>
      <c r="AM487" s="106"/>
      <c r="AN487" s="98"/>
      <c r="AO487" s="107"/>
      <c r="AP487" s="106"/>
      <c r="AQ487" s="98"/>
      <c r="AR487" s="107"/>
      <c r="AS487" s="106" t="s">
        <v>5618</v>
      </c>
      <c r="AT487" s="98"/>
      <c r="AU487" s="107">
        <v>20</v>
      </c>
      <c r="AV487" s="108" t="s">
        <v>5619</v>
      </c>
      <c r="AW487" s="98"/>
      <c r="AX487" s="98">
        <v>20</v>
      </c>
      <c r="AY487" s="42"/>
      <c r="AZ487" s="42"/>
      <c r="BA487" s="42"/>
      <c r="BB487" s="42"/>
      <c r="BC487" s="42"/>
      <c r="BD487" s="42"/>
      <c r="BE487" s="42"/>
      <c r="BF487" s="42"/>
      <c r="BG487" s="42"/>
      <c r="BH487" s="42"/>
      <c r="BI487" s="42"/>
      <c r="BJ487" s="42"/>
      <c r="BK487" s="42"/>
      <c r="BL487" s="42"/>
      <c r="BM487" s="42"/>
      <c r="BN487" s="42"/>
      <c r="BO487" s="42"/>
      <c r="BP487" s="42"/>
      <c r="BQ487" s="42"/>
      <c r="BR487" s="42"/>
      <c r="BS487" s="42"/>
      <c r="BT487" s="42"/>
      <c r="BU487" s="42"/>
      <c r="BV487" s="42"/>
      <c r="BW487" s="42"/>
      <c r="BX487" s="42"/>
      <c r="BY487" s="42"/>
      <c r="BZ487" s="42"/>
      <c r="CA487" s="42"/>
      <c r="CB487" s="42"/>
      <c r="CC487" s="42"/>
      <c r="CD487" s="42"/>
      <c r="CE487" s="42"/>
      <c r="CF487" s="42"/>
      <c r="CG487" s="42"/>
      <c r="CH487" s="42"/>
      <c r="CI487" s="42"/>
      <c r="CJ487" s="42"/>
      <c r="CK487" s="42"/>
      <c r="CL487" s="42"/>
      <c r="CM487" s="42"/>
      <c r="CN487" s="42"/>
      <c r="CO487" s="42"/>
      <c r="CP487" s="42"/>
      <c r="CQ487" s="42"/>
      <c r="CR487" s="42"/>
      <c r="CS487" s="42"/>
      <c r="CT487" s="42"/>
      <c r="CU487" s="42"/>
      <c r="CV487" s="42"/>
      <c r="CW487" s="42"/>
      <c r="CX487" s="42"/>
      <c r="CY487" s="42"/>
      <c r="CZ487" s="42"/>
      <c r="DA487" s="42"/>
      <c r="DB487" s="42"/>
      <c r="DC487" s="42"/>
      <c r="DD487" s="42"/>
      <c r="DE487" s="42"/>
      <c r="DF487" s="42"/>
      <c r="DG487" s="42"/>
      <c r="DH487" s="42"/>
      <c r="DI487" s="42"/>
      <c r="DJ487" s="42"/>
      <c r="DK487" s="42"/>
      <c r="DL487" s="42"/>
      <c r="DM487" s="42"/>
      <c r="DN487" s="42"/>
      <c r="DO487" s="42"/>
      <c r="DP487" s="42"/>
      <c r="DQ487" s="42"/>
      <c r="DR487" s="42"/>
      <c r="DS487" s="42"/>
      <c r="DT487" s="42"/>
      <c r="DU487" s="42"/>
      <c r="DV487" s="42"/>
      <c r="DW487" s="42"/>
      <c r="DX487" s="42"/>
      <c r="DY487" s="42"/>
      <c r="DZ487" s="42"/>
      <c r="EA487" s="42"/>
      <c r="EB487" s="42"/>
      <c r="EC487" s="42"/>
      <c r="ED487" s="42"/>
      <c r="EE487" s="42"/>
      <c r="EF487" s="42"/>
      <c r="EG487" s="42"/>
      <c r="EH487" s="42"/>
      <c r="EI487" s="42"/>
      <c r="EJ487" s="42"/>
      <c r="EK487" s="42"/>
      <c r="EL487" s="42"/>
      <c r="EM487" s="42"/>
      <c r="EN487" s="42"/>
      <c r="EO487" s="42"/>
      <c r="EP487" s="42"/>
      <c r="EQ487" s="42"/>
      <c r="ER487" s="42"/>
    </row>
    <row r="488" spans="1:256" s="41" customFormat="1" ht="191.1" x14ac:dyDescent="0.25">
      <c r="A488" s="97">
        <v>787</v>
      </c>
      <c r="B488" s="100" t="s">
        <v>5511</v>
      </c>
      <c r="C488" s="98" t="s">
        <v>5512</v>
      </c>
      <c r="D488" s="99"/>
      <c r="E488" s="100" t="s">
        <v>5633</v>
      </c>
      <c r="F488" s="98">
        <v>21455</v>
      </c>
      <c r="G488" s="100" t="s">
        <v>5634</v>
      </c>
      <c r="H488" s="98">
        <v>2012</v>
      </c>
      <c r="I488" s="100" t="s">
        <v>5635</v>
      </c>
      <c r="J488" s="101">
        <v>54844.800000000003</v>
      </c>
      <c r="K488" s="100" t="s">
        <v>1284</v>
      </c>
      <c r="L488" s="100" t="s">
        <v>5577</v>
      </c>
      <c r="M488" s="100" t="s">
        <v>5578</v>
      </c>
      <c r="N488" s="100" t="s">
        <v>5636</v>
      </c>
      <c r="O488" s="100" t="s">
        <v>5637</v>
      </c>
      <c r="P488" s="100">
        <v>13170</v>
      </c>
      <c r="Q488" s="102">
        <v>36.885245901639344</v>
      </c>
      <c r="R488" s="98">
        <v>6.4523294117647065</v>
      </c>
      <c r="S488" s="98">
        <v>9</v>
      </c>
      <c r="T488" s="98">
        <v>23</v>
      </c>
      <c r="U488" s="102">
        <f t="shared" si="9"/>
        <v>38.452329411764708</v>
      </c>
      <c r="V488" s="98">
        <v>35</v>
      </c>
      <c r="W488" s="98">
        <v>75</v>
      </c>
      <c r="X488" s="103" t="s">
        <v>5538</v>
      </c>
      <c r="Y488" s="102">
        <v>1</v>
      </c>
      <c r="Z488" s="102">
        <v>5</v>
      </c>
      <c r="AA488" s="102">
        <v>3</v>
      </c>
      <c r="AB488" s="102">
        <v>60</v>
      </c>
      <c r="AC488" s="98"/>
      <c r="AD488" s="102">
        <v>23</v>
      </c>
      <c r="AE488" s="104">
        <v>5</v>
      </c>
      <c r="AF488" s="105">
        <v>50</v>
      </c>
      <c r="AG488" s="106"/>
      <c r="AH488" s="100"/>
      <c r="AI488" s="107"/>
      <c r="AJ488" s="106"/>
      <c r="AK488" s="98" t="s">
        <v>5638</v>
      </c>
      <c r="AL488" s="107"/>
      <c r="AM488" s="106"/>
      <c r="AN488" s="98"/>
      <c r="AO488" s="107"/>
      <c r="AP488" s="106"/>
      <c r="AQ488" s="98"/>
      <c r="AR488" s="107"/>
      <c r="AS488" s="106" t="s">
        <v>5639</v>
      </c>
      <c r="AT488" s="98" t="s">
        <v>5640</v>
      </c>
      <c r="AU488" s="107">
        <v>100</v>
      </c>
      <c r="AV488" s="108"/>
      <c r="AW488" s="98"/>
      <c r="AX488" s="98"/>
      <c r="AY488" s="42"/>
      <c r="AZ488" s="42"/>
      <c r="BA488" s="42"/>
      <c r="BB488" s="42"/>
      <c r="BC488" s="42"/>
      <c r="BD488" s="42"/>
      <c r="BE488" s="42"/>
      <c r="BF488" s="42"/>
      <c r="BG488" s="42"/>
      <c r="BH488" s="42"/>
      <c r="BI488" s="42"/>
      <c r="BJ488" s="42"/>
      <c r="BK488" s="42"/>
      <c r="BL488" s="42"/>
      <c r="BM488" s="42"/>
      <c r="BN488" s="42"/>
      <c r="BO488" s="42"/>
      <c r="BP488" s="42"/>
      <c r="BQ488" s="42"/>
      <c r="BR488" s="42"/>
      <c r="BS488" s="42"/>
      <c r="BT488" s="42"/>
      <c r="BU488" s="42"/>
      <c r="BV488" s="42"/>
      <c r="BW488" s="42"/>
      <c r="BX488" s="42"/>
      <c r="BY488" s="42"/>
      <c r="BZ488" s="42"/>
      <c r="CA488" s="42"/>
      <c r="CB488" s="42"/>
      <c r="CC488" s="42"/>
      <c r="CD488" s="42"/>
      <c r="CE488" s="42"/>
      <c r="CF488" s="42"/>
      <c r="CG488" s="42"/>
      <c r="CH488" s="42"/>
      <c r="CI488" s="42"/>
      <c r="CJ488" s="42"/>
      <c r="CK488" s="42"/>
      <c r="CL488" s="42"/>
      <c r="CM488" s="42"/>
      <c r="CN488" s="42"/>
      <c r="CO488" s="42"/>
      <c r="CP488" s="42"/>
      <c r="CQ488" s="42"/>
      <c r="CR488" s="42"/>
      <c r="CS488" s="42"/>
      <c r="CT488" s="42"/>
      <c r="CU488" s="42"/>
      <c r="CV488" s="42"/>
      <c r="CW488" s="42"/>
      <c r="CX488" s="42"/>
      <c r="CY488" s="42"/>
      <c r="CZ488" s="42"/>
      <c r="DA488" s="42"/>
      <c r="DB488" s="42"/>
      <c r="DC488" s="42"/>
      <c r="DD488" s="42"/>
      <c r="DE488" s="42"/>
      <c r="DF488" s="42"/>
      <c r="DG488" s="42"/>
      <c r="DH488" s="42"/>
      <c r="DI488" s="42"/>
      <c r="DJ488" s="42"/>
      <c r="DK488" s="42"/>
      <c r="DL488" s="42"/>
      <c r="DM488" s="42"/>
      <c r="DN488" s="42"/>
      <c r="DO488" s="42"/>
      <c r="DP488" s="42"/>
      <c r="DQ488" s="42"/>
      <c r="DR488" s="42"/>
      <c r="DS488" s="42"/>
      <c r="DT488" s="42"/>
      <c r="DU488" s="42"/>
      <c r="DV488" s="42"/>
      <c r="DW488" s="42"/>
      <c r="DX488" s="42"/>
      <c r="DY488" s="42"/>
      <c r="DZ488" s="42"/>
      <c r="EA488" s="42"/>
      <c r="EB488" s="42"/>
      <c r="EC488" s="42"/>
      <c r="ED488" s="42"/>
      <c r="EE488" s="42"/>
      <c r="EF488" s="42"/>
      <c r="EG488" s="42"/>
      <c r="EH488" s="42"/>
      <c r="EI488" s="42"/>
      <c r="EJ488" s="42"/>
      <c r="EK488" s="42"/>
      <c r="EL488" s="42"/>
      <c r="EM488" s="42"/>
      <c r="EN488" s="42"/>
      <c r="EO488" s="42"/>
      <c r="EP488" s="42"/>
      <c r="EQ488" s="42"/>
      <c r="ER488" s="42"/>
    </row>
    <row r="489" spans="1:256" s="41" customFormat="1" ht="114.65" x14ac:dyDescent="0.25">
      <c r="A489" s="97">
        <v>787</v>
      </c>
      <c r="B489" s="100" t="s">
        <v>5511</v>
      </c>
      <c r="C489" s="98" t="s">
        <v>5531</v>
      </c>
      <c r="D489" s="99"/>
      <c r="E489" s="100" t="s">
        <v>5641</v>
      </c>
      <c r="F489" s="98" t="s">
        <v>5642</v>
      </c>
      <c r="G489" s="100" t="s">
        <v>5643</v>
      </c>
      <c r="H489" s="98">
        <v>2014</v>
      </c>
      <c r="I489" s="100" t="s">
        <v>5643</v>
      </c>
      <c r="J489" s="101">
        <v>59092</v>
      </c>
      <c r="K489" s="100" t="s">
        <v>1284</v>
      </c>
      <c r="L489" s="100" t="s">
        <v>5577</v>
      </c>
      <c r="M489" s="100" t="s">
        <v>5578</v>
      </c>
      <c r="N489" s="100" t="s">
        <v>5644</v>
      </c>
      <c r="O489" s="100" t="s">
        <v>5645</v>
      </c>
      <c r="P489" s="100">
        <v>13720</v>
      </c>
      <c r="Q489" s="102">
        <v>35.245901639344261</v>
      </c>
      <c r="R489" s="98">
        <v>6.952</v>
      </c>
      <c r="S489" s="98">
        <v>10</v>
      </c>
      <c r="T489" s="98">
        <v>19</v>
      </c>
      <c r="U489" s="102">
        <f t="shared" si="9"/>
        <v>35.951999999999998</v>
      </c>
      <c r="V489" s="98">
        <v>50</v>
      </c>
      <c r="W489" s="98">
        <v>37</v>
      </c>
      <c r="X489" s="103" t="s">
        <v>5538</v>
      </c>
      <c r="Y489" s="102">
        <v>3</v>
      </c>
      <c r="Z489" s="102">
        <v>12</v>
      </c>
      <c r="AA489" s="102">
        <v>3</v>
      </c>
      <c r="AB489" s="102">
        <v>60</v>
      </c>
      <c r="AC489" s="98"/>
      <c r="AD489" s="102">
        <v>19</v>
      </c>
      <c r="AE489" s="104">
        <v>5</v>
      </c>
      <c r="AF489" s="105">
        <v>30</v>
      </c>
      <c r="AG489" s="106" t="s">
        <v>5569</v>
      </c>
      <c r="AH489" s="100" t="s">
        <v>5570</v>
      </c>
      <c r="AI489" s="107">
        <v>30</v>
      </c>
      <c r="AJ489" s="106"/>
      <c r="AK489" s="98"/>
      <c r="AL489" s="107"/>
      <c r="AM489" s="106"/>
      <c r="AN489" s="98"/>
      <c r="AO489" s="107"/>
      <c r="AP489" s="106"/>
      <c r="AQ489" s="98"/>
      <c r="AR489" s="107"/>
      <c r="AS489" s="106"/>
      <c r="AT489" s="98"/>
      <c r="AU489" s="107"/>
      <c r="AV489" s="108"/>
      <c r="AW489" s="98"/>
      <c r="AX489" s="98"/>
      <c r="AY489" s="42"/>
      <c r="AZ489" s="42"/>
      <c r="BA489" s="42"/>
      <c r="BB489" s="42"/>
      <c r="BC489" s="42"/>
      <c r="BD489" s="42"/>
      <c r="BE489" s="42"/>
      <c r="BF489" s="42"/>
      <c r="BG489" s="42"/>
      <c r="BH489" s="42"/>
      <c r="BI489" s="42"/>
      <c r="BJ489" s="42"/>
      <c r="BK489" s="42"/>
      <c r="BL489" s="42"/>
      <c r="BM489" s="42"/>
      <c r="BN489" s="42"/>
      <c r="BO489" s="42"/>
      <c r="BP489" s="42"/>
      <c r="BQ489" s="42"/>
      <c r="BR489" s="42"/>
      <c r="BS489" s="42"/>
      <c r="BT489" s="42"/>
      <c r="BU489" s="42"/>
      <c r="BV489" s="42"/>
      <c r="BW489" s="42"/>
      <c r="BX489" s="42"/>
      <c r="BY489" s="42"/>
      <c r="BZ489" s="42"/>
      <c r="CA489" s="42"/>
      <c r="CB489" s="42"/>
      <c r="CC489" s="42"/>
      <c r="CD489" s="42"/>
      <c r="CE489" s="42"/>
      <c r="CF489" s="42"/>
      <c r="CG489" s="42"/>
      <c r="CH489" s="42"/>
      <c r="CI489" s="42"/>
      <c r="CJ489" s="42"/>
      <c r="CK489" s="42"/>
      <c r="CL489" s="42"/>
      <c r="CM489" s="42"/>
      <c r="CN489" s="42"/>
      <c r="CO489" s="42"/>
      <c r="CP489" s="42"/>
      <c r="CQ489" s="42"/>
      <c r="CR489" s="42"/>
      <c r="CS489" s="42"/>
      <c r="CT489" s="42"/>
      <c r="CU489" s="42"/>
      <c r="CV489" s="42"/>
      <c r="CW489" s="42"/>
      <c r="CX489" s="42"/>
      <c r="CY489" s="42"/>
      <c r="CZ489" s="42"/>
      <c r="DA489" s="42"/>
      <c r="DB489" s="42"/>
      <c r="DC489" s="42"/>
      <c r="DD489" s="42"/>
      <c r="DE489" s="42"/>
      <c r="DF489" s="42"/>
      <c r="DG489" s="42"/>
      <c r="DH489" s="42"/>
      <c r="DI489" s="42"/>
      <c r="DJ489" s="42"/>
      <c r="DK489" s="42"/>
      <c r="DL489" s="42"/>
      <c r="DM489" s="42"/>
      <c r="DN489" s="42"/>
      <c r="DO489" s="42"/>
      <c r="DP489" s="42"/>
      <c r="DQ489" s="42"/>
      <c r="DR489" s="42"/>
      <c r="DS489" s="42"/>
      <c r="DT489" s="42"/>
      <c r="DU489" s="42"/>
      <c r="DV489" s="42"/>
      <c r="DW489" s="42"/>
      <c r="DX489" s="42"/>
      <c r="DY489" s="42"/>
      <c r="DZ489" s="42"/>
      <c r="EA489" s="42"/>
      <c r="EB489" s="42"/>
      <c r="EC489" s="42"/>
      <c r="ED489" s="42"/>
      <c r="EE489" s="42"/>
      <c r="EF489" s="42"/>
      <c r="EG489" s="42"/>
      <c r="EH489" s="42"/>
      <c r="EI489" s="42"/>
      <c r="EJ489" s="42"/>
      <c r="EK489" s="42"/>
      <c r="EL489" s="42"/>
      <c r="EM489" s="42"/>
      <c r="EN489" s="42"/>
      <c r="EO489" s="42"/>
      <c r="EP489" s="42"/>
      <c r="EQ489" s="42"/>
      <c r="ER489" s="42"/>
    </row>
    <row r="490" spans="1:256" s="41" customFormat="1" ht="305.75" x14ac:dyDescent="0.25">
      <c r="A490" s="97">
        <v>787</v>
      </c>
      <c r="B490" s="100" t="s">
        <v>5511</v>
      </c>
      <c r="C490" s="98" t="s">
        <v>5531</v>
      </c>
      <c r="D490" s="99"/>
      <c r="E490" s="100" t="s">
        <v>5585</v>
      </c>
      <c r="F490" s="98">
        <v>23598</v>
      </c>
      <c r="G490" s="100" t="s">
        <v>5586</v>
      </c>
      <c r="H490" s="98">
        <v>2008</v>
      </c>
      <c r="I490" s="100" t="s">
        <v>5587</v>
      </c>
      <c r="J490" s="101">
        <v>82427</v>
      </c>
      <c r="K490" s="100" t="s">
        <v>1284</v>
      </c>
      <c r="L490" s="100" t="s">
        <v>5577</v>
      </c>
      <c r="M490" s="100" t="s">
        <v>5578</v>
      </c>
      <c r="N490" s="100" t="s">
        <v>5588</v>
      </c>
      <c r="O490" s="100" t="s">
        <v>5589</v>
      </c>
      <c r="P490" s="100">
        <v>11796</v>
      </c>
      <c r="Q490" s="102">
        <v>38.934426229508198</v>
      </c>
      <c r="R490" s="98">
        <v>9.6972941176470595</v>
      </c>
      <c r="S490" s="98">
        <v>9</v>
      </c>
      <c r="T490" s="98">
        <v>21</v>
      </c>
      <c r="U490" s="102">
        <f t="shared" si="9"/>
        <v>39.697294117647061</v>
      </c>
      <c r="V490" s="98">
        <v>40</v>
      </c>
      <c r="W490" s="98">
        <v>100</v>
      </c>
      <c r="X490" s="103" t="s">
        <v>5538</v>
      </c>
      <c r="Y490" s="102">
        <v>3</v>
      </c>
      <c r="Z490" s="102">
        <v>11</v>
      </c>
      <c r="AA490" s="102">
        <v>5</v>
      </c>
      <c r="AB490" s="102">
        <v>35</v>
      </c>
      <c r="AC490" s="98"/>
      <c r="AD490" s="102">
        <v>21</v>
      </c>
      <c r="AE490" s="104">
        <v>5</v>
      </c>
      <c r="AF490" s="105">
        <v>40</v>
      </c>
      <c r="AG490" s="106" t="s">
        <v>5590</v>
      </c>
      <c r="AH490" s="100" t="s">
        <v>5591</v>
      </c>
      <c r="AI490" s="107">
        <v>20</v>
      </c>
      <c r="AJ490" s="106"/>
      <c r="AK490" s="98"/>
      <c r="AL490" s="107"/>
      <c r="AM490" s="106"/>
      <c r="AN490" s="98"/>
      <c r="AO490" s="107"/>
      <c r="AP490" s="106"/>
      <c r="AQ490" s="98"/>
      <c r="AR490" s="107"/>
      <c r="AS490" s="106" t="s">
        <v>5592</v>
      </c>
      <c r="AT490" s="98" t="s">
        <v>5593</v>
      </c>
      <c r="AU490" s="107">
        <v>15</v>
      </c>
      <c r="AV490" s="108" t="s">
        <v>5594</v>
      </c>
      <c r="AW490" s="98" t="s">
        <v>5595</v>
      </c>
      <c r="AX490" s="98">
        <v>5</v>
      </c>
      <c r="AY490" s="42"/>
      <c r="AZ490" s="42"/>
      <c r="BA490" s="42"/>
      <c r="BB490" s="42"/>
      <c r="BC490" s="42"/>
      <c r="BD490" s="42"/>
      <c r="BE490" s="42"/>
      <c r="BF490" s="42"/>
      <c r="BG490" s="42"/>
      <c r="BH490" s="42"/>
      <c r="BI490" s="42"/>
      <c r="BJ490" s="42"/>
      <c r="BK490" s="42"/>
      <c r="BL490" s="42"/>
      <c r="BM490" s="42"/>
      <c r="BN490" s="42"/>
      <c r="BO490" s="42"/>
      <c r="BP490" s="42"/>
      <c r="BQ490" s="42"/>
      <c r="BR490" s="42"/>
      <c r="BS490" s="42"/>
      <c r="BT490" s="42"/>
      <c r="BU490" s="42"/>
      <c r="BV490" s="42"/>
      <c r="BW490" s="42"/>
      <c r="BX490" s="42"/>
      <c r="BY490" s="42"/>
      <c r="BZ490" s="42"/>
      <c r="CA490" s="42"/>
      <c r="CB490" s="42"/>
      <c r="CC490" s="42"/>
      <c r="CD490" s="42"/>
      <c r="CE490" s="42"/>
      <c r="CF490" s="42"/>
      <c r="CG490" s="42"/>
      <c r="CH490" s="42"/>
      <c r="CI490" s="42"/>
      <c r="CJ490" s="42"/>
      <c r="CK490" s="42"/>
      <c r="CL490" s="42"/>
      <c r="CM490" s="42"/>
      <c r="CN490" s="42"/>
      <c r="CO490" s="42"/>
      <c r="CP490" s="42"/>
      <c r="CQ490" s="42"/>
      <c r="CR490" s="42"/>
      <c r="CS490" s="42"/>
      <c r="CT490" s="42"/>
      <c r="CU490" s="42"/>
      <c r="CV490" s="42"/>
      <c r="CW490" s="42"/>
      <c r="CX490" s="42"/>
      <c r="CY490" s="42"/>
      <c r="CZ490" s="42"/>
      <c r="DA490" s="42"/>
      <c r="DB490" s="42"/>
      <c r="DC490" s="42"/>
      <c r="DD490" s="42"/>
      <c r="DE490" s="42"/>
      <c r="DF490" s="42"/>
      <c r="DG490" s="42"/>
      <c r="DH490" s="42"/>
      <c r="DI490" s="42"/>
      <c r="DJ490" s="42"/>
      <c r="DK490" s="42"/>
      <c r="DL490" s="42"/>
      <c r="DM490" s="42"/>
      <c r="DN490" s="42"/>
      <c r="DO490" s="42"/>
      <c r="DP490" s="42"/>
      <c r="DQ490" s="42"/>
      <c r="DR490" s="42"/>
      <c r="DS490" s="42"/>
      <c r="DT490" s="42"/>
      <c r="DU490" s="42"/>
      <c r="DV490" s="42"/>
      <c r="DW490" s="42"/>
      <c r="DX490" s="42"/>
      <c r="DY490" s="42"/>
      <c r="DZ490" s="42"/>
      <c r="EA490" s="42"/>
      <c r="EB490" s="42"/>
      <c r="EC490" s="42"/>
      <c r="ED490" s="42"/>
      <c r="EE490" s="42"/>
      <c r="EF490" s="42"/>
      <c r="EG490" s="42"/>
      <c r="EH490" s="42"/>
      <c r="EI490" s="42"/>
      <c r="EJ490" s="42"/>
      <c r="EK490" s="42"/>
      <c r="EL490" s="42"/>
      <c r="EM490" s="42"/>
      <c r="EN490" s="42"/>
      <c r="EO490" s="42"/>
      <c r="EP490" s="42"/>
      <c r="EQ490" s="42"/>
      <c r="ER490" s="42"/>
    </row>
    <row r="491" spans="1:256" s="41" customFormat="1" ht="114.65" x14ac:dyDescent="0.25">
      <c r="A491" s="97">
        <v>787</v>
      </c>
      <c r="B491" s="100" t="s">
        <v>5511</v>
      </c>
      <c r="C491" s="98" t="s">
        <v>5512</v>
      </c>
      <c r="D491" s="99" t="s">
        <v>1527</v>
      </c>
      <c r="E491" s="100" t="s">
        <v>5513</v>
      </c>
      <c r="F491" s="98" t="s">
        <v>5514</v>
      </c>
      <c r="G491" s="100" t="s">
        <v>5515</v>
      </c>
      <c r="H491" s="98">
        <v>2010</v>
      </c>
      <c r="I491" s="100" t="s">
        <v>5516</v>
      </c>
      <c r="J491" s="101">
        <v>376685</v>
      </c>
      <c r="K491" s="100" t="s">
        <v>655</v>
      </c>
      <c r="L491" s="100" t="s">
        <v>5517</v>
      </c>
      <c r="M491" s="100" t="s">
        <v>5518</v>
      </c>
      <c r="N491" s="100" t="s">
        <v>5519</v>
      </c>
      <c r="O491" s="100" t="s">
        <v>5520</v>
      </c>
      <c r="P491" s="100">
        <v>12280</v>
      </c>
      <c r="Q491" s="102">
        <v>43.442622950819676</v>
      </c>
      <c r="R491" s="98">
        <v>44.315882352941173</v>
      </c>
      <c r="S491" s="98">
        <v>11</v>
      </c>
      <c r="T491" s="98">
        <v>23</v>
      </c>
      <c r="U491" s="102">
        <f t="shared" si="9"/>
        <v>78.315882352941173</v>
      </c>
      <c r="V491" s="98">
        <v>100</v>
      </c>
      <c r="W491" s="98">
        <v>100</v>
      </c>
      <c r="X491" s="103" t="s">
        <v>5521</v>
      </c>
      <c r="Y491" s="102">
        <v>3</v>
      </c>
      <c r="Z491" s="102">
        <v>2</v>
      </c>
      <c r="AA491" s="102">
        <v>3</v>
      </c>
      <c r="AB491" s="102">
        <v>4</v>
      </c>
      <c r="AC491" s="98">
        <v>149</v>
      </c>
      <c r="AD491" s="102">
        <v>23</v>
      </c>
      <c r="AE491" s="104">
        <v>5</v>
      </c>
      <c r="AF491" s="105">
        <v>100</v>
      </c>
      <c r="AG491" s="106" t="s">
        <v>1527</v>
      </c>
      <c r="AH491" s="100"/>
      <c r="AI491" s="107">
        <v>50</v>
      </c>
      <c r="AJ491" s="106" t="s">
        <v>5522</v>
      </c>
      <c r="AK491" s="98"/>
      <c r="AL491" s="107">
        <v>10</v>
      </c>
      <c r="AM491" s="106"/>
      <c r="AN491" s="98"/>
      <c r="AO491" s="107"/>
      <c r="AP491" s="106"/>
      <c r="AQ491" s="98"/>
      <c r="AR491" s="107"/>
      <c r="AS491" s="106" t="s">
        <v>5523</v>
      </c>
      <c r="AT491" s="98"/>
      <c r="AU491" s="107">
        <v>30</v>
      </c>
      <c r="AV491" s="108"/>
      <c r="AW491" s="98"/>
      <c r="AX491" s="98"/>
      <c r="AY491" s="42"/>
      <c r="AZ491" s="42"/>
      <c r="BA491" s="42"/>
      <c r="BB491" s="42"/>
      <c r="BC491" s="42"/>
      <c r="BD491" s="42"/>
      <c r="BE491" s="42"/>
      <c r="BF491" s="42"/>
      <c r="BG491" s="42"/>
      <c r="BH491" s="42"/>
      <c r="BI491" s="42"/>
      <c r="BJ491" s="42"/>
      <c r="BK491" s="42"/>
      <c r="BL491" s="42"/>
      <c r="BM491" s="42"/>
      <c r="BN491" s="42"/>
      <c r="BO491" s="42"/>
      <c r="BP491" s="42"/>
      <c r="BQ491" s="42"/>
      <c r="BR491" s="42"/>
      <c r="BS491" s="42"/>
      <c r="BT491" s="42"/>
      <c r="BU491" s="42"/>
      <c r="BV491" s="42"/>
      <c r="BW491" s="42"/>
      <c r="BX491" s="42"/>
      <c r="BY491" s="42"/>
      <c r="BZ491" s="42"/>
      <c r="CA491" s="42"/>
      <c r="CB491" s="42"/>
      <c r="CC491" s="42"/>
      <c r="CD491" s="42"/>
      <c r="CE491" s="42"/>
      <c r="CF491" s="42"/>
      <c r="CG491" s="42"/>
      <c r="CH491" s="42"/>
      <c r="CI491" s="42"/>
      <c r="CJ491" s="42"/>
      <c r="CK491" s="42"/>
      <c r="CL491" s="42"/>
      <c r="CM491" s="42"/>
      <c r="CN491" s="42"/>
      <c r="CO491" s="42"/>
      <c r="CP491" s="42"/>
      <c r="CQ491" s="42"/>
      <c r="CR491" s="42"/>
      <c r="CS491" s="42"/>
      <c r="CT491" s="42"/>
      <c r="CU491" s="42"/>
      <c r="CV491" s="42"/>
      <c r="CW491" s="42"/>
      <c r="CX491" s="42"/>
      <c r="CY491" s="42"/>
      <c r="CZ491" s="42"/>
      <c r="DA491" s="42"/>
      <c r="DB491" s="42"/>
      <c r="DC491" s="42"/>
      <c r="DD491" s="42"/>
      <c r="DE491" s="42"/>
      <c r="DF491" s="42"/>
      <c r="DG491" s="42"/>
      <c r="DH491" s="42"/>
      <c r="DI491" s="42"/>
      <c r="DJ491" s="42"/>
      <c r="DK491" s="42"/>
      <c r="DL491" s="42"/>
      <c r="DM491" s="42"/>
      <c r="DN491" s="42"/>
      <c r="DO491" s="42"/>
      <c r="DP491" s="42"/>
      <c r="DQ491" s="42"/>
      <c r="DR491" s="42"/>
      <c r="DS491" s="42"/>
      <c r="DT491" s="42"/>
      <c r="DU491" s="42"/>
      <c r="DV491" s="42"/>
      <c r="DW491" s="42"/>
      <c r="DX491" s="42"/>
      <c r="DY491" s="42"/>
      <c r="DZ491" s="42"/>
      <c r="EA491" s="42"/>
      <c r="EB491" s="42"/>
      <c r="EC491" s="42"/>
      <c r="ED491" s="42"/>
      <c r="EE491" s="42"/>
      <c r="EF491" s="42"/>
      <c r="EG491" s="42"/>
      <c r="EH491" s="42"/>
      <c r="EI491" s="42"/>
      <c r="EJ491" s="42"/>
      <c r="EK491" s="42"/>
      <c r="EL491" s="42"/>
      <c r="EM491" s="42"/>
      <c r="EN491" s="42"/>
      <c r="EO491" s="42"/>
      <c r="EP491" s="42"/>
      <c r="EQ491" s="42"/>
      <c r="ER491" s="42"/>
    </row>
    <row r="492" spans="1:256" s="41" customFormat="1" ht="101.95" x14ac:dyDescent="0.25">
      <c r="A492" s="97">
        <v>787</v>
      </c>
      <c r="B492" s="100" t="s">
        <v>5511</v>
      </c>
      <c r="C492" s="98"/>
      <c r="D492" s="99" t="s">
        <v>5541</v>
      </c>
      <c r="E492" s="100" t="s">
        <v>5641</v>
      </c>
      <c r="F492" s="98" t="s">
        <v>5642</v>
      </c>
      <c r="G492" s="100" t="s">
        <v>5656</v>
      </c>
      <c r="H492" s="98">
        <v>2015</v>
      </c>
      <c r="I492" s="100" t="s">
        <v>5657</v>
      </c>
      <c r="J492" s="101">
        <v>96016</v>
      </c>
      <c r="K492" s="100" t="s">
        <v>1284</v>
      </c>
      <c r="L492" s="100" t="s">
        <v>5517</v>
      </c>
      <c r="M492" s="100" t="s">
        <v>5658</v>
      </c>
      <c r="N492" s="100" t="s">
        <v>5659</v>
      </c>
      <c r="O492" s="100" t="s">
        <v>5660</v>
      </c>
      <c r="P492" s="100">
        <v>14291</v>
      </c>
      <c r="Q492" s="102">
        <v>34.016393442622949</v>
      </c>
      <c r="R492" s="98">
        <v>11.295999999999999</v>
      </c>
      <c r="S492" s="98">
        <v>9</v>
      </c>
      <c r="T492" s="98">
        <v>19</v>
      </c>
      <c r="U492" s="102">
        <f t="shared" si="9"/>
        <v>39.295999999999999</v>
      </c>
      <c r="V492" s="98">
        <v>50</v>
      </c>
      <c r="W492" s="98">
        <v>12</v>
      </c>
      <c r="X492" s="103" t="s">
        <v>5538</v>
      </c>
      <c r="Y492" s="102">
        <v>3</v>
      </c>
      <c r="Z492" s="102">
        <v>2</v>
      </c>
      <c r="AA492" s="102">
        <v>3</v>
      </c>
      <c r="AB492" s="102">
        <v>4</v>
      </c>
      <c r="AC492" s="98"/>
      <c r="AD492" s="102">
        <v>19</v>
      </c>
      <c r="AE492" s="104">
        <v>5</v>
      </c>
      <c r="AF492" s="105">
        <v>50</v>
      </c>
      <c r="AG492" s="106" t="s">
        <v>5541</v>
      </c>
      <c r="AH492" s="100"/>
      <c r="AI492" s="107">
        <v>60</v>
      </c>
      <c r="AJ492" s="106" t="s">
        <v>5661</v>
      </c>
      <c r="AK492" s="98"/>
      <c r="AL492" s="107">
        <v>20</v>
      </c>
      <c r="AM492" s="106" t="s">
        <v>5662</v>
      </c>
      <c r="AN492" s="98"/>
      <c r="AO492" s="107">
        <v>20</v>
      </c>
      <c r="AP492" s="106"/>
      <c r="AQ492" s="98"/>
      <c r="AR492" s="107"/>
      <c r="AS492" s="106"/>
      <c r="AT492" s="98"/>
      <c r="AU492" s="107"/>
      <c r="AV492" s="108"/>
      <c r="AW492" s="98"/>
      <c r="AX492" s="98"/>
      <c r="AY492" s="42"/>
      <c r="AZ492" s="42"/>
      <c r="BA492" s="42"/>
      <c r="BB492" s="42"/>
      <c r="BC492" s="42"/>
      <c r="BD492" s="42"/>
      <c r="BE492" s="42"/>
      <c r="BF492" s="42"/>
      <c r="BG492" s="42"/>
      <c r="BH492" s="42"/>
      <c r="BI492" s="42"/>
      <c r="BJ492" s="42"/>
      <c r="BK492" s="42"/>
      <c r="BL492" s="42"/>
      <c r="BM492" s="42"/>
      <c r="BN492" s="42"/>
      <c r="BO492" s="42"/>
      <c r="BP492" s="42"/>
      <c r="BQ492" s="42"/>
      <c r="BR492" s="42"/>
      <c r="BS492" s="42"/>
      <c r="BT492" s="42"/>
      <c r="BU492" s="42"/>
      <c r="BV492" s="42"/>
      <c r="BW492" s="42"/>
      <c r="BX492" s="42"/>
      <c r="BY492" s="42"/>
      <c r="BZ492" s="42"/>
      <c r="CA492" s="42"/>
      <c r="CB492" s="42"/>
      <c r="CC492" s="42"/>
      <c r="CD492" s="42"/>
      <c r="CE492" s="42"/>
      <c r="CF492" s="42"/>
      <c r="CG492" s="42"/>
      <c r="CH492" s="42"/>
      <c r="CI492" s="42"/>
      <c r="CJ492" s="42"/>
      <c r="CK492" s="42"/>
      <c r="CL492" s="42"/>
      <c r="CM492" s="42"/>
      <c r="CN492" s="42"/>
      <c r="CO492" s="42"/>
      <c r="CP492" s="42"/>
      <c r="CQ492" s="42"/>
      <c r="CR492" s="42"/>
      <c r="CS492" s="42"/>
      <c r="CT492" s="42"/>
      <c r="CU492" s="42"/>
      <c r="CV492" s="42"/>
      <c r="CW492" s="42"/>
      <c r="CX492" s="42"/>
      <c r="CY492" s="42"/>
      <c r="CZ492" s="42"/>
      <c r="DA492" s="42"/>
      <c r="DB492" s="42"/>
      <c r="DC492" s="42"/>
      <c r="DD492" s="42"/>
      <c r="DE492" s="42"/>
      <c r="DF492" s="42"/>
      <c r="DG492" s="42"/>
      <c r="DH492" s="42"/>
      <c r="DI492" s="42"/>
      <c r="DJ492" s="42"/>
      <c r="DK492" s="42"/>
      <c r="DL492" s="42"/>
      <c r="DM492" s="42"/>
      <c r="DN492" s="42"/>
      <c r="DO492" s="42"/>
      <c r="DP492" s="42"/>
      <c r="DQ492" s="42"/>
      <c r="DR492" s="42"/>
      <c r="DS492" s="42"/>
      <c r="DT492" s="42"/>
      <c r="DU492" s="42"/>
      <c r="DV492" s="42"/>
      <c r="DW492" s="42"/>
      <c r="DX492" s="42"/>
      <c r="DY492" s="42"/>
      <c r="DZ492" s="42"/>
      <c r="EA492" s="42"/>
      <c r="EB492" s="42"/>
      <c r="EC492" s="42"/>
      <c r="ED492" s="42"/>
      <c r="EE492" s="42"/>
      <c r="EF492" s="42"/>
      <c r="EG492" s="42"/>
      <c r="EH492" s="42"/>
      <c r="EI492" s="42"/>
      <c r="EJ492" s="42"/>
      <c r="EK492" s="42"/>
      <c r="EL492" s="42"/>
      <c r="EM492" s="42"/>
      <c r="EN492" s="42"/>
      <c r="EO492" s="42"/>
      <c r="EP492" s="42"/>
      <c r="EQ492" s="42"/>
      <c r="ER492" s="42"/>
    </row>
    <row r="493" spans="1:256" s="41" customFormat="1" ht="101.95" x14ac:dyDescent="0.25">
      <c r="A493" s="97">
        <v>787</v>
      </c>
      <c r="B493" s="100" t="s">
        <v>5511</v>
      </c>
      <c r="C493" s="98" t="s">
        <v>5531</v>
      </c>
      <c r="D493" s="99"/>
      <c r="E493" s="100" t="s">
        <v>1528</v>
      </c>
      <c r="F493" s="98">
        <v>4648</v>
      </c>
      <c r="G493" s="100" t="s">
        <v>5542</v>
      </c>
      <c r="H493" s="98">
        <v>2006</v>
      </c>
      <c r="I493" s="100" t="s">
        <v>5543</v>
      </c>
      <c r="J493" s="101">
        <v>122252</v>
      </c>
      <c r="K493" s="100" t="s">
        <v>726</v>
      </c>
      <c r="L493" s="100" t="s">
        <v>5517</v>
      </c>
      <c r="M493" s="100" t="s">
        <v>5518</v>
      </c>
      <c r="N493" s="100" t="s">
        <v>5544</v>
      </c>
      <c r="O493" s="100" t="s">
        <v>5545</v>
      </c>
      <c r="P493" s="100" t="s">
        <v>5546</v>
      </c>
      <c r="Q493" s="102">
        <v>57.377049180327873</v>
      </c>
      <c r="R493" s="98">
        <v>14.382588235294117</v>
      </c>
      <c r="S493" s="98">
        <v>11</v>
      </c>
      <c r="T493" s="98">
        <v>36</v>
      </c>
      <c r="U493" s="102">
        <f t="shared" si="9"/>
        <v>61.382588235294115</v>
      </c>
      <c r="V493" s="98">
        <v>95</v>
      </c>
      <c r="W493" s="98">
        <v>100</v>
      </c>
      <c r="X493" s="103" t="s">
        <v>5538</v>
      </c>
      <c r="Y493" s="102">
        <v>3</v>
      </c>
      <c r="Z493" s="102">
        <v>4</v>
      </c>
      <c r="AA493" s="102">
        <v>7</v>
      </c>
      <c r="AB493" s="102">
        <v>11</v>
      </c>
      <c r="AC493" s="98">
        <v>321</v>
      </c>
      <c r="AD493" s="102">
        <v>36</v>
      </c>
      <c r="AE493" s="104">
        <v>5</v>
      </c>
      <c r="AF493" s="105">
        <v>95</v>
      </c>
      <c r="AG493" s="106" t="s">
        <v>1527</v>
      </c>
      <c r="AH493" s="100"/>
      <c r="AI493" s="107">
        <v>35</v>
      </c>
      <c r="AJ493" s="106"/>
      <c r="AK493" s="98"/>
      <c r="AL493" s="107"/>
      <c r="AM493" s="106" t="s">
        <v>5541</v>
      </c>
      <c r="AN493" s="98"/>
      <c r="AO493" s="107">
        <v>25</v>
      </c>
      <c r="AP493" s="106" t="s">
        <v>5539</v>
      </c>
      <c r="AQ493" s="98"/>
      <c r="AR493" s="107">
        <v>15</v>
      </c>
      <c r="AS493" s="106" t="s">
        <v>5530</v>
      </c>
      <c r="AT493" s="98"/>
      <c r="AU493" s="107">
        <v>25</v>
      </c>
      <c r="AV493" s="108"/>
      <c r="AW493" s="98"/>
      <c r="AX493" s="98"/>
      <c r="AY493" s="42"/>
      <c r="AZ493" s="42"/>
      <c r="BA493" s="42"/>
      <c r="BB493" s="42"/>
      <c r="BC493" s="42"/>
      <c r="BD493" s="42"/>
      <c r="BE493" s="42"/>
      <c r="BF493" s="42"/>
      <c r="BG493" s="42"/>
      <c r="BH493" s="42"/>
      <c r="BI493" s="42"/>
      <c r="BJ493" s="42"/>
      <c r="BK493" s="42"/>
      <c r="BL493" s="42"/>
      <c r="BM493" s="42"/>
      <c r="BN493" s="42"/>
      <c r="BO493" s="42"/>
      <c r="BP493" s="42"/>
      <c r="BQ493" s="42"/>
      <c r="BR493" s="42"/>
      <c r="BS493" s="42"/>
      <c r="BT493" s="42"/>
      <c r="BU493" s="42"/>
      <c r="BV493" s="42"/>
      <c r="BW493" s="42"/>
      <c r="BX493" s="42"/>
      <c r="BY493" s="42"/>
      <c r="BZ493" s="42"/>
      <c r="CA493" s="42"/>
      <c r="CB493" s="42"/>
      <c r="CC493" s="42"/>
      <c r="CD493" s="42"/>
      <c r="CE493" s="42"/>
      <c r="CF493" s="42"/>
      <c r="CG493" s="42"/>
      <c r="CH493" s="42"/>
      <c r="CI493" s="42"/>
      <c r="CJ493" s="42"/>
      <c r="CK493" s="42"/>
      <c r="CL493" s="42"/>
      <c r="CM493" s="42"/>
      <c r="CN493" s="42"/>
      <c r="CO493" s="42"/>
      <c r="CP493" s="42"/>
      <c r="CQ493" s="42"/>
      <c r="CR493" s="42"/>
      <c r="CS493" s="42"/>
      <c r="CT493" s="42"/>
      <c r="CU493" s="42"/>
      <c r="CV493" s="42"/>
      <c r="CW493" s="42"/>
      <c r="CX493" s="42"/>
      <c r="CY493" s="42"/>
      <c r="CZ493" s="42"/>
      <c r="DA493" s="42"/>
      <c r="DB493" s="42"/>
      <c r="DC493" s="42"/>
      <c r="DD493" s="42"/>
      <c r="DE493" s="42"/>
      <c r="DF493" s="42"/>
      <c r="DG493" s="42"/>
      <c r="DH493" s="42"/>
      <c r="DI493" s="42"/>
      <c r="DJ493" s="42"/>
      <c r="DK493" s="42"/>
      <c r="DL493" s="42"/>
      <c r="DM493" s="42"/>
      <c r="DN493" s="42"/>
      <c r="DO493" s="42"/>
      <c r="DP493" s="42"/>
      <c r="DQ493" s="42"/>
      <c r="DR493" s="42"/>
      <c r="DS493" s="42"/>
      <c r="DT493" s="42"/>
      <c r="DU493" s="42"/>
      <c r="DV493" s="42"/>
      <c r="DW493" s="42"/>
      <c r="DX493" s="42"/>
      <c r="DY493" s="42"/>
      <c r="DZ493" s="42"/>
      <c r="EA493" s="42"/>
      <c r="EB493" s="42"/>
      <c r="EC493" s="42"/>
      <c r="ED493" s="42"/>
      <c r="EE493" s="42"/>
      <c r="EF493" s="42"/>
      <c r="EG493" s="42"/>
      <c r="EH493" s="42"/>
      <c r="EI493" s="42"/>
      <c r="EJ493" s="42"/>
      <c r="EK493" s="42"/>
      <c r="EL493" s="42"/>
      <c r="EM493" s="42"/>
      <c r="EN493" s="42"/>
      <c r="EO493" s="42"/>
      <c r="EP493" s="42"/>
      <c r="EQ493" s="42"/>
      <c r="ER493" s="42"/>
    </row>
    <row r="494" spans="1:256" s="41" customFormat="1" ht="191.1" x14ac:dyDescent="0.25">
      <c r="A494" s="97">
        <v>787</v>
      </c>
      <c r="B494" s="100" t="s">
        <v>5511</v>
      </c>
      <c r="C494" s="98" t="s">
        <v>5512</v>
      </c>
      <c r="D494" s="99"/>
      <c r="E494" s="100" t="s">
        <v>5633</v>
      </c>
      <c r="F494" s="98" t="s">
        <v>5646</v>
      </c>
      <c r="G494" s="100" t="s">
        <v>5647</v>
      </c>
      <c r="H494" s="98">
        <v>2014</v>
      </c>
      <c r="I494" s="100" t="s">
        <v>5647</v>
      </c>
      <c r="J494" s="101">
        <v>76110</v>
      </c>
      <c r="K494" s="100" t="s">
        <v>1169</v>
      </c>
      <c r="L494" s="100" t="s">
        <v>5577</v>
      </c>
      <c r="M494" s="100" t="s">
        <v>5578</v>
      </c>
      <c r="N494" s="100" t="s">
        <v>5648</v>
      </c>
      <c r="O494" s="100" t="s">
        <v>5649</v>
      </c>
      <c r="P494" s="100">
        <v>13776</v>
      </c>
      <c r="Q494" s="102">
        <v>39.344262295081968</v>
      </c>
      <c r="R494" s="98">
        <v>8.9541176470588244</v>
      </c>
      <c r="S494" s="98">
        <v>9</v>
      </c>
      <c r="T494" s="98">
        <v>23</v>
      </c>
      <c r="U494" s="102">
        <f t="shared" si="9"/>
        <v>40.954117647058823</v>
      </c>
      <c r="V494" s="98">
        <v>80</v>
      </c>
      <c r="W494" s="98">
        <v>30</v>
      </c>
      <c r="X494" s="103" t="s">
        <v>5650</v>
      </c>
      <c r="Y494" s="102">
        <v>1</v>
      </c>
      <c r="Z494" s="102">
        <v>1</v>
      </c>
      <c r="AA494" s="102">
        <v>3</v>
      </c>
      <c r="AB494" s="102">
        <v>60</v>
      </c>
      <c r="AC494" s="98"/>
      <c r="AD494" s="102">
        <v>23</v>
      </c>
      <c r="AE494" s="104">
        <v>5</v>
      </c>
      <c r="AF494" s="105">
        <v>80</v>
      </c>
      <c r="AG494" s="106" t="s">
        <v>5522</v>
      </c>
      <c r="AH494" s="100" t="s">
        <v>5651</v>
      </c>
      <c r="AI494" s="107">
        <v>20</v>
      </c>
      <c r="AJ494" s="106"/>
      <c r="AK494" s="98"/>
      <c r="AL494" s="107"/>
      <c r="AM494" s="106"/>
      <c r="AN494" s="98"/>
      <c r="AO494" s="107"/>
      <c r="AP494" s="106"/>
      <c r="AQ494" s="98"/>
      <c r="AR494" s="107"/>
      <c r="AS494" s="106" t="s">
        <v>5652</v>
      </c>
      <c r="AT494" s="98" t="s">
        <v>5653</v>
      </c>
      <c r="AU494" s="107">
        <v>50</v>
      </c>
      <c r="AV494" s="108" t="s">
        <v>5654</v>
      </c>
      <c r="AW494" s="98" t="s">
        <v>5655</v>
      </c>
      <c r="AX494" s="98">
        <v>50</v>
      </c>
      <c r="AY494" s="42"/>
      <c r="AZ494" s="42"/>
      <c r="BA494" s="42"/>
      <c r="BB494" s="42"/>
      <c r="BC494" s="42"/>
      <c r="BD494" s="42"/>
      <c r="BE494" s="42"/>
      <c r="BF494" s="42"/>
      <c r="BG494" s="42"/>
      <c r="BH494" s="42"/>
      <c r="BI494" s="42"/>
      <c r="BJ494" s="42"/>
      <c r="BK494" s="42"/>
      <c r="BL494" s="42"/>
      <c r="BM494" s="42"/>
      <c r="BN494" s="42"/>
      <c r="BO494" s="42"/>
      <c r="BP494" s="42"/>
      <c r="BQ494" s="42"/>
      <c r="BR494" s="42"/>
      <c r="BS494" s="42"/>
      <c r="BT494" s="42"/>
      <c r="BU494" s="42"/>
      <c r="BV494" s="42"/>
      <c r="BW494" s="42"/>
      <c r="BX494" s="42"/>
      <c r="BY494" s="42"/>
      <c r="BZ494" s="42"/>
      <c r="CA494" s="42"/>
      <c r="CB494" s="42"/>
      <c r="CC494" s="42"/>
      <c r="CD494" s="42"/>
      <c r="CE494" s="42"/>
      <c r="CF494" s="42"/>
      <c r="CG494" s="42"/>
      <c r="CH494" s="42"/>
      <c r="CI494" s="42"/>
      <c r="CJ494" s="42"/>
      <c r="CK494" s="42"/>
      <c r="CL494" s="42"/>
      <c r="CM494" s="42"/>
      <c r="CN494" s="42"/>
      <c r="CO494" s="42"/>
      <c r="CP494" s="42"/>
      <c r="CQ494" s="42"/>
      <c r="CR494" s="42"/>
      <c r="CS494" s="42"/>
      <c r="CT494" s="42"/>
      <c r="CU494" s="42"/>
      <c r="CV494" s="42"/>
      <c r="CW494" s="42"/>
      <c r="CX494" s="42"/>
      <c r="CY494" s="42"/>
      <c r="CZ494" s="42"/>
      <c r="DA494" s="42"/>
      <c r="DB494" s="42"/>
      <c r="DC494" s="42"/>
      <c r="DD494" s="42"/>
      <c r="DE494" s="42"/>
      <c r="DF494" s="42"/>
      <c r="DG494" s="42"/>
      <c r="DH494" s="42"/>
      <c r="DI494" s="42"/>
      <c r="DJ494" s="42"/>
      <c r="DK494" s="42"/>
      <c r="DL494" s="42"/>
      <c r="DM494" s="42"/>
      <c r="DN494" s="42"/>
      <c r="DO494" s="42"/>
      <c r="DP494" s="42"/>
      <c r="DQ494" s="42"/>
      <c r="DR494" s="42"/>
      <c r="DS494" s="42"/>
      <c r="DT494" s="42"/>
      <c r="DU494" s="42"/>
      <c r="DV494" s="42"/>
      <c r="DW494" s="42"/>
      <c r="DX494" s="42"/>
      <c r="DY494" s="42"/>
      <c r="DZ494" s="42"/>
      <c r="EA494" s="42"/>
      <c r="EB494" s="42"/>
      <c r="EC494" s="42"/>
      <c r="ED494" s="42"/>
      <c r="EE494" s="42"/>
      <c r="EF494" s="42"/>
      <c r="EG494" s="42"/>
      <c r="EH494" s="42"/>
      <c r="EI494" s="42"/>
      <c r="EJ494" s="42"/>
      <c r="EK494" s="42"/>
      <c r="EL494" s="42"/>
      <c r="EM494" s="42"/>
      <c r="EN494" s="42"/>
      <c r="EO494" s="42"/>
      <c r="EP494" s="42"/>
      <c r="EQ494" s="42"/>
      <c r="ER494" s="42"/>
    </row>
    <row r="495" spans="1:256" s="41" customFormat="1" ht="101.95" x14ac:dyDescent="0.25">
      <c r="A495" s="97">
        <v>787</v>
      </c>
      <c r="B495" s="100" t="s">
        <v>5511</v>
      </c>
      <c r="C495" s="98"/>
      <c r="D495" s="99"/>
      <c r="E495" s="100" t="s">
        <v>5663</v>
      </c>
      <c r="F495" s="98" t="s">
        <v>5664</v>
      </c>
      <c r="G495" s="100" t="s">
        <v>5182</v>
      </c>
      <c r="H495" s="98">
        <v>2015</v>
      </c>
      <c r="I495" s="100" t="s">
        <v>5665</v>
      </c>
      <c r="J495" s="101">
        <v>116441</v>
      </c>
      <c r="K495" s="100" t="s">
        <v>1284</v>
      </c>
      <c r="L495" s="100" t="s">
        <v>5517</v>
      </c>
      <c r="M495" s="100" t="s">
        <v>5658</v>
      </c>
      <c r="N495" s="100" t="s">
        <v>5666</v>
      </c>
      <c r="O495" s="100" t="s">
        <v>5667</v>
      </c>
      <c r="P495" s="100">
        <v>14294</v>
      </c>
      <c r="Q495" s="102">
        <v>35.245901639344261</v>
      </c>
      <c r="R495" s="98">
        <v>13.698941176470589</v>
      </c>
      <c r="S495" s="98">
        <v>9</v>
      </c>
      <c r="T495" s="98">
        <v>18</v>
      </c>
      <c r="U495" s="102">
        <f t="shared" si="9"/>
        <v>40.698941176470591</v>
      </c>
      <c r="V495" s="98">
        <v>20</v>
      </c>
      <c r="W495" s="98">
        <v>13</v>
      </c>
      <c r="X495" s="103" t="s">
        <v>5538</v>
      </c>
      <c r="Y495" s="102">
        <v>3</v>
      </c>
      <c r="Z495" s="102">
        <v>2</v>
      </c>
      <c r="AA495" s="102">
        <v>3</v>
      </c>
      <c r="AB495" s="102">
        <v>4</v>
      </c>
      <c r="AC495" s="98"/>
      <c r="AD495" s="102">
        <v>18</v>
      </c>
      <c r="AE495" s="104">
        <v>5</v>
      </c>
      <c r="AF495" s="105">
        <v>10</v>
      </c>
      <c r="AG495" s="106"/>
      <c r="AH495" s="100"/>
      <c r="AI495" s="107"/>
      <c r="AJ495" s="106"/>
      <c r="AK495" s="98"/>
      <c r="AL495" s="107"/>
      <c r="AM495" s="106"/>
      <c r="AN495" s="98"/>
      <c r="AO495" s="107"/>
      <c r="AP495" s="106"/>
      <c r="AQ495" s="98"/>
      <c r="AR495" s="107"/>
      <c r="AS495" s="106"/>
      <c r="AT495" s="98"/>
      <c r="AU495" s="107"/>
      <c r="AV495" s="108"/>
      <c r="AW495" s="98"/>
      <c r="AX495" s="98"/>
      <c r="AY495" s="42"/>
      <c r="AZ495" s="42"/>
      <c r="BA495" s="42"/>
      <c r="BB495" s="42"/>
      <c r="BC495" s="42"/>
      <c r="BD495" s="42"/>
      <c r="BE495" s="42"/>
      <c r="BF495" s="42"/>
      <c r="BG495" s="42"/>
      <c r="BH495" s="42"/>
      <c r="BI495" s="42"/>
      <c r="BJ495" s="42"/>
      <c r="BK495" s="42"/>
      <c r="BL495" s="42"/>
      <c r="BM495" s="42"/>
      <c r="BN495" s="42"/>
      <c r="BO495" s="42"/>
      <c r="BP495" s="42"/>
      <c r="BQ495" s="42"/>
      <c r="BR495" s="42"/>
      <c r="BS495" s="42"/>
      <c r="BT495" s="42"/>
      <c r="BU495" s="42"/>
      <c r="BV495" s="42"/>
      <c r="BW495" s="42"/>
      <c r="BX495" s="42"/>
      <c r="BY495" s="42"/>
      <c r="BZ495" s="42"/>
      <c r="CA495" s="42"/>
      <c r="CB495" s="42"/>
      <c r="CC495" s="42"/>
      <c r="CD495" s="42"/>
      <c r="CE495" s="42"/>
      <c r="CF495" s="42"/>
      <c r="CG495" s="42"/>
      <c r="CH495" s="42"/>
      <c r="CI495" s="42"/>
      <c r="CJ495" s="42"/>
      <c r="CK495" s="42"/>
      <c r="CL495" s="42"/>
      <c r="CM495" s="42"/>
      <c r="CN495" s="42"/>
      <c r="CO495" s="42"/>
      <c r="CP495" s="42"/>
      <c r="CQ495" s="42"/>
      <c r="CR495" s="42"/>
      <c r="CS495" s="42"/>
      <c r="CT495" s="42"/>
      <c r="CU495" s="42"/>
      <c r="CV495" s="42"/>
      <c r="CW495" s="42"/>
      <c r="CX495" s="42"/>
      <c r="CY495" s="42"/>
      <c r="CZ495" s="42"/>
      <c r="DA495" s="42"/>
      <c r="DB495" s="42"/>
      <c r="DC495" s="42"/>
      <c r="DD495" s="42"/>
      <c r="DE495" s="42"/>
      <c r="DF495" s="42"/>
      <c r="DG495" s="42"/>
      <c r="DH495" s="42"/>
      <c r="DI495" s="42"/>
      <c r="DJ495" s="42"/>
      <c r="DK495" s="42"/>
      <c r="DL495" s="42"/>
      <c r="DM495" s="42"/>
      <c r="DN495" s="42"/>
      <c r="DO495" s="42"/>
      <c r="DP495" s="42"/>
      <c r="DQ495" s="42"/>
      <c r="DR495" s="42"/>
      <c r="DS495" s="42"/>
      <c r="DT495" s="42"/>
      <c r="DU495" s="42"/>
      <c r="DV495" s="42"/>
      <c r="DW495" s="42"/>
      <c r="DX495" s="42"/>
      <c r="DY495" s="42"/>
      <c r="DZ495" s="42"/>
      <c r="EA495" s="42"/>
      <c r="EB495" s="42"/>
      <c r="EC495" s="42"/>
      <c r="ED495" s="42"/>
      <c r="EE495" s="42"/>
      <c r="EF495" s="42"/>
      <c r="EG495" s="42"/>
      <c r="EH495" s="42"/>
      <c r="EI495" s="42"/>
      <c r="EJ495" s="42"/>
      <c r="EK495" s="42"/>
      <c r="EL495" s="42"/>
      <c r="EM495" s="42"/>
      <c r="EN495" s="42"/>
      <c r="EO495" s="42"/>
      <c r="EP495" s="42"/>
      <c r="EQ495" s="42"/>
      <c r="ER495" s="42"/>
    </row>
    <row r="496" spans="1:256" s="41" customFormat="1" ht="178.35" x14ac:dyDescent="0.25">
      <c r="A496" s="97">
        <v>787</v>
      </c>
      <c r="B496" s="100" t="s">
        <v>5511</v>
      </c>
      <c r="C496" s="98" t="s">
        <v>5531</v>
      </c>
      <c r="D496" s="99"/>
      <c r="E496" s="100" t="s">
        <v>5602</v>
      </c>
      <c r="F496" s="98" t="s">
        <v>5603</v>
      </c>
      <c r="G496" s="100" t="s">
        <v>5604</v>
      </c>
      <c r="H496" s="98">
        <v>2010</v>
      </c>
      <c r="I496" s="100" t="s">
        <v>5605</v>
      </c>
      <c r="J496" s="101">
        <v>124979.19</v>
      </c>
      <c r="K496" s="100" t="s">
        <v>1284</v>
      </c>
      <c r="L496" s="100" t="s">
        <v>5577</v>
      </c>
      <c r="M496" s="100" t="s">
        <v>5578</v>
      </c>
      <c r="N496" s="100" t="s">
        <v>5606</v>
      </c>
      <c r="O496" s="100" t="s">
        <v>5607</v>
      </c>
      <c r="P496" s="100">
        <v>12554</v>
      </c>
      <c r="Q496" s="102">
        <v>40.16393442622951</v>
      </c>
      <c r="R496" s="98">
        <v>14.70343411764706</v>
      </c>
      <c r="S496" s="98">
        <v>9</v>
      </c>
      <c r="T496" s="98">
        <v>18</v>
      </c>
      <c r="U496" s="102">
        <f t="shared" si="9"/>
        <v>41.703434117647063</v>
      </c>
      <c r="V496" s="98">
        <v>70</v>
      </c>
      <c r="W496" s="98">
        <v>100</v>
      </c>
      <c r="X496" s="103" t="s">
        <v>5608</v>
      </c>
      <c r="Y496" s="102">
        <v>3</v>
      </c>
      <c r="Z496" s="102">
        <v>1</v>
      </c>
      <c r="AA496" s="102">
        <v>4</v>
      </c>
      <c r="AB496" s="102">
        <v>4</v>
      </c>
      <c r="AC496" s="98"/>
      <c r="AD496" s="102">
        <v>18</v>
      </c>
      <c r="AE496" s="104">
        <v>5</v>
      </c>
      <c r="AF496" s="105">
        <v>50</v>
      </c>
      <c r="AG496" s="106" t="s">
        <v>5609</v>
      </c>
      <c r="AH496" s="100" t="s">
        <v>5610</v>
      </c>
      <c r="AI496" s="107">
        <v>10</v>
      </c>
      <c r="AJ496" s="106" t="s">
        <v>5541</v>
      </c>
      <c r="AK496" s="98" t="s">
        <v>5611</v>
      </c>
      <c r="AL496" s="107">
        <v>15</v>
      </c>
      <c r="AM496" s="106" t="s">
        <v>7902</v>
      </c>
      <c r="AN496" s="98" t="s">
        <v>5571</v>
      </c>
      <c r="AO496" s="107">
        <v>25</v>
      </c>
      <c r="AP496" s="106"/>
      <c r="AQ496" s="98"/>
      <c r="AR496" s="107"/>
      <c r="AS496" s="106" t="s">
        <v>5523</v>
      </c>
      <c r="AT496" s="98"/>
      <c r="AU496" s="107">
        <v>40</v>
      </c>
      <c r="AV496" s="108"/>
      <c r="AW496" s="98"/>
      <c r="AX496" s="98"/>
      <c r="AY496" s="42"/>
      <c r="AZ496" s="42"/>
      <c r="BA496" s="42"/>
      <c r="BB496" s="42"/>
      <c r="BC496" s="42"/>
      <c r="BD496" s="42"/>
      <c r="BE496" s="42"/>
      <c r="BF496" s="42"/>
      <c r="BG496" s="42"/>
      <c r="BH496" s="42"/>
      <c r="BI496" s="42"/>
      <c r="BJ496" s="42"/>
      <c r="BK496" s="42"/>
      <c r="BL496" s="42"/>
      <c r="BM496" s="42"/>
      <c r="BN496" s="42"/>
      <c r="BO496" s="42"/>
      <c r="BP496" s="42"/>
      <c r="BQ496" s="42"/>
      <c r="BR496" s="42"/>
      <c r="BS496" s="42"/>
      <c r="BT496" s="42"/>
      <c r="BU496" s="42"/>
      <c r="BV496" s="42"/>
      <c r="BW496" s="42"/>
      <c r="BX496" s="42"/>
      <c r="BY496" s="42"/>
      <c r="BZ496" s="42"/>
      <c r="CA496" s="42"/>
      <c r="CB496" s="42"/>
      <c r="CC496" s="42"/>
      <c r="CD496" s="42"/>
      <c r="CE496" s="42"/>
      <c r="CF496" s="42"/>
      <c r="CG496" s="42"/>
      <c r="CH496" s="42"/>
      <c r="CI496" s="42"/>
      <c r="CJ496" s="42"/>
      <c r="CK496" s="42"/>
      <c r="CL496" s="42"/>
      <c r="CM496" s="42"/>
      <c r="CN496" s="42"/>
      <c r="CO496" s="42"/>
      <c r="CP496" s="42"/>
      <c r="CQ496" s="42"/>
      <c r="CR496" s="42"/>
      <c r="CS496" s="42"/>
      <c r="CT496" s="42"/>
      <c r="CU496" s="42"/>
      <c r="CV496" s="42"/>
      <c r="CW496" s="42"/>
      <c r="CX496" s="42"/>
      <c r="CY496" s="42"/>
      <c r="CZ496" s="42"/>
      <c r="DA496" s="42"/>
      <c r="DB496" s="42"/>
      <c r="DC496" s="42"/>
      <c r="DD496" s="42"/>
      <c r="DE496" s="42"/>
      <c r="DF496" s="42"/>
      <c r="DG496" s="42"/>
      <c r="DH496" s="42"/>
      <c r="DI496" s="42"/>
      <c r="DJ496" s="42"/>
      <c r="DK496" s="42"/>
      <c r="DL496" s="42"/>
      <c r="DM496" s="42"/>
      <c r="DN496" s="42"/>
      <c r="DO496" s="42"/>
      <c r="DP496" s="42"/>
      <c r="DQ496" s="42"/>
      <c r="DR496" s="42"/>
      <c r="DS496" s="42"/>
      <c r="DT496" s="42"/>
      <c r="DU496" s="42"/>
      <c r="DV496" s="42"/>
      <c r="DW496" s="42"/>
      <c r="DX496" s="42"/>
      <c r="DY496" s="42"/>
      <c r="DZ496" s="42"/>
      <c r="EA496" s="42"/>
      <c r="EB496" s="42"/>
      <c r="EC496" s="42"/>
      <c r="ED496" s="42"/>
      <c r="EE496" s="42"/>
      <c r="EF496" s="42"/>
      <c r="EG496" s="42"/>
      <c r="EH496" s="42"/>
      <c r="EI496" s="42"/>
      <c r="EJ496" s="42"/>
      <c r="EK496" s="42"/>
      <c r="EL496" s="42"/>
      <c r="EM496" s="42"/>
      <c r="EN496" s="42"/>
      <c r="EO496" s="42"/>
      <c r="EP496" s="42"/>
      <c r="EQ496" s="42"/>
      <c r="ER496" s="42"/>
    </row>
    <row r="497" spans="1:256" s="41" customFormat="1" ht="101.95" x14ac:dyDescent="0.25">
      <c r="A497" s="97">
        <v>787</v>
      </c>
      <c r="B497" s="100" t="s">
        <v>5511</v>
      </c>
      <c r="C497" s="98" t="s">
        <v>5531</v>
      </c>
      <c r="D497" s="99"/>
      <c r="E497" s="100" t="s">
        <v>5532</v>
      </c>
      <c r="F497" s="98" t="s">
        <v>5533</v>
      </c>
      <c r="G497" s="100" t="s">
        <v>5534</v>
      </c>
      <c r="H497" s="98">
        <v>2002</v>
      </c>
      <c r="I497" s="100" t="s">
        <v>5535</v>
      </c>
      <c r="J497" s="101">
        <v>80653</v>
      </c>
      <c r="K497" s="100" t="s">
        <v>733</v>
      </c>
      <c r="L497" s="100" t="s">
        <v>5517</v>
      </c>
      <c r="M497" s="100" t="s">
        <v>5518</v>
      </c>
      <c r="N497" s="100" t="s">
        <v>5534</v>
      </c>
      <c r="O497" s="100" t="s">
        <v>5536</v>
      </c>
      <c r="P497" s="100" t="s">
        <v>5537</v>
      </c>
      <c r="Q497" s="102">
        <v>44.672131147540988</v>
      </c>
      <c r="R497" s="98">
        <v>9.4885882352941184</v>
      </c>
      <c r="S497" s="98">
        <v>8</v>
      </c>
      <c r="T497" s="98">
        <v>31</v>
      </c>
      <c r="U497" s="102">
        <f t="shared" si="9"/>
        <v>48.488588235294117</v>
      </c>
      <c r="V497" s="98">
        <v>140</v>
      </c>
      <c r="W497" s="98">
        <v>100</v>
      </c>
      <c r="X497" s="103" t="s">
        <v>5538</v>
      </c>
      <c r="Y497" s="102">
        <v>4</v>
      </c>
      <c r="Z497" s="102">
        <v>6</v>
      </c>
      <c r="AA497" s="102">
        <v>2</v>
      </c>
      <c r="AB497" s="102">
        <v>35</v>
      </c>
      <c r="AC497" s="98">
        <v>145</v>
      </c>
      <c r="AD497" s="102">
        <v>31</v>
      </c>
      <c r="AE497" s="104">
        <v>5</v>
      </c>
      <c r="AF497" s="105">
        <v>140</v>
      </c>
      <c r="AG497" s="106" t="s">
        <v>5539</v>
      </c>
      <c r="AH497" s="100"/>
      <c r="AI497" s="107">
        <v>55</v>
      </c>
      <c r="AJ497" s="106" t="s">
        <v>5540</v>
      </c>
      <c r="AK497" s="98"/>
      <c r="AL497" s="107">
        <v>5</v>
      </c>
      <c r="AM497" s="106" t="s">
        <v>1527</v>
      </c>
      <c r="AN497" s="98"/>
      <c r="AO497" s="107">
        <v>15</v>
      </c>
      <c r="AP497" s="106" t="s">
        <v>5541</v>
      </c>
      <c r="AQ497" s="98"/>
      <c r="AR497" s="107">
        <v>10</v>
      </c>
      <c r="AS497" s="106" t="s">
        <v>5530</v>
      </c>
      <c r="AT497" s="98"/>
      <c r="AU497" s="107">
        <v>15</v>
      </c>
      <c r="AV497" s="108"/>
      <c r="AW497" s="98"/>
      <c r="AX497" s="98"/>
      <c r="AY497" s="42"/>
      <c r="AZ497" s="42"/>
      <c r="BA497" s="42"/>
      <c r="BB497" s="42"/>
      <c r="BC497" s="42"/>
      <c r="BD497" s="42"/>
      <c r="BE497" s="42"/>
      <c r="BF497" s="42"/>
      <c r="BG497" s="42"/>
      <c r="BH497" s="42"/>
      <c r="BI497" s="42"/>
      <c r="BJ497" s="42"/>
      <c r="BK497" s="42"/>
      <c r="BL497" s="42"/>
      <c r="BM497" s="42"/>
      <c r="BN497" s="42"/>
      <c r="BO497" s="42"/>
      <c r="BP497" s="42"/>
      <c r="BQ497" s="42"/>
      <c r="BR497" s="42"/>
      <c r="BS497" s="42"/>
      <c r="BT497" s="42"/>
      <c r="BU497" s="42"/>
      <c r="BV497" s="42"/>
      <c r="BW497" s="42"/>
      <c r="BX497" s="42"/>
      <c r="BY497" s="42"/>
      <c r="BZ497" s="42"/>
      <c r="CA497" s="42"/>
      <c r="CB497" s="42"/>
      <c r="CC497" s="42"/>
      <c r="CD497" s="42"/>
      <c r="CE497" s="42"/>
      <c r="CF497" s="42"/>
      <c r="CG497" s="42"/>
      <c r="CH497" s="42"/>
      <c r="CI497" s="42"/>
      <c r="CJ497" s="42"/>
      <c r="CK497" s="42"/>
      <c r="CL497" s="42"/>
      <c r="CM497" s="42"/>
      <c r="CN497" s="42"/>
      <c r="CO497" s="42"/>
      <c r="CP497" s="42"/>
      <c r="CQ497" s="42"/>
      <c r="CR497" s="42"/>
      <c r="CS497" s="42"/>
      <c r="CT497" s="42"/>
      <c r="CU497" s="42"/>
      <c r="CV497" s="42"/>
      <c r="CW497" s="42"/>
      <c r="CX497" s="42"/>
      <c r="CY497" s="42"/>
      <c r="CZ497" s="42"/>
      <c r="DA497" s="42"/>
      <c r="DB497" s="42"/>
      <c r="DC497" s="42"/>
      <c r="DD497" s="42"/>
      <c r="DE497" s="42"/>
      <c r="DF497" s="42"/>
      <c r="DG497" s="42"/>
      <c r="DH497" s="42"/>
      <c r="DI497" s="42"/>
      <c r="DJ497" s="42"/>
      <c r="DK497" s="42"/>
      <c r="DL497" s="42"/>
      <c r="DM497" s="42"/>
      <c r="DN497" s="42"/>
      <c r="DO497" s="42"/>
      <c r="DP497" s="42"/>
      <c r="DQ497" s="42"/>
      <c r="DR497" s="42"/>
      <c r="DS497" s="42"/>
      <c r="DT497" s="42"/>
      <c r="DU497" s="42"/>
      <c r="DV497" s="42"/>
      <c r="DW497" s="42"/>
      <c r="DX497" s="42"/>
      <c r="DY497" s="42"/>
      <c r="DZ497" s="42"/>
      <c r="EA497" s="42"/>
      <c r="EB497" s="42"/>
      <c r="EC497" s="42"/>
      <c r="ED497" s="42"/>
      <c r="EE497" s="42"/>
      <c r="EF497" s="42"/>
      <c r="EG497" s="42"/>
      <c r="EH497" s="42"/>
      <c r="EI497" s="42"/>
      <c r="EJ497" s="42"/>
      <c r="EK497" s="42"/>
      <c r="EL497" s="42"/>
      <c r="EM497" s="42"/>
      <c r="EN497" s="42"/>
      <c r="EO497" s="42"/>
      <c r="EP497" s="42"/>
      <c r="EQ497" s="42"/>
      <c r="ER497" s="42"/>
    </row>
    <row r="498" spans="1:256" s="41" customFormat="1" ht="101.95" x14ac:dyDescent="0.25">
      <c r="A498" s="97">
        <v>787</v>
      </c>
      <c r="B498" s="100" t="s">
        <v>5511</v>
      </c>
      <c r="C498" s="98" t="s">
        <v>5512</v>
      </c>
      <c r="D498" s="99"/>
      <c r="E498" s="100" t="s">
        <v>5558</v>
      </c>
      <c r="F498" s="98">
        <v>11124</v>
      </c>
      <c r="G498" s="100" t="s">
        <v>5559</v>
      </c>
      <c r="H498" s="98">
        <v>2007</v>
      </c>
      <c r="I498" s="100" t="s">
        <v>5560</v>
      </c>
      <c r="J498" s="101">
        <v>100836</v>
      </c>
      <c r="K498" s="100" t="s">
        <v>675</v>
      </c>
      <c r="L498" s="100" t="s">
        <v>5517</v>
      </c>
      <c r="M498" s="100" t="s">
        <v>5518</v>
      </c>
      <c r="N498" s="100" t="s">
        <v>5561</v>
      </c>
      <c r="O498" s="100" t="s">
        <v>5562</v>
      </c>
      <c r="P498" s="100" t="s">
        <v>5563</v>
      </c>
      <c r="Q498" s="102">
        <v>45.901639344262293</v>
      </c>
      <c r="R498" s="98">
        <v>11.863058823529412</v>
      </c>
      <c r="S498" s="98">
        <v>10</v>
      </c>
      <c r="T498" s="98">
        <v>30</v>
      </c>
      <c r="U498" s="102">
        <f t="shared" si="9"/>
        <v>51.863058823529414</v>
      </c>
      <c r="V498" s="98">
        <v>90</v>
      </c>
      <c r="W498" s="98">
        <v>100</v>
      </c>
      <c r="X498" s="103" t="s">
        <v>5538</v>
      </c>
      <c r="Y498" s="102">
        <v>3</v>
      </c>
      <c r="Z498" s="102">
        <v>2</v>
      </c>
      <c r="AA498" s="102">
        <v>1</v>
      </c>
      <c r="AB498" s="102">
        <v>4</v>
      </c>
      <c r="AC498" s="98">
        <v>138</v>
      </c>
      <c r="AD498" s="102">
        <v>30</v>
      </c>
      <c r="AE498" s="104">
        <v>5</v>
      </c>
      <c r="AF498" s="105">
        <v>90</v>
      </c>
      <c r="AG498" s="106" t="s">
        <v>5522</v>
      </c>
      <c r="AH498" s="100"/>
      <c r="AI498" s="107">
        <v>65</v>
      </c>
      <c r="AJ498" s="106"/>
      <c r="AK498" s="98"/>
      <c r="AL498" s="107"/>
      <c r="AM498" s="106"/>
      <c r="AN498" s="98"/>
      <c r="AO498" s="107"/>
      <c r="AP498" s="106"/>
      <c r="AQ498" s="98"/>
      <c r="AR498" s="107"/>
      <c r="AS498" s="106" t="s">
        <v>694</v>
      </c>
      <c r="AT498" s="98"/>
      <c r="AU498" s="107">
        <v>15</v>
      </c>
      <c r="AV498" s="108"/>
      <c r="AW498" s="98"/>
      <c r="AX498" s="98"/>
      <c r="AY498" s="42"/>
      <c r="AZ498" s="42"/>
      <c r="BA498" s="42"/>
      <c r="BB498" s="42"/>
      <c r="BC498" s="42"/>
      <c r="BD498" s="42"/>
      <c r="BE498" s="42"/>
      <c r="BF498" s="42"/>
      <c r="BG498" s="42"/>
      <c r="BH498" s="42"/>
      <c r="BI498" s="42"/>
      <c r="BJ498" s="42"/>
      <c r="BK498" s="42"/>
      <c r="BL498" s="42"/>
      <c r="BM498" s="42"/>
      <c r="BN498" s="42"/>
      <c r="BO498" s="42"/>
      <c r="BP498" s="42"/>
      <c r="BQ498" s="42"/>
      <c r="BR498" s="42"/>
      <c r="BS498" s="42"/>
      <c r="BT498" s="42"/>
      <c r="BU498" s="42"/>
      <c r="BV498" s="42"/>
      <c r="BW498" s="42"/>
      <c r="BX498" s="42"/>
      <c r="BY498" s="42"/>
      <c r="BZ498" s="42"/>
      <c r="CA498" s="42"/>
      <c r="CB498" s="42"/>
      <c r="CC498" s="42"/>
      <c r="CD498" s="42"/>
      <c r="CE498" s="42"/>
      <c r="CF498" s="42"/>
      <c r="CG498" s="42"/>
      <c r="CH498" s="42"/>
      <c r="CI498" s="42"/>
      <c r="CJ498" s="42"/>
      <c r="CK498" s="42"/>
      <c r="CL498" s="42"/>
      <c r="CM498" s="42"/>
      <c r="CN498" s="42"/>
      <c r="CO498" s="42"/>
      <c r="CP498" s="42"/>
      <c r="CQ498" s="42"/>
      <c r="CR498" s="42"/>
      <c r="CS498" s="42"/>
      <c r="CT498" s="42"/>
      <c r="CU498" s="42"/>
      <c r="CV498" s="42"/>
      <c r="CW498" s="42"/>
      <c r="CX498" s="42"/>
      <c r="CY498" s="42"/>
      <c r="CZ498" s="42"/>
      <c r="DA498" s="42"/>
      <c r="DB498" s="42"/>
      <c r="DC498" s="42"/>
      <c r="DD498" s="42"/>
      <c r="DE498" s="42"/>
      <c r="DF498" s="42"/>
      <c r="DG498" s="42"/>
      <c r="DH498" s="42"/>
      <c r="DI498" s="42"/>
      <c r="DJ498" s="42"/>
      <c r="DK498" s="42"/>
      <c r="DL498" s="42"/>
      <c r="DM498" s="42"/>
      <c r="DN498" s="42"/>
      <c r="DO498" s="42"/>
      <c r="DP498" s="42"/>
      <c r="DQ498" s="42"/>
      <c r="DR498" s="42"/>
      <c r="DS498" s="42"/>
      <c r="DT498" s="42"/>
      <c r="DU498" s="42"/>
      <c r="DV498" s="42"/>
      <c r="DW498" s="42"/>
      <c r="DX498" s="42"/>
      <c r="DY498" s="42"/>
      <c r="DZ498" s="42"/>
      <c r="EA498" s="42"/>
      <c r="EB498" s="42"/>
      <c r="EC498" s="42"/>
      <c r="ED498" s="42"/>
      <c r="EE498" s="42"/>
      <c r="EF498" s="42"/>
      <c r="EG498" s="42"/>
      <c r="EH498" s="42"/>
      <c r="EI498" s="42"/>
      <c r="EJ498" s="42"/>
      <c r="EK498" s="42"/>
      <c r="EL498" s="42"/>
      <c r="EM498" s="42"/>
      <c r="EN498" s="42"/>
      <c r="EO498" s="42"/>
      <c r="EP498" s="42"/>
      <c r="EQ498" s="42"/>
      <c r="ER498" s="42"/>
    </row>
    <row r="499" spans="1:256" s="41" customFormat="1" ht="409.6" x14ac:dyDescent="0.25">
      <c r="A499" s="97">
        <v>787</v>
      </c>
      <c r="B499" s="100" t="s">
        <v>5511</v>
      </c>
      <c r="C499" s="98" t="s">
        <v>5512</v>
      </c>
      <c r="D499" s="99"/>
      <c r="E499" s="100" t="s">
        <v>5620</v>
      </c>
      <c r="F499" s="98">
        <v>15104</v>
      </c>
      <c r="G499" s="100" t="s">
        <v>351</v>
      </c>
      <c r="H499" s="98">
        <v>2011</v>
      </c>
      <c r="I499" s="100" t="s">
        <v>5621</v>
      </c>
      <c r="J499" s="101">
        <v>92557.03</v>
      </c>
      <c r="K499" s="100" t="s">
        <v>1284</v>
      </c>
      <c r="L499" s="100" t="s">
        <v>5577</v>
      </c>
      <c r="M499" s="100" t="s">
        <v>5578</v>
      </c>
      <c r="N499" s="100" t="s">
        <v>5622</v>
      </c>
      <c r="O499" s="100" t="s">
        <v>5623</v>
      </c>
      <c r="P499" s="100">
        <v>12665</v>
      </c>
      <c r="Q499" s="102">
        <v>36.885245901639344</v>
      </c>
      <c r="R499" s="98">
        <v>10.889062352941176</v>
      </c>
      <c r="S499" s="98">
        <v>9</v>
      </c>
      <c r="T499" s="98">
        <v>18</v>
      </c>
      <c r="U499" s="102">
        <f t="shared" si="9"/>
        <v>37.889062352941174</v>
      </c>
      <c r="V499" s="98">
        <v>65</v>
      </c>
      <c r="W499" s="98">
        <v>97</v>
      </c>
      <c r="X499" s="103" t="s">
        <v>5538</v>
      </c>
      <c r="Y499" s="102">
        <v>3</v>
      </c>
      <c r="Z499" s="102">
        <v>10</v>
      </c>
      <c r="AA499" s="102">
        <v>2</v>
      </c>
      <c r="AB499" s="102">
        <v>60</v>
      </c>
      <c r="AC499" s="98"/>
      <c r="AD499" s="102">
        <v>18</v>
      </c>
      <c r="AE499" s="104">
        <v>5</v>
      </c>
      <c r="AF499" s="105">
        <v>70</v>
      </c>
      <c r="AG499" s="106" t="s">
        <v>5522</v>
      </c>
      <c r="AH499" s="100" t="s">
        <v>5601</v>
      </c>
      <c r="AI499" s="107">
        <v>40</v>
      </c>
      <c r="AJ499" s="106" t="s">
        <v>5582</v>
      </c>
      <c r="AK499" s="98" t="s">
        <v>5601</v>
      </c>
      <c r="AL499" s="107">
        <v>30</v>
      </c>
      <c r="AM499" s="106"/>
      <c r="AN499" s="98"/>
      <c r="AO499" s="107"/>
      <c r="AP499" s="106"/>
      <c r="AQ499" s="98"/>
      <c r="AR499" s="107"/>
      <c r="AS499" s="106"/>
      <c r="AT499" s="98"/>
      <c r="AU499" s="107"/>
      <c r="AV499" s="108"/>
      <c r="AW499" s="98"/>
      <c r="AX499" s="98"/>
      <c r="AY499" s="42"/>
      <c r="AZ499" s="42"/>
      <c r="BA499" s="42"/>
      <c r="BB499" s="42"/>
      <c r="BC499" s="42"/>
      <c r="BD499" s="42"/>
      <c r="BE499" s="42"/>
      <c r="BF499" s="42"/>
      <c r="BG499" s="42"/>
      <c r="BH499" s="42"/>
      <c r="BI499" s="42"/>
      <c r="BJ499" s="42"/>
      <c r="BK499" s="42"/>
      <c r="BL499" s="42"/>
      <c r="BM499" s="42"/>
      <c r="BN499" s="42"/>
      <c r="BO499" s="42"/>
      <c r="BP499" s="42"/>
      <c r="BQ499" s="42"/>
      <c r="BR499" s="42"/>
      <c r="BS499" s="42"/>
      <c r="BT499" s="42"/>
      <c r="BU499" s="42"/>
      <c r="BV499" s="42"/>
      <c r="BW499" s="42"/>
      <c r="BX499" s="42"/>
      <c r="BY499" s="42"/>
      <c r="BZ499" s="42"/>
      <c r="CA499" s="42"/>
      <c r="CB499" s="42"/>
      <c r="CC499" s="42"/>
      <c r="CD499" s="42"/>
      <c r="CE499" s="42"/>
      <c r="CF499" s="42"/>
      <c r="CG499" s="42"/>
      <c r="CH499" s="42"/>
      <c r="CI499" s="42"/>
      <c r="CJ499" s="42"/>
      <c r="CK499" s="42"/>
      <c r="CL499" s="42"/>
      <c r="CM499" s="42"/>
      <c r="CN499" s="42"/>
      <c r="CO499" s="42"/>
      <c r="CP499" s="42"/>
      <c r="CQ499" s="42"/>
      <c r="CR499" s="42"/>
      <c r="CS499" s="42"/>
      <c r="CT499" s="42"/>
      <c r="CU499" s="42"/>
      <c r="CV499" s="42"/>
      <c r="CW499" s="42"/>
      <c r="CX499" s="42"/>
      <c r="CY499" s="42"/>
      <c r="CZ499" s="42"/>
      <c r="DA499" s="42"/>
      <c r="DB499" s="42"/>
      <c r="DC499" s="42"/>
      <c r="DD499" s="42"/>
      <c r="DE499" s="42"/>
      <c r="DF499" s="42"/>
      <c r="DG499" s="42"/>
      <c r="DH499" s="42"/>
      <c r="DI499" s="42"/>
      <c r="DJ499" s="42"/>
      <c r="DK499" s="42"/>
      <c r="DL499" s="42"/>
      <c r="DM499" s="42"/>
      <c r="DN499" s="42"/>
      <c r="DO499" s="42"/>
      <c r="DP499" s="42"/>
      <c r="DQ499" s="42"/>
      <c r="DR499" s="42"/>
      <c r="DS499" s="42"/>
      <c r="DT499" s="42"/>
      <c r="DU499" s="42"/>
      <c r="DV499" s="42"/>
      <c r="DW499" s="42"/>
      <c r="DX499" s="42"/>
      <c r="DY499" s="42"/>
      <c r="DZ499" s="42"/>
      <c r="EA499" s="42"/>
      <c r="EB499" s="42"/>
      <c r="EC499" s="42"/>
      <c r="ED499" s="42"/>
      <c r="EE499" s="42"/>
      <c r="EF499" s="42"/>
      <c r="EG499" s="42"/>
      <c r="EH499" s="42"/>
      <c r="EI499" s="42"/>
      <c r="EJ499" s="42"/>
      <c r="EK499" s="42"/>
      <c r="EL499" s="42"/>
      <c r="EM499" s="42"/>
      <c r="EN499" s="42"/>
      <c r="EO499" s="42"/>
      <c r="EP499" s="42"/>
      <c r="EQ499" s="42"/>
      <c r="ER499" s="42"/>
    </row>
    <row r="500" spans="1:256" s="41" customFormat="1" ht="407.65" x14ac:dyDescent="0.25">
      <c r="A500" s="97">
        <v>787</v>
      </c>
      <c r="B500" s="100" t="s">
        <v>5511</v>
      </c>
      <c r="C500" s="98"/>
      <c r="D500" s="99" t="s">
        <v>5522</v>
      </c>
      <c r="E500" s="100" t="s">
        <v>5668</v>
      </c>
      <c r="F500" s="98" t="s">
        <v>5669</v>
      </c>
      <c r="G500" s="100" t="s">
        <v>5670</v>
      </c>
      <c r="H500" s="98">
        <v>2015</v>
      </c>
      <c r="I500" s="100" t="s">
        <v>5671</v>
      </c>
      <c r="J500" s="101">
        <v>102271</v>
      </c>
      <c r="K500" s="100" t="s">
        <v>1284</v>
      </c>
      <c r="L500" s="100" t="s">
        <v>5577</v>
      </c>
      <c r="M500" s="100" t="s">
        <v>5578</v>
      </c>
      <c r="N500" s="100" t="s">
        <v>5672</v>
      </c>
      <c r="O500" s="100" t="s">
        <v>5673</v>
      </c>
      <c r="P500" s="100">
        <v>14318</v>
      </c>
      <c r="Q500" s="102">
        <v>35.245901639344261</v>
      </c>
      <c r="R500" s="98">
        <v>12.031882352941176</v>
      </c>
      <c r="S500" s="98">
        <v>9</v>
      </c>
      <c r="T500" s="98">
        <v>18</v>
      </c>
      <c r="U500" s="102">
        <f t="shared" si="9"/>
        <v>39.031882352941174</v>
      </c>
      <c r="V500" s="98">
        <v>100</v>
      </c>
      <c r="W500" s="98">
        <v>7</v>
      </c>
      <c r="X500" s="103" t="s">
        <v>5538</v>
      </c>
      <c r="Y500" s="102">
        <v>1</v>
      </c>
      <c r="Z500" s="102">
        <v>1</v>
      </c>
      <c r="AA500" s="102">
        <v>6</v>
      </c>
      <c r="AB500" s="102">
        <v>60</v>
      </c>
      <c r="AC500" s="98"/>
      <c r="AD500" s="102">
        <v>18</v>
      </c>
      <c r="AE500" s="104">
        <v>5</v>
      </c>
      <c r="AF500" s="105">
        <v>100</v>
      </c>
      <c r="AG500" s="106" t="s">
        <v>5522</v>
      </c>
      <c r="AH500" s="100" t="s">
        <v>5601</v>
      </c>
      <c r="AI500" s="107">
        <v>20</v>
      </c>
      <c r="AJ500" s="106" t="s">
        <v>5674</v>
      </c>
      <c r="AK500" s="98" t="s">
        <v>5675</v>
      </c>
      <c r="AL500" s="107">
        <v>40</v>
      </c>
      <c r="AM500" s="106" t="s">
        <v>5676</v>
      </c>
      <c r="AN500" s="98" t="s">
        <v>5677</v>
      </c>
      <c r="AO500" s="107">
        <v>30</v>
      </c>
      <c r="AP500" s="106"/>
      <c r="AQ500" s="98"/>
      <c r="AR500" s="107"/>
      <c r="AS500" s="106" t="s">
        <v>5601</v>
      </c>
      <c r="AT500" s="98"/>
      <c r="AU500" s="107">
        <v>10</v>
      </c>
      <c r="AV500" s="108"/>
      <c r="AW500" s="98"/>
      <c r="AX500" s="98"/>
      <c r="AY500" s="42"/>
      <c r="AZ500" s="42"/>
      <c r="BA500" s="42"/>
      <c r="BB500" s="42"/>
      <c r="BC500" s="42"/>
      <c r="BD500" s="42"/>
      <c r="BE500" s="42"/>
      <c r="BF500" s="42"/>
      <c r="BG500" s="42"/>
      <c r="BH500" s="42"/>
      <c r="BI500" s="42"/>
      <c r="BJ500" s="42"/>
      <c r="BK500" s="42"/>
      <c r="BL500" s="42"/>
      <c r="BM500" s="42"/>
      <c r="BN500" s="42"/>
      <c r="BO500" s="42"/>
      <c r="BP500" s="42"/>
      <c r="BQ500" s="42"/>
      <c r="BR500" s="42"/>
      <c r="BS500" s="42"/>
      <c r="BT500" s="42"/>
      <c r="BU500" s="42"/>
      <c r="BV500" s="42"/>
      <c r="BW500" s="42"/>
      <c r="BX500" s="42"/>
      <c r="BY500" s="42"/>
      <c r="BZ500" s="42"/>
      <c r="CA500" s="42"/>
      <c r="CB500" s="42"/>
      <c r="CC500" s="42"/>
      <c r="CD500" s="42"/>
      <c r="CE500" s="42"/>
      <c r="CF500" s="42"/>
      <c r="CG500" s="42"/>
      <c r="CH500" s="42"/>
      <c r="CI500" s="42"/>
      <c r="CJ500" s="42"/>
      <c r="CK500" s="42"/>
      <c r="CL500" s="42"/>
      <c r="CM500" s="42"/>
      <c r="CN500" s="42"/>
      <c r="CO500" s="42"/>
      <c r="CP500" s="42"/>
      <c r="CQ500" s="42"/>
      <c r="CR500" s="42"/>
      <c r="CS500" s="42"/>
      <c r="CT500" s="42"/>
      <c r="CU500" s="42"/>
      <c r="CV500" s="42"/>
      <c r="CW500" s="42"/>
      <c r="CX500" s="42"/>
      <c r="CY500" s="42"/>
      <c r="CZ500" s="42"/>
      <c r="DA500" s="42"/>
      <c r="DB500" s="42"/>
      <c r="DC500" s="42"/>
      <c r="DD500" s="42"/>
      <c r="DE500" s="42"/>
      <c r="DF500" s="42"/>
      <c r="DG500" s="42"/>
      <c r="DH500" s="42"/>
      <c r="DI500" s="42"/>
      <c r="DJ500" s="42"/>
      <c r="DK500" s="42"/>
      <c r="DL500" s="42"/>
      <c r="DM500" s="42"/>
      <c r="DN500" s="42"/>
      <c r="DO500" s="42"/>
      <c r="DP500" s="42"/>
      <c r="DQ500" s="42"/>
      <c r="DR500" s="42"/>
      <c r="DS500" s="42"/>
      <c r="DT500" s="42"/>
      <c r="DU500" s="42"/>
      <c r="DV500" s="42"/>
      <c r="DW500" s="42"/>
      <c r="DX500" s="42"/>
      <c r="DY500" s="42"/>
      <c r="DZ500" s="42"/>
      <c r="EA500" s="42"/>
      <c r="EB500" s="42"/>
      <c r="EC500" s="42"/>
      <c r="ED500" s="42"/>
      <c r="EE500" s="42"/>
      <c r="EF500" s="42"/>
      <c r="EG500" s="42"/>
      <c r="EH500" s="42"/>
      <c r="EI500" s="42"/>
      <c r="EJ500" s="42"/>
      <c r="EK500" s="42"/>
      <c r="EL500" s="42"/>
      <c r="EM500" s="42"/>
      <c r="EN500" s="42"/>
      <c r="EO500" s="42"/>
      <c r="EP500" s="42"/>
      <c r="EQ500" s="42"/>
      <c r="ER500" s="42"/>
    </row>
    <row r="501" spans="1:256" s="41" customFormat="1" ht="140.15" x14ac:dyDescent="0.25">
      <c r="A501" s="97">
        <v>787</v>
      </c>
      <c r="B501" s="100" t="s">
        <v>5511</v>
      </c>
      <c r="C501" s="98" t="s">
        <v>5531</v>
      </c>
      <c r="D501" s="99"/>
      <c r="E501" s="100" t="s">
        <v>5612</v>
      </c>
      <c r="F501" s="98" t="s">
        <v>5624</v>
      </c>
      <c r="G501" s="100" t="s">
        <v>5625</v>
      </c>
      <c r="H501" s="98">
        <v>2011</v>
      </c>
      <c r="I501" s="100" t="s">
        <v>5626</v>
      </c>
      <c r="J501" s="101">
        <v>51240.97</v>
      </c>
      <c r="K501" s="100" t="s">
        <v>1284</v>
      </c>
      <c r="L501" s="100" t="s">
        <v>5577</v>
      </c>
      <c r="M501" s="100" t="s">
        <v>5578</v>
      </c>
      <c r="N501" s="100" t="s">
        <v>5627</v>
      </c>
      <c r="O501" s="100" t="s">
        <v>5628</v>
      </c>
      <c r="P501" s="100">
        <v>12828</v>
      </c>
      <c r="Q501" s="102">
        <v>31.557377049180328</v>
      </c>
      <c r="R501" s="98">
        <v>6.0283494117647063</v>
      </c>
      <c r="S501" s="98">
        <v>9</v>
      </c>
      <c r="T501" s="98">
        <v>18</v>
      </c>
      <c r="U501" s="102">
        <f t="shared" si="9"/>
        <v>33.028349411764708</v>
      </c>
      <c r="V501" s="98">
        <v>80</v>
      </c>
      <c r="W501" s="98">
        <v>88</v>
      </c>
      <c r="X501" s="103" t="s">
        <v>5529</v>
      </c>
      <c r="Y501" s="102">
        <v>3</v>
      </c>
      <c r="Z501" s="102">
        <v>11</v>
      </c>
      <c r="AA501" s="102">
        <v>5</v>
      </c>
      <c r="AB501" s="102">
        <v>4</v>
      </c>
      <c r="AC501" s="98"/>
      <c r="AD501" s="102">
        <v>18</v>
      </c>
      <c r="AE501" s="104">
        <v>5</v>
      </c>
      <c r="AF501" s="105">
        <v>80</v>
      </c>
      <c r="AG501" s="106" t="s">
        <v>5629</v>
      </c>
      <c r="AH501" s="100" t="s">
        <v>5630</v>
      </c>
      <c r="AI501" s="107">
        <v>60</v>
      </c>
      <c r="AJ501" s="106" t="s">
        <v>5631</v>
      </c>
      <c r="AK501" s="98" t="s">
        <v>5632</v>
      </c>
      <c r="AL501" s="107">
        <v>20</v>
      </c>
      <c r="AM501" s="106"/>
      <c r="AN501" s="98"/>
      <c r="AO501" s="107"/>
      <c r="AP501" s="106"/>
      <c r="AQ501" s="98"/>
      <c r="AR501" s="107"/>
      <c r="AS501" s="106"/>
      <c r="AT501" s="98"/>
      <c r="AU501" s="107"/>
      <c r="AV501" s="108"/>
      <c r="AW501" s="98"/>
      <c r="AX501" s="98"/>
      <c r="AY501" s="42"/>
      <c r="AZ501" s="42"/>
      <c r="BA501" s="42"/>
      <c r="BB501" s="42"/>
      <c r="BC501" s="42"/>
      <c r="BD501" s="42"/>
      <c r="BE501" s="42"/>
      <c r="BF501" s="42"/>
      <c r="BG501" s="42"/>
      <c r="BH501" s="42"/>
      <c r="BI501" s="42"/>
      <c r="BJ501" s="42"/>
      <c r="BK501" s="42"/>
      <c r="BL501" s="42"/>
      <c r="BM501" s="42"/>
      <c r="BN501" s="42"/>
      <c r="BO501" s="42"/>
      <c r="BP501" s="42"/>
      <c r="BQ501" s="42"/>
      <c r="BR501" s="42"/>
      <c r="BS501" s="42"/>
      <c r="BT501" s="42"/>
      <c r="BU501" s="42"/>
      <c r="BV501" s="42"/>
      <c r="BW501" s="42"/>
      <c r="BX501" s="42"/>
      <c r="BY501" s="42"/>
      <c r="BZ501" s="42"/>
      <c r="CA501" s="42"/>
      <c r="CB501" s="42"/>
      <c r="CC501" s="42"/>
      <c r="CD501" s="42"/>
      <c r="CE501" s="42"/>
      <c r="CF501" s="42"/>
      <c r="CG501" s="42"/>
      <c r="CH501" s="42"/>
      <c r="CI501" s="42"/>
      <c r="CJ501" s="42"/>
      <c r="CK501" s="42"/>
      <c r="CL501" s="42"/>
      <c r="CM501" s="42"/>
      <c r="CN501" s="42"/>
      <c r="CO501" s="42"/>
      <c r="CP501" s="42"/>
      <c r="CQ501" s="42"/>
      <c r="CR501" s="42"/>
      <c r="CS501" s="42"/>
      <c r="CT501" s="42"/>
      <c r="CU501" s="42"/>
      <c r="CV501" s="42"/>
      <c r="CW501" s="42"/>
      <c r="CX501" s="42"/>
      <c r="CY501" s="42"/>
      <c r="CZ501" s="42"/>
      <c r="DA501" s="42"/>
      <c r="DB501" s="42"/>
      <c r="DC501" s="42"/>
      <c r="DD501" s="42"/>
      <c r="DE501" s="42"/>
      <c r="DF501" s="42"/>
      <c r="DG501" s="42"/>
      <c r="DH501" s="42"/>
      <c r="DI501" s="42"/>
      <c r="DJ501" s="42"/>
      <c r="DK501" s="42"/>
      <c r="DL501" s="42"/>
      <c r="DM501" s="42"/>
      <c r="DN501" s="42"/>
      <c r="DO501" s="42"/>
      <c r="DP501" s="42"/>
      <c r="DQ501" s="42"/>
      <c r="DR501" s="42"/>
      <c r="DS501" s="42"/>
      <c r="DT501" s="42"/>
      <c r="DU501" s="42"/>
      <c r="DV501" s="42"/>
      <c r="DW501" s="42"/>
      <c r="DX501" s="42"/>
      <c r="DY501" s="42"/>
      <c r="DZ501" s="42"/>
      <c r="EA501" s="42"/>
      <c r="EB501" s="42"/>
      <c r="EC501" s="42"/>
      <c r="ED501" s="42"/>
      <c r="EE501" s="42"/>
      <c r="EF501" s="42"/>
      <c r="EG501" s="42"/>
      <c r="EH501" s="42"/>
      <c r="EI501" s="42"/>
      <c r="EJ501" s="42"/>
      <c r="EK501" s="42"/>
      <c r="EL501" s="42"/>
      <c r="EM501" s="42"/>
      <c r="EN501" s="42"/>
      <c r="EO501" s="42"/>
      <c r="EP501" s="42"/>
      <c r="EQ501" s="42"/>
      <c r="ER501" s="42"/>
    </row>
    <row r="502" spans="1:256" s="41" customFormat="1" ht="114.65" x14ac:dyDescent="0.25">
      <c r="A502" s="97">
        <v>787</v>
      </c>
      <c r="B502" s="100" t="s">
        <v>5511</v>
      </c>
      <c r="C502" s="98" t="s">
        <v>5512</v>
      </c>
      <c r="D502" s="99"/>
      <c r="E502" s="100" t="s">
        <v>5513</v>
      </c>
      <c r="F502" s="98" t="s">
        <v>5514</v>
      </c>
      <c r="G502" s="100" t="s">
        <v>5524</v>
      </c>
      <c r="H502" s="98">
        <v>2004</v>
      </c>
      <c r="I502" s="100" t="s">
        <v>5525</v>
      </c>
      <c r="J502" s="101">
        <v>219268</v>
      </c>
      <c r="K502" s="100" t="s">
        <v>733</v>
      </c>
      <c r="L502" s="100" t="s">
        <v>5517</v>
      </c>
      <c r="M502" s="100" t="s">
        <v>5518</v>
      </c>
      <c r="N502" s="100" t="s">
        <v>5526</v>
      </c>
      <c r="O502" s="100" t="s">
        <v>5527</v>
      </c>
      <c r="P502" s="100" t="s">
        <v>5528</v>
      </c>
      <c r="Q502" s="102">
        <v>51.639344262295083</v>
      </c>
      <c r="R502" s="98">
        <v>25.796235294117647</v>
      </c>
      <c r="S502" s="98">
        <v>10</v>
      </c>
      <c r="T502" s="98">
        <v>23</v>
      </c>
      <c r="U502" s="102">
        <f t="shared" si="9"/>
        <v>58.79623529411765</v>
      </c>
      <c r="V502" s="98">
        <v>70</v>
      </c>
      <c r="W502" s="98">
        <v>100</v>
      </c>
      <c r="X502" s="103" t="s">
        <v>5529</v>
      </c>
      <c r="Y502" s="102">
        <v>3</v>
      </c>
      <c r="Z502" s="102">
        <v>2</v>
      </c>
      <c r="AA502" s="102">
        <v>3</v>
      </c>
      <c r="AB502" s="102">
        <v>4</v>
      </c>
      <c r="AC502" s="98">
        <v>144</v>
      </c>
      <c r="AD502" s="102">
        <v>23</v>
      </c>
      <c r="AE502" s="104">
        <v>5</v>
      </c>
      <c r="AF502" s="105">
        <v>60</v>
      </c>
      <c r="AG502" s="106" t="s">
        <v>5522</v>
      </c>
      <c r="AH502" s="100"/>
      <c r="AI502" s="107">
        <v>55</v>
      </c>
      <c r="AJ502" s="106"/>
      <c r="AK502" s="98"/>
      <c r="AL502" s="107"/>
      <c r="AM502" s="106"/>
      <c r="AN502" s="98"/>
      <c r="AO502" s="107"/>
      <c r="AP502" s="106"/>
      <c r="AQ502" s="98"/>
      <c r="AR502" s="107"/>
      <c r="AS502" s="106" t="s">
        <v>5530</v>
      </c>
      <c r="AT502" s="98"/>
      <c r="AU502" s="107">
        <v>45</v>
      </c>
      <c r="AV502" s="108"/>
      <c r="AW502" s="98"/>
      <c r="AX502" s="98"/>
      <c r="AY502" s="42"/>
      <c r="AZ502" s="42"/>
      <c r="BA502" s="42"/>
      <c r="BB502" s="42"/>
      <c r="BC502" s="42"/>
      <c r="BD502" s="42"/>
      <c r="BE502" s="42"/>
      <c r="BF502" s="42"/>
      <c r="BG502" s="42"/>
      <c r="BH502" s="42"/>
      <c r="BI502" s="42"/>
      <c r="BJ502" s="42"/>
      <c r="BK502" s="42"/>
      <c r="BL502" s="42"/>
      <c r="BM502" s="42"/>
      <c r="BN502" s="42"/>
      <c r="BO502" s="42"/>
      <c r="BP502" s="42"/>
      <c r="BQ502" s="42"/>
      <c r="BR502" s="42"/>
      <c r="BS502" s="42"/>
      <c r="BT502" s="42"/>
      <c r="BU502" s="42"/>
      <c r="BV502" s="42"/>
      <c r="BW502" s="42"/>
      <c r="BX502" s="42"/>
      <c r="BY502" s="42"/>
      <c r="BZ502" s="42"/>
      <c r="CA502" s="42"/>
      <c r="CB502" s="42"/>
      <c r="CC502" s="42"/>
      <c r="CD502" s="42"/>
      <c r="CE502" s="42"/>
      <c r="CF502" s="42"/>
      <c r="CG502" s="42"/>
      <c r="CH502" s="42"/>
      <c r="CI502" s="42"/>
      <c r="CJ502" s="42"/>
      <c r="CK502" s="42"/>
      <c r="CL502" s="42"/>
      <c r="CM502" s="42"/>
      <c r="CN502" s="42"/>
      <c r="CO502" s="42"/>
      <c r="CP502" s="42"/>
      <c r="CQ502" s="42"/>
      <c r="CR502" s="42"/>
      <c r="CS502" s="42"/>
      <c r="CT502" s="42"/>
      <c r="CU502" s="42"/>
      <c r="CV502" s="42"/>
      <c r="CW502" s="42"/>
      <c r="CX502" s="42"/>
      <c r="CY502" s="42"/>
      <c r="CZ502" s="42"/>
      <c r="DA502" s="42"/>
      <c r="DB502" s="42"/>
      <c r="DC502" s="42"/>
      <c r="DD502" s="42"/>
      <c r="DE502" s="42"/>
      <c r="DF502" s="42"/>
      <c r="DG502" s="42"/>
      <c r="DH502" s="42"/>
      <c r="DI502" s="42"/>
      <c r="DJ502" s="42"/>
      <c r="DK502" s="42"/>
      <c r="DL502" s="42"/>
      <c r="DM502" s="42"/>
      <c r="DN502" s="42"/>
      <c r="DO502" s="42"/>
      <c r="DP502" s="42"/>
      <c r="DQ502" s="42"/>
      <c r="DR502" s="42"/>
      <c r="DS502" s="42"/>
      <c r="DT502" s="42"/>
      <c r="DU502" s="42"/>
      <c r="DV502" s="42"/>
      <c r="DW502" s="42"/>
      <c r="DX502" s="42"/>
      <c r="DY502" s="42"/>
      <c r="DZ502" s="42"/>
      <c r="EA502" s="42"/>
      <c r="EB502" s="42"/>
      <c r="EC502" s="42"/>
      <c r="ED502" s="42"/>
      <c r="EE502" s="42"/>
      <c r="EF502" s="42"/>
      <c r="EG502" s="42"/>
      <c r="EH502" s="42"/>
      <c r="EI502" s="42"/>
      <c r="EJ502" s="42"/>
      <c r="EK502" s="42"/>
      <c r="EL502" s="42"/>
      <c r="EM502" s="42"/>
      <c r="EN502" s="42"/>
      <c r="EO502" s="42"/>
      <c r="EP502" s="42"/>
      <c r="EQ502" s="42"/>
      <c r="ER502" s="42"/>
    </row>
    <row r="503" spans="1:256" s="41" customFormat="1" ht="242.05" x14ac:dyDescent="0.25">
      <c r="A503" s="97">
        <v>787</v>
      </c>
      <c r="B503" s="100" t="s">
        <v>5511</v>
      </c>
      <c r="C503" s="98" t="s">
        <v>5512</v>
      </c>
      <c r="D503" s="99"/>
      <c r="E503" s="100" t="s">
        <v>5596</v>
      </c>
      <c r="F503" s="98">
        <v>24402</v>
      </c>
      <c r="G503" s="100" t="s">
        <v>5597</v>
      </c>
      <c r="H503" s="98">
        <v>2011</v>
      </c>
      <c r="I503" s="100" t="s">
        <v>5598</v>
      </c>
      <c r="J503" s="101">
        <v>96037</v>
      </c>
      <c r="K503" s="100" t="s">
        <v>1284</v>
      </c>
      <c r="L503" s="100" t="s">
        <v>5577</v>
      </c>
      <c r="M503" s="100" t="s">
        <v>5578</v>
      </c>
      <c r="N503" s="100" t="s">
        <v>5599</v>
      </c>
      <c r="O503" s="100" t="s">
        <v>5600</v>
      </c>
      <c r="P503" s="100">
        <v>12553</v>
      </c>
      <c r="Q503" s="102">
        <v>40.16393442622951</v>
      </c>
      <c r="R503" s="98">
        <v>11.298470588235293</v>
      </c>
      <c r="S503" s="98">
        <v>9</v>
      </c>
      <c r="T503" s="98">
        <v>21</v>
      </c>
      <c r="U503" s="102">
        <f t="shared" si="9"/>
        <v>41.29847058823529</v>
      </c>
      <c r="V503" s="98">
        <v>70</v>
      </c>
      <c r="W503" s="98">
        <v>100</v>
      </c>
      <c r="X503" s="103" t="s">
        <v>5538</v>
      </c>
      <c r="Y503" s="102">
        <v>2</v>
      </c>
      <c r="Z503" s="102">
        <v>2</v>
      </c>
      <c r="AA503" s="102">
        <v>1</v>
      </c>
      <c r="AB503" s="102">
        <v>60</v>
      </c>
      <c r="AC503" s="98"/>
      <c r="AD503" s="102">
        <v>21</v>
      </c>
      <c r="AE503" s="104">
        <v>5</v>
      </c>
      <c r="AF503" s="105">
        <v>70</v>
      </c>
      <c r="AG503" s="106" t="s">
        <v>5522</v>
      </c>
      <c r="AH503" s="100" t="s">
        <v>5601</v>
      </c>
      <c r="AI503" s="107">
        <v>50</v>
      </c>
      <c r="AJ503" s="106" t="s">
        <v>5582</v>
      </c>
      <c r="AK503" s="98" t="s">
        <v>5601</v>
      </c>
      <c r="AL503" s="107">
        <v>10</v>
      </c>
      <c r="AM503" s="106" t="s">
        <v>1527</v>
      </c>
      <c r="AN503" s="98" t="s">
        <v>5601</v>
      </c>
      <c r="AO503" s="107">
        <v>10</v>
      </c>
      <c r="AP503" s="106"/>
      <c r="AQ503" s="98"/>
      <c r="AR503" s="107"/>
      <c r="AS503" s="106"/>
      <c r="AT503" s="98"/>
      <c r="AU503" s="107"/>
      <c r="AV503" s="108"/>
      <c r="AW503" s="98"/>
      <c r="AX503" s="98"/>
      <c r="AY503" s="42"/>
      <c r="AZ503" s="42"/>
      <c r="BA503" s="42"/>
      <c r="BB503" s="42"/>
      <c r="BC503" s="42"/>
      <c r="BD503" s="42"/>
      <c r="BE503" s="42"/>
      <c r="BF503" s="42"/>
      <c r="BG503" s="42"/>
      <c r="BH503" s="42"/>
      <c r="BI503" s="42"/>
      <c r="BJ503" s="42"/>
      <c r="BK503" s="42"/>
      <c r="BL503" s="42"/>
      <c r="BM503" s="42"/>
      <c r="BN503" s="42"/>
      <c r="BO503" s="42"/>
      <c r="BP503" s="42"/>
      <c r="BQ503" s="42"/>
      <c r="BR503" s="42"/>
      <c r="BS503" s="42"/>
      <c r="BT503" s="42"/>
      <c r="BU503" s="42"/>
      <c r="BV503" s="42"/>
      <c r="BW503" s="42"/>
      <c r="BX503" s="42"/>
      <c r="BY503" s="42"/>
      <c r="BZ503" s="42"/>
      <c r="CA503" s="42"/>
      <c r="CB503" s="42"/>
      <c r="CC503" s="42"/>
      <c r="CD503" s="42"/>
      <c r="CE503" s="42"/>
      <c r="CF503" s="42"/>
      <c r="CG503" s="42"/>
      <c r="CH503" s="42"/>
      <c r="CI503" s="42"/>
      <c r="CJ503" s="42"/>
      <c r="CK503" s="42"/>
      <c r="CL503" s="42"/>
      <c r="CM503" s="42"/>
      <c r="CN503" s="42"/>
      <c r="CO503" s="42"/>
      <c r="CP503" s="42"/>
      <c r="CQ503" s="42"/>
      <c r="CR503" s="42"/>
      <c r="CS503" s="42"/>
      <c r="CT503" s="42"/>
      <c r="CU503" s="42"/>
      <c r="CV503" s="42"/>
      <c r="CW503" s="42"/>
      <c r="CX503" s="42"/>
      <c r="CY503" s="42"/>
      <c r="CZ503" s="42"/>
      <c r="DA503" s="42"/>
      <c r="DB503" s="42"/>
      <c r="DC503" s="42"/>
      <c r="DD503" s="42"/>
      <c r="DE503" s="42"/>
      <c r="DF503" s="42"/>
      <c r="DG503" s="42"/>
      <c r="DH503" s="42"/>
      <c r="DI503" s="42"/>
      <c r="DJ503" s="42"/>
      <c r="DK503" s="42"/>
      <c r="DL503" s="42"/>
      <c r="DM503" s="42"/>
      <c r="DN503" s="42"/>
      <c r="DO503" s="42"/>
      <c r="DP503" s="42"/>
      <c r="DQ503" s="42"/>
      <c r="DR503" s="42"/>
      <c r="DS503" s="42"/>
      <c r="DT503" s="42"/>
      <c r="DU503" s="42"/>
      <c r="DV503" s="42"/>
      <c r="DW503" s="42"/>
      <c r="DX503" s="42"/>
      <c r="DY503" s="42"/>
      <c r="DZ503" s="42"/>
      <c r="EA503" s="42"/>
      <c r="EB503" s="42"/>
      <c r="EC503" s="42"/>
      <c r="ED503" s="42"/>
      <c r="EE503" s="42"/>
      <c r="EF503" s="42"/>
      <c r="EG503" s="42"/>
      <c r="EH503" s="42"/>
      <c r="EI503" s="42"/>
      <c r="EJ503" s="42"/>
      <c r="EK503" s="42"/>
      <c r="EL503" s="42"/>
      <c r="EM503" s="42"/>
      <c r="EN503" s="42"/>
      <c r="EO503" s="42"/>
      <c r="EP503" s="42"/>
      <c r="EQ503" s="42"/>
      <c r="ER503" s="42"/>
    </row>
    <row r="504" spans="1:256" s="41" customFormat="1" ht="229.3" x14ac:dyDescent="0.25">
      <c r="A504" s="97">
        <v>787</v>
      </c>
      <c r="B504" s="100" t="s">
        <v>5511</v>
      </c>
      <c r="C504" s="98" t="s">
        <v>5512</v>
      </c>
      <c r="D504" s="99"/>
      <c r="E504" s="100" t="s">
        <v>5574</v>
      </c>
      <c r="F504" s="98">
        <v>15490</v>
      </c>
      <c r="G504" s="100" t="s">
        <v>5575</v>
      </c>
      <c r="H504" s="98">
        <v>2008</v>
      </c>
      <c r="I504" s="100" t="s">
        <v>5576</v>
      </c>
      <c r="J504" s="101">
        <v>111306.1</v>
      </c>
      <c r="K504" s="100" t="s">
        <v>1284</v>
      </c>
      <c r="L504" s="100" t="s">
        <v>5577</v>
      </c>
      <c r="M504" s="100" t="s">
        <v>5578</v>
      </c>
      <c r="N504" s="100" t="s">
        <v>5579</v>
      </c>
      <c r="O504" s="100" t="s">
        <v>5580</v>
      </c>
      <c r="P504" s="100">
        <v>11771</v>
      </c>
      <c r="Q504" s="102">
        <v>43.032786885245905</v>
      </c>
      <c r="R504" s="98">
        <v>13.094835294117647</v>
      </c>
      <c r="S504" s="98">
        <v>9</v>
      </c>
      <c r="T504" s="98">
        <v>22</v>
      </c>
      <c r="U504" s="102">
        <f t="shared" si="9"/>
        <v>44.094835294117644</v>
      </c>
      <c r="V504" s="98">
        <v>75</v>
      </c>
      <c r="W504" s="98">
        <v>100</v>
      </c>
      <c r="X504" s="103" t="s">
        <v>5538</v>
      </c>
      <c r="Y504" s="102">
        <v>3</v>
      </c>
      <c r="Z504" s="102">
        <v>12</v>
      </c>
      <c r="AA504" s="102">
        <v>2</v>
      </c>
      <c r="AB504" s="102">
        <v>4</v>
      </c>
      <c r="AC504" s="98"/>
      <c r="AD504" s="102">
        <v>22</v>
      </c>
      <c r="AE504" s="104">
        <v>5</v>
      </c>
      <c r="AF504" s="105">
        <v>80</v>
      </c>
      <c r="AG504" s="106" t="s">
        <v>5522</v>
      </c>
      <c r="AH504" s="100" t="s">
        <v>5581</v>
      </c>
      <c r="AI504" s="107">
        <v>40</v>
      </c>
      <c r="AJ504" s="106" t="s">
        <v>5582</v>
      </c>
      <c r="AK504" s="98" t="s">
        <v>5583</v>
      </c>
      <c r="AL504" s="107">
        <v>10</v>
      </c>
      <c r="AM504" s="106"/>
      <c r="AN504" s="98" t="s">
        <v>5584</v>
      </c>
      <c r="AO504" s="107">
        <v>20</v>
      </c>
      <c r="AP504" s="106"/>
      <c r="AQ504" s="98"/>
      <c r="AR504" s="107"/>
      <c r="AS504" s="106"/>
      <c r="AT504" s="98"/>
      <c r="AU504" s="107"/>
      <c r="AV504" s="108"/>
      <c r="AW504" s="98"/>
      <c r="AX504" s="98"/>
      <c r="AY504" s="42"/>
      <c r="AZ504" s="42"/>
      <c r="BA504" s="42"/>
      <c r="BB504" s="42"/>
      <c r="BC504" s="42"/>
      <c r="BD504" s="42"/>
      <c r="BE504" s="42"/>
      <c r="BF504" s="42"/>
      <c r="BG504" s="42"/>
      <c r="BH504" s="42"/>
      <c r="BI504" s="42"/>
      <c r="BJ504" s="42"/>
      <c r="BK504" s="42"/>
      <c r="BL504" s="42"/>
      <c r="BM504" s="42"/>
      <c r="BN504" s="42"/>
      <c r="BO504" s="42"/>
      <c r="BP504" s="42"/>
      <c r="BQ504" s="42"/>
      <c r="BR504" s="42"/>
      <c r="BS504" s="42"/>
      <c r="BT504" s="42"/>
      <c r="BU504" s="42"/>
      <c r="BV504" s="42"/>
      <c r="BW504" s="42"/>
      <c r="BX504" s="42"/>
      <c r="BY504" s="42"/>
      <c r="BZ504" s="42"/>
      <c r="CA504" s="42"/>
      <c r="CB504" s="42"/>
      <c r="CC504" s="42"/>
      <c r="CD504" s="42"/>
      <c r="CE504" s="42"/>
      <c r="CF504" s="42"/>
      <c r="CG504" s="42"/>
      <c r="CH504" s="42"/>
      <c r="CI504" s="42"/>
      <c r="CJ504" s="42"/>
      <c r="CK504" s="42"/>
      <c r="CL504" s="42"/>
      <c r="CM504" s="42"/>
      <c r="CN504" s="42"/>
      <c r="CO504" s="42"/>
      <c r="CP504" s="42"/>
      <c r="CQ504" s="42"/>
      <c r="CR504" s="42"/>
      <c r="CS504" s="42"/>
      <c r="CT504" s="42"/>
      <c r="CU504" s="42"/>
      <c r="CV504" s="42"/>
      <c r="CW504" s="42"/>
      <c r="CX504" s="42"/>
      <c r="CY504" s="42"/>
      <c r="CZ504" s="42"/>
      <c r="DA504" s="42"/>
      <c r="DB504" s="42"/>
      <c r="DC504" s="42"/>
      <c r="DD504" s="42"/>
      <c r="DE504" s="42"/>
      <c r="DF504" s="42"/>
      <c r="DG504" s="42"/>
      <c r="DH504" s="42"/>
      <c r="DI504" s="42"/>
      <c r="DJ504" s="42"/>
      <c r="DK504" s="42"/>
      <c r="DL504" s="42"/>
      <c r="DM504" s="42"/>
      <c r="DN504" s="42"/>
      <c r="DO504" s="42"/>
      <c r="DP504" s="42"/>
      <c r="DQ504" s="42"/>
      <c r="DR504" s="42"/>
      <c r="DS504" s="42"/>
      <c r="DT504" s="42"/>
      <c r="DU504" s="42"/>
      <c r="DV504" s="42"/>
      <c r="DW504" s="42"/>
      <c r="DX504" s="42"/>
      <c r="DY504" s="42"/>
      <c r="DZ504" s="42"/>
      <c r="EA504" s="42"/>
      <c r="EB504" s="42"/>
      <c r="EC504" s="42"/>
      <c r="ED504" s="42"/>
      <c r="EE504" s="42"/>
      <c r="EF504" s="42"/>
      <c r="EG504" s="42"/>
      <c r="EH504" s="42"/>
      <c r="EI504" s="42"/>
      <c r="EJ504" s="42"/>
      <c r="EK504" s="42"/>
      <c r="EL504" s="42"/>
      <c r="EM504" s="42"/>
      <c r="EN504" s="42"/>
      <c r="EO504" s="42"/>
      <c r="EP504" s="42"/>
      <c r="EQ504" s="42"/>
      <c r="ER504" s="42"/>
    </row>
    <row r="505" spans="1:256" s="41" customFormat="1" ht="127.4" x14ac:dyDescent="0.25">
      <c r="A505" s="97">
        <v>792</v>
      </c>
      <c r="B505" s="100" t="s">
        <v>6899</v>
      </c>
      <c r="C505" s="98"/>
      <c r="D505" s="99" t="s">
        <v>4178</v>
      </c>
      <c r="E505" s="100" t="s">
        <v>4290</v>
      </c>
      <c r="F505" s="98">
        <v>34230</v>
      </c>
      <c r="G505" s="100" t="s">
        <v>4291</v>
      </c>
      <c r="H505" s="98">
        <v>2015</v>
      </c>
      <c r="I505" s="100" t="s">
        <v>4292</v>
      </c>
      <c r="J505" s="101">
        <v>22521</v>
      </c>
      <c r="K505" s="100" t="s">
        <v>1284</v>
      </c>
      <c r="L505" s="100" t="s">
        <v>4293</v>
      </c>
      <c r="M505" s="100" t="s">
        <v>4294</v>
      </c>
      <c r="N505" s="100" t="s">
        <v>4295</v>
      </c>
      <c r="O505" s="100" t="s">
        <v>4296</v>
      </c>
      <c r="P505" s="100">
        <v>23761</v>
      </c>
      <c r="Q505" s="102">
        <v>1.8</v>
      </c>
      <c r="R505" s="98">
        <v>0.2</v>
      </c>
      <c r="S505" s="98">
        <v>0.15</v>
      </c>
      <c r="T505" s="98">
        <v>61</v>
      </c>
      <c r="U505" s="102">
        <v>2.7</v>
      </c>
      <c r="V505" s="98">
        <v>80</v>
      </c>
      <c r="W505" s="98">
        <v>5</v>
      </c>
      <c r="X505" s="103" t="s">
        <v>4176</v>
      </c>
      <c r="Y505" s="102">
        <v>2</v>
      </c>
      <c r="Z505" s="102">
        <v>1</v>
      </c>
      <c r="AA505" s="102">
        <v>4</v>
      </c>
      <c r="AB505" s="102">
        <v>52</v>
      </c>
      <c r="AC505" s="98"/>
      <c r="AD505" s="102">
        <v>35</v>
      </c>
      <c r="AE505" s="104">
        <v>5</v>
      </c>
      <c r="AF505" s="105">
        <v>100</v>
      </c>
      <c r="AG505" s="106"/>
      <c r="AH505" s="100"/>
      <c r="AI505" s="107"/>
      <c r="AJ505" s="106"/>
      <c r="AK505" s="98"/>
      <c r="AL505" s="107"/>
      <c r="AM505" s="106"/>
      <c r="AN505" s="98"/>
      <c r="AO505" s="107"/>
      <c r="AP505" s="106"/>
      <c r="AQ505" s="98"/>
      <c r="AR505" s="107"/>
      <c r="AS505" s="106" t="s">
        <v>4297</v>
      </c>
      <c r="AT505" s="98" t="s">
        <v>4298</v>
      </c>
      <c r="AU505" s="107">
        <v>90</v>
      </c>
      <c r="AV505" s="108"/>
      <c r="AW505" s="98"/>
      <c r="AX505" s="98"/>
      <c r="AY505" s="42"/>
      <c r="AZ505" s="42"/>
      <c r="BA505" s="42"/>
      <c r="BB505" s="42"/>
      <c r="BC505" s="42"/>
      <c r="BD505" s="42"/>
      <c r="BE505" s="42"/>
      <c r="BF505" s="42"/>
      <c r="BG505" s="42"/>
      <c r="BH505" s="42"/>
      <c r="BI505" s="42"/>
      <c r="BJ505" s="42"/>
      <c r="BK505" s="42"/>
      <c r="BL505" s="42"/>
      <c r="BM505" s="42"/>
      <c r="BN505" s="42"/>
      <c r="BO505" s="42"/>
      <c r="BP505" s="42"/>
      <c r="BQ505" s="42"/>
      <c r="BR505" s="42"/>
      <c r="BS505" s="42"/>
      <c r="BT505" s="42"/>
      <c r="BU505" s="42"/>
      <c r="BV505" s="42"/>
      <c r="BW505" s="42"/>
      <c r="BX505" s="42"/>
      <c r="BY505" s="42"/>
      <c r="BZ505" s="42"/>
      <c r="CA505" s="42"/>
      <c r="CB505" s="42"/>
      <c r="CC505" s="42"/>
      <c r="CD505" s="42"/>
      <c r="CE505" s="42"/>
      <c r="CF505" s="42"/>
      <c r="CG505" s="42"/>
      <c r="CH505" s="42"/>
      <c r="CI505" s="42"/>
      <c r="CJ505" s="42"/>
      <c r="CK505" s="42"/>
      <c r="CL505" s="42"/>
      <c r="CM505" s="42"/>
      <c r="CN505" s="42"/>
      <c r="CO505" s="42"/>
      <c r="CP505" s="42"/>
      <c r="CQ505" s="42"/>
      <c r="CR505" s="42"/>
      <c r="CS505" s="42"/>
      <c r="CT505" s="42"/>
      <c r="CU505" s="42"/>
      <c r="CV505" s="42"/>
      <c r="CW505" s="42"/>
      <c r="CX505" s="42"/>
      <c r="CY505" s="42"/>
      <c r="CZ505" s="42"/>
      <c r="DA505" s="42"/>
      <c r="DB505" s="42"/>
      <c r="DC505" s="42"/>
      <c r="DD505" s="42"/>
      <c r="DE505" s="42"/>
      <c r="DF505" s="42"/>
      <c r="DG505" s="42"/>
      <c r="DH505" s="42"/>
      <c r="DI505" s="42"/>
      <c r="DJ505" s="42"/>
      <c r="DK505" s="42"/>
      <c r="DL505" s="42"/>
      <c r="DM505" s="42"/>
      <c r="DN505" s="42"/>
      <c r="DO505" s="42"/>
      <c r="DP505" s="42"/>
      <c r="DQ505" s="42"/>
      <c r="DR505" s="42"/>
      <c r="DS505" s="42"/>
      <c r="DT505" s="42"/>
      <c r="DU505" s="42"/>
      <c r="DV505" s="42"/>
      <c r="DW505" s="42"/>
      <c r="DX505" s="42"/>
      <c r="DY505" s="42"/>
      <c r="DZ505" s="42"/>
      <c r="EA505" s="42"/>
      <c r="EB505" s="42"/>
      <c r="EC505" s="42"/>
      <c r="ED505" s="42"/>
      <c r="EE505" s="42"/>
      <c r="EF505" s="42"/>
      <c r="EG505" s="42"/>
      <c r="EH505" s="42"/>
      <c r="EI505" s="42"/>
      <c r="EJ505" s="42"/>
      <c r="EK505" s="42"/>
      <c r="EL505" s="42"/>
      <c r="EM505" s="42"/>
      <c r="EN505" s="42"/>
      <c r="EO505" s="42"/>
      <c r="EP505" s="42"/>
      <c r="EQ505" s="42"/>
      <c r="ER505" s="42"/>
    </row>
    <row r="506" spans="1:256" s="41" customFormat="1" ht="165.6" x14ac:dyDescent="0.25">
      <c r="A506" s="97">
        <v>792</v>
      </c>
      <c r="B506" s="100" t="s">
        <v>6899</v>
      </c>
      <c r="C506" s="98"/>
      <c r="D506" s="99" t="s">
        <v>4167</v>
      </c>
      <c r="E506" s="100" t="s">
        <v>4168</v>
      </c>
      <c r="F506" s="98" t="s">
        <v>4169</v>
      </c>
      <c r="G506" s="100" t="s">
        <v>4170</v>
      </c>
      <c r="H506" s="98">
        <v>2011</v>
      </c>
      <c r="I506" s="100" t="s">
        <v>4171</v>
      </c>
      <c r="J506" s="101">
        <v>86787</v>
      </c>
      <c r="K506" s="100" t="s">
        <v>1284</v>
      </c>
      <c r="L506" s="100" t="s">
        <v>4172</v>
      </c>
      <c r="M506" s="100" t="s">
        <v>4173</v>
      </c>
      <c r="N506" s="100" t="s">
        <v>4174</v>
      </c>
      <c r="O506" s="100" t="s">
        <v>4175</v>
      </c>
      <c r="P506" s="100">
        <v>21997</v>
      </c>
      <c r="Q506" s="102">
        <v>90.55</v>
      </c>
      <c r="R506" s="98">
        <v>10.210000000000001</v>
      </c>
      <c r="S506" s="98">
        <v>23</v>
      </c>
      <c r="T506" s="98">
        <v>61</v>
      </c>
      <c r="U506" s="102">
        <v>94.210000000000008</v>
      </c>
      <c r="V506" s="98">
        <v>75</v>
      </c>
      <c r="W506" s="98">
        <v>91</v>
      </c>
      <c r="X506" s="103" t="s">
        <v>4176</v>
      </c>
      <c r="Y506" s="102">
        <v>3</v>
      </c>
      <c r="Z506" s="102">
        <v>10</v>
      </c>
      <c r="AA506" s="102">
        <v>2</v>
      </c>
      <c r="AB506" s="102"/>
      <c r="AC506" s="98"/>
      <c r="AD506" s="102">
        <v>35</v>
      </c>
      <c r="AE506" s="104">
        <v>5</v>
      </c>
      <c r="AF506" s="105">
        <v>70</v>
      </c>
      <c r="AG506" s="106" t="s">
        <v>4167</v>
      </c>
      <c r="AH506" s="100" t="s">
        <v>4177</v>
      </c>
      <c r="AI506" s="107">
        <v>30</v>
      </c>
      <c r="AJ506" s="106" t="s">
        <v>4178</v>
      </c>
      <c r="AK506" s="98" t="s">
        <v>4179</v>
      </c>
      <c r="AL506" s="107">
        <v>20</v>
      </c>
      <c r="AM506" s="106"/>
      <c r="AN506" s="98"/>
      <c r="AO506" s="107"/>
      <c r="AP506" s="106"/>
      <c r="AQ506" s="98"/>
      <c r="AR506" s="107"/>
      <c r="AS506" s="106" t="s">
        <v>4180</v>
      </c>
      <c r="AT506" s="98" t="s">
        <v>4177</v>
      </c>
      <c r="AU506" s="107">
        <v>20</v>
      </c>
      <c r="AV506" s="108"/>
      <c r="AW506" s="98"/>
      <c r="AX506" s="98"/>
      <c r="AY506" s="42"/>
      <c r="AZ506" s="42"/>
      <c r="BA506" s="42"/>
      <c r="BB506" s="42"/>
      <c r="BC506" s="42"/>
      <c r="BD506" s="42"/>
      <c r="BE506" s="42"/>
      <c r="BF506" s="42"/>
      <c r="BG506" s="42"/>
      <c r="BH506" s="42"/>
      <c r="BI506" s="42"/>
      <c r="BJ506" s="42"/>
      <c r="BK506" s="42"/>
      <c r="BL506" s="42"/>
      <c r="BM506" s="42"/>
      <c r="BN506" s="42"/>
      <c r="BO506" s="42"/>
      <c r="BP506" s="42"/>
      <c r="BQ506" s="42"/>
      <c r="BR506" s="42"/>
      <c r="BS506" s="42"/>
      <c r="BT506" s="42"/>
      <c r="BU506" s="42"/>
      <c r="BV506" s="42"/>
      <c r="BW506" s="42"/>
      <c r="BX506" s="42"/>
      <c r="BY506" s="42"/>
      <c r="BZ506" s="42"/>
      <c r="CA506" s="42"/>
      <c r="CB506" s="42"/>
      <c r="CC506" s="42"/>
      <c r="CD506" s="42"/>
      <c r="CE506" s="42"/>
      <c r="CF506" s="42"/>
      <c r="CG506" s="42"/>
      <c r="CH506" s="42"/>
      <c r="CI506" s="42"/>
      <c r="CJ506" s="42"/>
      <c r="CK506" s="42"/>
      <c r="CL506" s="42"/>
      <c r="CM506" s="42"/>
      <c r="CN506" s="42"/>
      <c r="CO506" s="42"/>
      <c r="CP506" s="42"/>
      <c r="CQ506" s="42"/>
      <c r="CR506" s="42"/>
      <c r="CS506" s="42"/>
      <c r="CT506" s="42"/>
      <c r="CU506" s="42"/>
      <c r="CV506" s="42"/>
      <c r="CW506" s="42"/>
      <c r="CX506" s="42"/>
      <c r="CY506" s="42"/>
      <c r="CZ506" s="42"/>
      <c r="DA506" s="42"/>
      <c r="DB506" s="42"/>
      <c r="DC506" s="42"/>
      <c r="DD506" s="42"/>
      <c r="DE506" s="42"/>
      <c r="DF506" s="42"/>
      <c r="DG506" s="42"/>
      <c r="DH506" s="42"/>
      <c r="DI506" s="42"/>
      <c r="DJ506" s="42"/>
      <c r="DK506" s="42"/>
      <c r="DL506" s="42"/>
      <c r="DM506" s="42"/>
      <c r="DN506" s="42"/>
      <c r="DO506" s="42"/>
      <c r="DP506" s="42"/>
      <c r="DQ506" s="42"/>
      <c r="DR506" s="42"/>
      <c r="DS506" s="42"/>
      <c r="DT506" s="42"/>
      <c r="DU506" s="42"/>
      <c r="DV506" s="42"/>
      <c r="DW506" s="42"/>
      <c r="DX506" s="42"/>
      <c r="DY506" s="42"/>
      <c r="DZ506" s="42"/>
      <c r="EA506" s="42"/>
      <c r="EB506" s="42"/>
      <c r="EC506" s="42"/>
      <c r="ED506" s="42"/>
      <c r="EE506" s="42"/>
      <c r="EF506" s="42"/>
      <c r="EG506" s="42"/>
      <c r="EH506" s="42"/>
      <c r="EI506" s="42"/>
      <c r="EJ506" s="42"/>
      <c r="EK506" s="42"/>
      <c r="EL506" s="42"/>
      <c r="EM506" s="42"/>
      <c r="EN506" s="42"/>
      <c r="EO506" s="42"/>
      <c r="EP506" s="42"/>
      <c r="EQ506" s="42"/>
      <c r="ER506" s="42"/>
    </row>
    <row r="507" spans="1:256" s="41" customFormat="1" ht="178.35" x14ac:dyDescent="0.25">
      <c r="A507" s="97">
        <v>792</v>
      </c>
      <c r="B507" s="100" t="s">
        <v>6899</v>
      </c>
      <c r="C507" s="98"/>
      <c r="D507" s="99" t="s">
        <v>4181</v>
      </c>
      <c r="E507" s="100" t="s">
        <v>4182</v>
      </c>
      <c r="F507" s="98">
        <v>10196</v>
      </c>
      <c r="G507" s="100" t="s">
        <v>4183</v>
      </c>
      <c r="H507" s="98">
        <v>2009</v>
      </c>
      <c r="I507" s="100" t="s">
        <v>4184</v>
      </c>
      <c r="J507" s="101">
        <v>25004</v>
      </c>
      <c r="K507" s="100" t="s">
        <v>1284</v>
      </c>
      <c r="L507" s="100" t="s">
        <v>4185</v>
      </c>
      <c r="M507" s="100" t="s">
        <v>4186</v>
      </c>
      <c r="N507" s="100" t="s">
        <v>4187</v>
      </c>
      <c r="O507" s="100" t="s">
        <v>4188</v>
      </c>
      <c r="P507" s="100">
        <v>21239</v>
      </c>
      <c r="Q507" s="102">
        <v>81</v>
      </c>
      <c r="R507" s="98">
        <v>2.94</v>
      </c>
      <c r="S507" s="98">
        <v>20</v>
      </c>
      <c r="T507" s="98">
        <v>61</v>
      </c>
      <c r="U507" s="102">
        <v>83.94</v>
      </c>
      <c r="V507" s="98">
        <v>90</v>
      </c>
      <c r="W507" s="98">
        <v>100</v>
      </c>
      <c r="X507" s="103" t="s">
        <v>4176</v>
      </c>
      <c r="Y507" s="102">
        <v>4</v>
      </c>
      <c r="Z507" s="102">
        <v>3</v>
      </c>
      <c r="AA507" s="102">
        <v>3</v>
      </c>
      <c r="AB507" s="102">
        <v>39</v>
      </c>
      <c r="AC507" s="98"/>
      <c r="AD507" s="102">
        <v>61</v>
      </c>
      <c r="AE507" s="104">
        <v>5</v>
      </c>
      <c r="AF507" s="105">
        <v>80</v>
      </c>
      <c r="AG507" s="106" t="s">
        <v>4181</v>
      </c>
      <c r="AH507" s="100" t="s">
        <v>4189</v>
      </c>
      <c r="AI507" s="107">
        <v>30</v>
      </c>
      <c r="AJ507" s="106"/>
      <c r="AK507" s="98"/>
      <c r="AL507" s="107"/>
      <c r="AM507" s="106"/>
      <c r="AN507" s="98"/>
      <c r="AO507" s="107"/>
      <c r="AP507" s="106"/>
      <c r="AQ507" s="98"/>
      <c r="AR507" s="107"/>
      <c r="AS507" s="106" t="s">
        <v>4190</v>
      </c>
      <c r="AT507" s="98" t="s">
        <v>4191</v>
      </c>
      <c r="AU507" s="107">
        <v>50</v>
      </c>
      <c r="AV507" s="108"/>
      <c r="AW507" s="98"/>
      <c r="AX507" s="98"/>
      <c r="AY507" s="42"/>
      <c r="AZ507" s="42"/>
      <c r="BA507" s="42"/>
      <c r="BB507" s="42"/>
      <c r="BC507" s="42"/>
      <c r="BD507" s="42"/>
      <c r="BE507" s="42"/>
      <c r="BF507" s="42"/>
      <c r="BG507" s="42"/>
      <c r="BH507" s="42"/>
      <c r="BI507" s="42"/>
      <c r="BJ507" s="42"/>
      <c r="BK507" s="42"/>
      <c r="BL507" s="42"/>
      <c r="BM507" s="42"/>
      <c r="BN507" s="42"/>
      <c r="BO507" s="42"/>
      <c r="BP507" s="42"/>
      <c r="BQ507" s="42"/>
      <c r="BR507" s="42"/>
      <c r="BS507" s="42"/>
      <c r="BT507" s="42"/>
      <c r="BU507" s="42"/>
      <c r="BV507" s="42"/>
      <c r="BW507" s="42"/>
      <c r="BX507" s="42"/>
      <c r="BY507" s="42"/>
      <c r="BZ507" s="42"/>
      <c r="CA507" s="42"/>
      <c r="CB507" s="42"/>
      <c r="CC507" s="42"/>
      <c r="CD507" s="42"/>
      <c r="CE507" s="42"/>
      <c r="CF507" s="42"/>
      <c r="CG507" s="42"/>
      <c r="CH507" s="42"/>
      <c r="CI507" s="42"/>
      <c r="CJ507" s="42"/>
      <c r="CK507" s="42"/>
      <c r="CL507" s="42"/>
      <c r="CM507" s="42"/>
      <c r="CN507" s="42"/>
      <c r="CO507" s="42"/>
      <c r="CP507" s="42"/>
      <c r="CQ507" s="42"/>
      <c r="CR507" s="42"/>
      <c r="CS507" s="42"/>
      <c r="CT507" s="42"/>
      <c r="CU507" s="42"/>
      <c r="CV507" s="42"/>
      <c r="CW507" s="42"/>
      <c r="CX507" s="42"/>
      <c r="CY507" s="42"/>
      <c r="CZ507" s="42"/>
      <c r="DA507" s="42"/>
      <c r="DB507" s="42"/>
      <c r="DC507" s="42"/>
      <c r="DD507" s="42"/>
      <c r="DE507" s="42"/>
      <c r="DF507" s="42"/>
      <c r="DG507" s="42"/>
      <c r="DH507" s="42"/>
      <c r="DI507" s="42"/>
      <c r="DJ507" s="42"/>
      <c r="DK507" s="42"/>
      <c r="DL507" s="42"/>
      <c r="DM507" s="42"/>
      <c r="DN507" s="42"/>
      <c r="DO507" s="42"/>
      <c r="DP507" s="42"/>
      <c r="DQ507" s="42"/>
      <c r="DR507" s="42"/>
      <c r="DS507" s="42"/>
      <c r="DT507" s="42"/>
      <c r="DU507" s="42"/>
      <c r="DV507" s="42"/>
      <c r="DW507" s="42"/>
      <c r="DX507" s="42"/>
      <c r="DY507" s="42"/>
      <c r="DZ507" s="42"/>
      <c r="EA507" s="42"/>
      <c r="EB507" s="42"/>
      <c r="EC507" s="42"/>
      <c r="ED507" s="42"/>
      <c r="EE507" s="42"/>
      <c r="EF507" s="42"/>
      <c r="EG507" s="42"/>
      <c r="EH507" s="42"/>
      <c r="EI507" s="42"/>
      <c r="EJ507" s="42"/>
      <c r="EK507" s="42"/>
      <c r="EL507" s="42"/>
      <c r="EM507" s="42"/>
      <c r="EN507" s="42"/>
      <c r="EO507" s="42"/>
      <c r="EP507" s="42"/>
      <c r="EQ507" s="42"/>
      <c r="ER507" s="42"/>
    </row>
    <row r="508" spans="1:256" s="41" customFormat="1" ht="178.35" x14ac:dyDescent="0.25">
      <c r="A508" s="97">
        <v>792</v>
      </c>
      <c r="B508" s="100" t="s">
        <v>6899</v>
      </c>
      <c r="C508" s="98"/>
      <c r="D508" s="99" t="s">
        <v>4181</v>
      </c>
      <c r="E508" s="100" t="s">
        <v>4182</v>
      </c>
      <c r="F508" s="98">
        <v>10196</v>
      </c>
      <c r="G508" s="100" t="s">
        <v>4183</v>
      </c>
      <c r="H508" s="98">
        <v>2009</v>
      </c>
      <c r="I508" s="100" t="s">
        <v>4184</v>
      </c>
      <c r="J508" s="101">
        <v>25004</v>
      </c>
      <c r="K508" s="100" t="s">
        <v>1284</v>
      </c>
      <c r="L508" s="100" t="s">
        <v>4185</v>
      </c>
      <c r="M508" s="100" t="s">
        <v>4186</v>
      </c>
      <c r="N508" s="100" t="s">
        <v>4187</v>
      </c>
      <c r="O508" s="100" t="s">
        <v>4192</v>
      </c>
      <c r="P508" s="100">
        <v>21240</v>
      </c>
      <c r="Q508" s="102">
        <v>81</v>
      </c>
      <c r="R508" s="98">
        <v>2.94</v>
      </c>
      <c r="S508" s="98">
        <v>20</v>
      </c>
      <c r="T508" s="98">
        <v>61</v>
      </c>
      <c r="U508" s="102">
        <v>83.94</v>
      </c>
      <c r="V508" s="98">
        <v>90</v>
      </c>
      <c r="W508" s="98">
        <v>100</v>
      </c>
      <c r="X508" s="103" t="s">
        <v>4176</v>
      </c>
      <c r="Y508" s="102">
        <v>4</v>
      </c>
      <c r="Z508" s="102">
        <v>3</v>
      </c>
      <c r="AA508" s="102">
        <v>3</v>
      </c>
      <c r="AB508" s="102">
        <v>39</v>
      </c>
      <c r="AC508" s="98"/>
      <c r="AD508" s="102">
        <v>61</v>
      </c>
      <c r="AE508" s="104">
        <v>5</v>
      </c>
      <c r="AF508" s="105">
        <v>80</v>
      </c>
      <c r="AG508" s="106" t="s">
        <v>4181</v>
      </c>
      <c r="AH508" s="100" t="s">
        <v>4189</v>
      </c>
      <c r="AI508" s="107">
        <v>30</v>
      </c>
      <c r="AJ508" s="106"/>
      <c r="AK508" s="98"/>
      <c r="AL508" s="107"/>
      <c r="AM508" s="106"/>
      <c r="AN508" s="98"/>
      <c r="AO508" s="107"/>
      <c r="AP508" s="106"/>
      <c r="AQ508" s="98"/>
      <c r="AR508" s="107"/>
      <c r="AS508" s="106" t="s">
        <v>4190</v>
      </c>
      <c r="AT508" s="98" t="s">
        <v>4191</v>
      </c>
      <c r="AU508" s="107">
        <v>50</v>
      </c>
      <c r="AV508" s="108"/>
      <c r="AW508" s="98"/>
      <c r="AX508" s="98"/>
      <c r="AY508" s="42"/>
      <c r="AZ508" s="42"/>
      <c r="BA508" s="42"/>
      <c r="BB508" s="42"/>
      <c r="BC508" s="42"/>
      <c r="BD508" s="42"/>
      <c r="BE508" s="42"/>
      <c r="BF508" s="42"/>
      <c r="BG508" s="42"/>
      <c r="BH508" s="42"/>
      <c r="BI508" s="42"/>
      <c r="BJ508" s="42"/>
      <c r="BK508" s="42"/>
      <c r="BL508" s="42"/>
      <c r="BM508" s="42"/>
      <c r="BN508" s="42"/>
      <c r="BO508" s="42"/>
      <c r="BP508" s="42"/>
      <c r="BQ508" s="42"/>
      <c r="BR508" s="42"/>
      <c r="BS508" s="42"/>
      <c r="BT508" s="42"/>
      <c r="BU508" s="42"/>
      <c r="BV508" s="42"/>
      <c r="BW508" s="42"/>
      <c r="BX508" s="42"/>
      <c r="BY508" s="42"/>
      <c r="BZ508" s="42"/>
      <c r="CA508" s="42"/>
      <c r="CB508" s="42"/>
      <c r="CC508" s="42"/>
      <c r="CD508" s="42"/>
      <c r="CE508" s="42"/>
      <c r="CF508" s="42"/>
      <c r="CG508" s="42"/>
      <c r="CH508" s="42"/>
      <c r="CI508" s="42"/>
      <c r="CJ508" s="42"/>
      <c r="CK508" s="42"/>
      <c r="CL508" s="42"/>
      <c r="CM508" s="42"/>
      <c r="CN508" s="42"/>
      <c r="CO508" s="42"/>
      <c r="CP508" s="42"/>
      <c r="CQ508" s="42"/>
      <c r="CR508" s="42"/>
      <c r="CS508" s="42"/>
      <c r="CT508" s="42"/>
      <c r="CU508" s="42"/>
      <c r="CV508" s="42"/>
      <c r="CW508" s="42"/>
      <c r="CX508" s="42"/>
      <c r="CY508" s="42"/>
      <c r="CZ508" s="42"/>
      <c r="DA508" s="42"/>
      <c r="DB508" s="42"/>
      <c r="DC508" s="42"/>
      <c r="DD508" s="42"/>
      <c r="DE508" s="42"/>
      <c r="DF508" s="42"/>
      <c r="DG508" s="42"/>
      <c r="DH508" s="42"/>
      <c r="DI508" s="42"/>
      <c r="DJ508" s="42"/>
      <c r="DK508" s="42"/>
      <c r="DL508" s="42"/>
      <c r="DM508" s="42"/>
      <c r="DN508" s="42"/>
      <c r="DO508" s="42"/>
      <c r="DP508" s="42"/>
      <c r="DQ508" s="42"/>
      <c r="DR508" s="42"/>
      <c r="DS508" s="42"/>
      <c r="DT508" s="42"/>
      <c r="DU508" s="42"/>
      <c r="DV508" s="42"/>
      <c r="DW508" s="42"/>
      <c r="DX508" s="42"/>
      <c r="DY508" s="42"/>
      <c r="DZ508" s="42"/>
      <c r="EA508" s="42"/>
      <c r="EB508" s="42"/>
      <c r="EC508" s="42"/>
      <c r="ED508" s="42"/>
      <c r="EE508" s="42"/>
      <c r="EF508" s="42"/>
      <c r="EG508" s="42"/>
      <c r="EH508" s="42"/>
      <c r="EI508" s="42"/>
      <c r="EJ508" s="42"/>
      <c r="EK508" s="42"/>
      <c r="EL508" s="42"/>
      <c r="EM508" s="42"/>
      <c r="EN508" s="42"/>
      <c r="EO508" s="42"/>
      <c r="EP508" s="42"/>
      <c r="EQ508" s="42"/>
      <c r="ER508" s="42"/>
    </row>
    <row r="509" spans="1:256" s="41" customFormat="1" ht="178.35" x14ac:dyDescent="0.25">
      <c r="A509" s="97">
        <v>792</v>
      </c>
      <c r="B509" s="100" t="s">
        <v>6899</v>
      </c>
      <c r="C509" s="98"/>
      <c r="D509" s="99" t="s">
        <v>4193</v>
      </c>
      <c r="E509" s="100" t="s">
        <v>4194</v>
      </c>
      <c r="F509" s="98">
        <v>28349</v>
      </c>
      <c r="G509" s="100" t="s">
        <v>4195</v>
      </c>
      <c r="H509" s="98">
        <v>2008</v>
      </c>
      <c r="I509" s="100" t="s">
        <v>4196</v>
      </c>
      <c r="J509" s="101">
        <v>38969</v>
      </c>
      <c r="K509" s="100" t="s">
        <v>1284</v>
      </c>
      <c r="L509" s="100" t="s">
        <v>4172</v>
      </c>
      <c r="M509" s="100" t="s">
        <v>4173</v>
      </c>
      <c r="N509" s="100" t="s">
        <v>4197</v>
      </c>
      <c r="O509" s="100" t="s">
        <v>4198</v>
      </c>
      <c r="P509" s="100">
        <v>20564</v>
      </c>
      <c r="Q509" s="102">
        <v>83.02</v>
      </c>
      <c r="R509" s="98">
        <v>4.58</v>
      </c>
      <c r="S509" s="98">
        <v>18</v>
      </c>
      <c r="T509" s="98">
        <v>61</v>
      </c>
      <c r="U509" s="102">
        <v>83.58</v>
      </c>
      <c r="V509" s="98">
        <v>60</v>
      </c>
      <c r="W509" s="98">
        <v>100</v>
      </c>
      <c r="X509" s="103" t="s">
        <v>4176</v>
      </c>
      <c r="Y509" s="102">
        <v>6</v>
      </c>
      <c r="Z509" s="102">
        <v>2</v>
      </c>
      <c r="AA509" s="102">
        <v>1</v>
      </c>
      <c r="AB509" s="102"/>
      <c r="AC509" s="98"/>
      <c r="AD509" s="102"/>
      <c r="AE509" s="104">
        <v>5</v>
      </c>
      <c r="AF509" s="105">
        <v>20</v>
      </c>
      <c r="AG509" s="106"/>
      <c r="AH509" s="100"/>
      <c r="AI509" s="107"/>
      <c r="AJ509" s="106"/>
      <c r="AK509" s="98"/>
      <c r="AL509" s="107"/>
      <c r="AM509" s="106"/>
      <c r="AN509" s="98"/>
      <c r="AO509" s="107"/>
      <c r="AP509" s="106"/>
      <c r="AQ509" s="98"/>
      <c r="AR509" s="107"/>
      <c r="AS509" s="106" t="s">
        <v>4180</v>
      </c>
      <c r="AT509" s="98" t="s">
        <v>4194</v>
      </c>
      <c r="AU509" s="107">
        <v>20</v>
      </c>
      <c r="AV509" s="108"/>
      <c r="AW509" s="98"/>
      <c r="AX509" s="98"/>
      <c r="AY509" s="42"/>
      <c r="AZ509" s="42"/>
      <c r="BA509" s="42"/>
      <c r="BB509" s="42"/>
      <c r="BC509" s="42"/>
      <c r="BD509" s="42"/>
      <c r="BE509" s="42"/>
      <c r="BF509" s="42"/>
      <c r="BG509" s="42"/>
      <c r="BH509" s="42"/>
      <c r="BI509" s="42"/>
      <c r="BJ509" s="42"/>
      <c r="BK509" s="42"/>
      <c r="BL509" s="42"/>
      <c r="BM509" s="42"/>
      <c r="BN509" s="42"/>
      <c r="BO509" s="42"/>
      <c r="BP509" s="42"/>
      <c r="BQ509" s="42"/>
      <c r="BR509" s="42"/>
      <c r="BS509" s="42"/>
      <c r="BT509" s="42"/>
      <c r="BU509" s="42"/>
      <c r="BV509" s="42"/>
      <c r="BW509" s="42"/>
      <c r="BX509" s="42"/>
      <c r="BY509" s="42"/>
      <c r="BZ509" s="42"/>
      <c r="CA509" s="42"/>
      <c r="CB509" s="42"/>
      <c r="CC509" s="42"/>
      <c r="CD509" s="42"/>
      <c r="CE509" s="42"/>
      <c r="CF509" s="42"/>
      <c r="CG509" s="42"/>
      <c r="CH509" s="42"/>
      <c r="CI509" s="42"/>
      <c r="CJ509" s="42"/>
      <c r="CK509" s="42"/>
      <c r="CL509" s="42"/>
      <c r="CM509" s="42"/>
      <c r="CN509" s="42"/>
      <c r="CO509" s="42"/>
      <c r="CP509" s="42"/>
      <c r="CQ509" s="42"/>
      <c r="CR509" s="42"/>
      <c r="CS509" s="42"/>
      <c r="CT509" s="42"/>
      <c r="CU509" s="42"/>
      <c r="CV509" s="42"/>
      <c r="CW509" s="42"/>
      <c r="CX509" s="42"/>
      <c r="CY509" s="42"/>
      <c r="CZ509" s="42"/>
      <c r="DA509" s="42"/>
      <c r="DB509" s="42"/>
      <c r="DC509" s="42"/>
      <c r="DD509" s="42"/>
      <c r="DE509" s="42"/>
      <c r="DF509" s="42"/>
      <c r="DG509" s="42"/>
      <c r="DH509" s="42"/>
      <c r="DI509" s="42"/>
      <c r="DJ509" s="42"/>
      <c r="DK509" s="42"/>
      <c r="DL509" s="42"/>
      <c r="DM509" s="42"/>
      <c r="DN509" s="42"/>
      <c r="DO509" s="42"/>
      <c r="DP509" s="42"/>
      <c r="DQ509" s="42"/>
      <c r="DR509" s="42"/>
      <c r="DS509" s="42"/>
      <c r="DT509" s="42"/>
      <c r="DU509" s="42"/>
      <c r="DV509" s="42"/>
      <c r="DW509" s="42"/>
      <c r="DX509" s="42"/>
      <c r="DY509" s="42"/>
      <c r="DZ509" s="42"/>
      <c r="EA509" s="42"/>
      <c r="EB509" s="42"/>
      <c r="EC509" s="42"/>
      <c r="ED509" s="42"/>
      <c r="EE509" s="42"/>
      <c r="EF509" s="42"/>
      <c r="EG509" s="42"/>
      <c r="EH509" s="42"/>
      <c r="EI509" s="42"/>
      <c r="EJ509" s="42"/>
      <c r="EK509" s="42"/>
      <c r="EL509" s="42"/>
      <c r="EM509" s="42"/>
      <c r="EN509" s="42"/>
      <c r="EO509" s="42"/>
      <c r="EP509" s="42"/>
      <c r="EQ509" s="42"/>
      <c r="ER509" s="42"/>
    </row>
    <row r="510" spans="1:256" s="39" customFormat="1" ht="127.4" x14ac:dyDescent="0.25">
      <c r="A510" s="97">
        <v>792</v>
      </c>
      <c r="B510" s="100" t="s">
        <v>6899</v>
      </c>
      <c r="C510" s="98"/>
      <c r="D510" s="99" t="s">
        <v>4193</v>
      </c>
      <c r="E510" s="100" t="s">
        <v>4194</v>
      </c>
      <c r="F510" s="98">
        <v>28349</v>
      </c>
      <c r="G510" s="100" t="s">
        <v>4199</v>
      </c>
      <c r="H510" s="98">
        <v>2006</v>
      </c>
      <c r="I510" s="100" t="s">
        <v>4200</v>
      </c>
      <c r="J510" s="101">
        <v>111096</v>
      </c>
      <c r="K510" s="100" t="s">
        <v>1284</v>
      </c>
      <c r="L510" s="100" t="s">
        <v>4172</v>
      </c>
      <c r="M510" s="100" t="s">
        <v>4173</v>
      </c>
      <c r="N510" s="100" t="s">
        <v>4201</v>
      </c>
      <c r="O510" s="100" t="s">
        <v>4202</v>
      </c>
      <c r="P510" s="100">
        <v>19200</v>
      </c>
      <c r="Q510" s="102">
        <v>91.25</v>
      </c>
      <c r="R510" s="98">
        <v>13.07</v>
      </c>
      <c r="S510" s="98">
        <v>25</v>
      </c>
      <c r="T510" s="98">
        <v>61</v>
      </c>
      <c r="U510" s="102">
        <v>99.07</v>
      </c>
      <c r="V510" s="98">
        <v>60</v>
      </c>
      <c r="W510" s="98">
        <v>100</v>
      </c>
      <c r="X510" s="103" t="s">
        <v>4176</v>
      </c>
      <c r="Y510" s="102">
        <v>6</v>
      </c>
      <c r="Z510" s="102">
        <v>2</v>
      </c>
      <c r="AA510" s="102">
        <v>1</v>
      </c>
      <c r="AB510" s="102"/>
      <c r="AC510" s="98">
        <v>217</v>
      </c>
      <c r="AD510" s="102"/>
      <c r="AE510" s="104">
        <v>5</v>
      </c>
      <c r="AF510" s="105">
        <v>90</v>
      </c>
      <c r="AG510" s="106" t="s">
        <v>4167</v>
      </c>
      <c r="AH510" s="100" t="s">
        <v>4203</v>
      </c>
      <c r="AI510" s="107">
        <v>40</v>
      </c>
      <c r="AJ510" s="106"/>
      <c r="AK510" s="98"/>
      <c r="AL510" s="107"/>
      <c r="AM510" s="106"/>
      <c r="AN510" s="98"/>
      <c r="AO510" s="107"/>
      <c r="AP510" s="106"/>
      <c r="AQ510" s="98"/>
      <c r="AR510" s="107"/>
      <c r="AS510" s="106" t="s">
        <v>4204</v>
      </c>
      <c r="AT510" s="98" t="s">
        <v>4203</v>
      </c>
      <c r="AU510" s="107">
        <v>50</v>
      </c>
      <c r="AV510" s="108"/>
      <c r="AW510" s="98"/>
      <c r="AX510" s="98"/>
      <c r="AY510" s="42"/>
      <c r="AZ510" s="42"/>
      <c r="BA510" s="42"/>
      <c r="BB510" s="42"/>
      <c r="BC510" s="42"/>
      <c r="BD510" s="42"/>
      <c r="BE510" s="42"/>
      <c r="BF510" s="42"/>
      <c r="BG510" s="42"/>
      <c r="BH510" s="42"/>
      <c r="BI510" s="42"/>
      <c r="BJ510" s="42"/>
      <c r="BK510" s="42"/>
      <c r="BL510" s="42"/>
      <c r="BM510" s="42"/>
      <c r="BN510" s="42"/>
      <c r="BO510" s="42"/>
      <c r="BP510" s="42"/>
      <c r="BQ510" s="42"/>
      <c r="BR510" s="42"/>
      <c r="BS510" s="42"/>
      <c r="BT510" s="42"/>
      <c r="BU510" s="42"/>
      <c r="BV510" s="42"/>
      <c r="BW510" s="42"/>
      <c r="BX510" s="42"/>
      <c r="BY510" s="42"/>
      <c r="BZ510" s="42"/>
      <c r="CA510" s="42"/>
      <c r="CB510" s="42"/>
      <c r="CC510" s="42"/>
      <c r="CD510" s="42"/>
      <c r="CE510" s="42"/>
      <c r="CF510" s="42"/>
      <c r="CG510" s="42"/>
      <c r="CH510" s="42"/>
      <c r="CI510" s="42"/>
      <c r="CJ510" s="42"/>
      <c r="CK510" s="42"/>
      <c r="CL510" s="42"/>
      <c r="CM510" s="42"/>
      <c r="CN510" s="42"/>
      <c r="CO510" s="42"/>
      <c r="CP510" s="42"/>
      <c r="CQ510" s="42"/>
      <c r="CR510" s="42"/>
      <c r="CS510" s="42"/>
      <c r="CT510" s="42"/>
      <c r="CU510" s="42"/>
      <c r="CV510" s="42"/>
      <c r="CW510" s="42"/>
      <c r="CX510" s="42"/>
      <c r="CY510" s="42"/>
      <c r="CZ510" s="42"/>
      <c r="DA510" s="42"/>
      <c r="DB510" s="42"/>
      <c r="DC510" s="42"/>
      <c r="DD510" s="42"/>
      <c r="DE510" s="42"/>
      <c r="DF510" s="42"/>
      <c r="DG510" s="42"/>
      <c r="DH510" s="42"/>
      <c r="DI510" s="42"/>
      <c r="DJ510" s="42"/>
      <c r="DK510" s="42"/>
      <c r="DL510" s="42"/>
      <c r="DM510" s="42"/>
      <c r="DN510" s="42"/>
      <c r="DO510" s="42"/>
      <c r="DP510" s="42"/>
      <c r="DQ510" s="42"/>
      <c r="DR510" s="42"/>
      <c r="DS510" s="42"/>
      <c r="DT510" s="42"/>
      <c r="DU510" s="42"/>
      <c r="DV510" s="42"/>
      <c r="DW510" s="42"/>
      <c r="DX510" s="42"/>
      <c r="DY510" s="42"/>
      <c r="DZ510" s="42"/>
      <c r="EA510" s="42"/>
      <c r="EB510" s="42"/>
      <c r="EC510" s="42"/>
      <c r="ED510" s="42"/>
      <c r="EE510" s="42"/>
      <c r="EF510" s="42"/>
      <c r="EG510" s="42"/>
      <c r="EH510" s="42"/>
      <c r="EI510" s="42"/>
      <c r="EJ510" s="42"/>
      <c r="EK510" s="42"/>
      <c r="EL510" s="42"/>
      <c r="EM510" s="42"/>
      <c r="EN510" s="42"/>
      <c r="EO510" s="42"/>
      <c r="EP510" s="42"/>
      <c r="EQ510" s="42"/>
      <c r="ER510" s="42"/>
      <c r="ES510" s="41"/>
      <c r="ET510" s="41"/>
      <c r="EU510" s="41"/>
      <c r="EV510" s="41"/>
      <c r="EW510" s="41"/>
      <c r="EX510" s="41"/>
      <c r="EY510" s="41"/>
      <c r="EZ510" s="41"/>
      <c r="FA510" s="41"/>
      <c r="FB510" s="41"/>
      <c r="FC510" s="41"/>
      <c r="FD510" s="41"/>
      <c r="FE510" s="41"/>
      <c r="FF510" s="41"/>
      <c r="FG510" s="41"/>
      <c r="FH510" s="41"/>
      <c r="FI510" s="41"/>
      <c r="FJ510" s="41"/>
      <c r="FK510" s="41"/>
      <c r="FL510" s="41"/>
      <c r="FM510" s="41"/>
      <c r="FN510" s="41"/>
      <c r="FO510" s="41"/>
      <c r="FP510" s="41"/>
      <c r="FQ510" s="41"/>
      <c r="FR510" s="41"/>
      <c r="FS510" s="41"/>
      <c r="FT510" s="41"/>
      <c r="FU510" s="41"/>
      <c r="FV510" s="41"/>
      <c r="FW510" s="41"/>
      <c r="FX510" s="41"/>
      <c r="FY510" s="41"/>
      <c r="FZ510" s="41"/>
      <c r="GA510" s="41"/>
      <c r="GB510" s="41"/>
      <c r="GC510" s="41"/>
      <c r="GD510" s="41"/>
      <c r="GE510" s="41"/>
      <c r="GF510" s="41"/>
      <c r="GG510" s="41"/>
      <c r="GH510" s="41"/>
      <c r="GI510" s="41"/>
      <c r="GJ510" s="41"/>
      <c r="GK510" s="41"/>
      <c r="GL510" s="41"/>
      <c r="GM510" s="41"/>
      <c r="GN510" s="41"/>
      <c r="GO510" s="41"/>
      <c r="GP510" s="41"/>
      <c r="GQ510" s="41"/>
      <c r="GR510" s="41"/>
      <c r="GS510" s="41"/>
      <c r="GT510" s="41"/>
      <c r="GU510" s="41"/>
      <c r="GV510" s="41"/>
      <c r="GW510" s="41"/>
      <c r="GX510" s="41"/>
      <c r="GY510" s="41"/>
      <c r="GZ510" s="41"/>
      <c r="HA510" s="41"/>
      <c r="HB510" s="41"/>
      <c r="HC510" s="41"/>
      <c r="HD510" s="41"/>
      <c r="HE510" s="41"/>
      <c r="HF510" s="41"/>
      <c r="HG510" s="41"/>
      <c r="HH510" s="41"/>
      <c r="HI510" s="41"/>
      <c r="HJ510" s="41"/>
      <c r="HK510" s="41"/>
      <c r="HL510" s="41"/>
      <c r="HM510" s="41"/>
      <c r="HN510" s="41"/>
      <c r="HO510" s="41"/>
      <c r="HP510" s="41"/>
      <c r="HQ510" s="41"/>
      <c r="HR510" s="41"/>
      <c r="HS510" s="41"/>
      <c r="HT510" s="41"/>
      <c r="HU510" s="41"/>
      <c r="HV510" s="41"/>
      <c r="HW510" s="41"/>
      <c r="HX510" s="41"/>
      <c r="HY510" s="41"/>
      <c r="HZ510" s="41"/>
      <c r="IA510" s="41"/>
      <c r="IB510" s="41"/>
      <c r="IC510" s="41"/>
      <c r="ID510" s="41"/>
      <c r="IE510" s="41"/>
      <c r="IF510" s="41"/>
      <c r="IG510" s="41"/>
      <c r="IH510" s="41"/>
      <c r="II510" s="41"/>
      <c r="IJ510" s="41"/>
      <c r="IK510" s="41"/>
      <c r="IL510" s="41"/>
      <c r="IM510" s="41"/>
      <c r="IN510" s="41"/>
      <c r="IO510" s="41"/>
      <c r="IP510" s="41"/>
      <c r="IQ510" s="41"/>
      <c r="IR510" s="41"/>
      <c r="IS510" s="41"/>
      <c r="IT510" s="41"/>
      <c r="IU510" s="41"/>
      <c r="IV510" s="41"/>
    </row>
    <row r="511" spans="1:256" s="41" customFormat="1" ht="152.9" x14ac:dyDescent="0.25">
      <c r="A511" s="97">
        <v>792</v>
      </c>
      <c r="B511" s="100" t="s">
        <v>6899</v>
      </c>
      <c r="C511" s="98"/>
      <c r="D511" s="99" t="s">
        <v>4178</v>
      </c>
      <c r="E511" s="100" t="s">
        <v>4205</v>
      </c>
      <c r="F511" s="98">
        <v>10924</v>
      </c>
      <c r="G511" s="100" t="s">
        <v>4206</v>
      </c>
      <c r="H511" s="98">
        <v>2005</v>
      </c>
      <c r="I511" s="100" t="s">
        <v>4207</v>
      </c>
      <c r="J511" s="101">
        <v>35821</v>
      </c>
      <c r="K511" s="100" t="s">
        <v>1284</v>
      </c>
      <c r="L511" s="100" t="s">
        <v>4208</v>
      </c>
      <c r="M511" s="100" t="s">
        <v>4209</v>
      </c>
      <c r="N511" s="100" t="s">
        <v>4210</v>
      </c>
      <c r="O511" s="100" t="s">
        <v>4211</v>
      </c>
      <c r="P511" s="100">
        <v>18372</v>
      </c>
      <c r="Q511" s="102">
        <v>81</v>
      </c>
      <c r="R511" s="98">
        <v>4.21</v>
      </c>
      <c r="S511" s="98">
        <v>20</v>
      </c>
      <c r="T511" s="98">
        <v>61</v>
      </c>
      <c r="U511" s="102">
        <v>85.210000000000008</v>
      </c>
      <c r="V511" s="98">
        <v>5</v>
      </c>
      <c r="W511" s="98">
        <v>100</v>
      </c>
      <c r="X511" s="103" t="s">
        <v>4176</v>
      </c>
      <c r="Y511" s="102">
        <v>4</v>
      </c>
      <c r="Z511" s="102">
        <v>3</v>
      </c>
      <c r="AA511" s="102">
        <v>4</v>
      </c>
      <c r="AB511" s="102">
        <v>40</v>
      </c>
      <c r="AC511" s="98"/>
      <c r="AD511" s="102"/>
      <c r="AE511" s="104">
        <v>5</v>
      </c>
      <c r="AF511" s="105">
        <v>100</v>
      </c>
      <c r="AG511" s="106" t="s">
        <v>4178</v>
      </c>
      <c r="AH511" s="100" t="s">
        <v>4212</v>
      </c>
      <c r="AI511" s="107">
        <v>100</v>
      </c>
      <c r="AJ511" s="106"/>
      <c r="AK511" s="98"/>
      <c r="AL511" s="107"/>
      <c r="AM511" s="106"/>
      <c r="AN511" s="98"/>
      <c r="AO511" s="107"/>
      <c r="AP511" s="106"/>
      <c r="AQ511" s="98"/>
      <c r="AR511" s="107"/>
      <c r="AS511" s="106"/>
      <c r="AT511" s="98"/>
      <c r="AU511" s="107"/>
      <c r="AV511" s="108"/>
      <c r="AW511" s="98"/>
      <c r="AX511" s="98"/>
      <c r="AY511" s="42"/>
      <c r="AZ511" s="42"/>
      <c r="BA511" s="42"/>
      <c r="BB511" s="42"/>
      <c r="BC511" s="42"/>
      <c r="BD511" s="42"/>
      <c r="BE511" s="42"/>
      <c r="BF511" s="42"/>
      <c r="BG511" s="42"/>
      <c r="BH511" s="42"/>
      <c r="BI511" s="42"/>
      <c r="BJ511" s="42"/>
      <c r="BK511" s="42"/>
      <c r="BL511" s="42"/>
      <c r="BM511" s="42"/>
      <c r="BN511" s="42"/>
      <c r="BO511" s="42"/>
      <c r="BP511" s="42"/>
      <c r="BQ511" s="42"/>
      <c r="BR511" s="42"/>
      <c r="BS511" s="42"/>
      <c r="BT511" s="42"/>
      <c r="BU511" s="42"/>
      <c r="BV511" s="42"/>
      <c r="BW511" s="42"/>
      <c r="BX511" s="42"/>
      <c r="BY511" s="42"/>
      <c r="BZ511" s="42"/>
      <c r="CA511" s="42"/>
      <c r="CB511" s="42"/>
      <c r="CC511" s="42"/>
      <c r="CD511" s="42"/>
      <c r="CE511" s="42"/>
      <c r="CF511" s="42"/>
      <c r="CG511" s="42"/>
      <c r="CH511" s="42"/>
      <c r="CI511" s="42"/>
      <c r="CJ511" s="42"/>
      <c r="CK511" s="42"/>
      <c r="CL511" s="42"/>
      <c r="CM511" s="42"/>
      <c r="CN511" s="42"/>
      <c r="CO511" s="42"/>
      <c r="CP511" s="42"/>
      <c r="CQ511" s="42"/>
      <c r="CR511" s="42"/>
      <c r="CS511" s="42"/>
      <c r="CT511" s="42"/>
      <c r="CU511" s="42"/>
      <c r="CV511" s="42"/>
      <c r="CW511" s="42"/>
      <c r="CX511" s="42"/>
      <c r="CY511" s="42"/>
      <c r="CZ511" s="42"/>
      <c r="DA511" s="42"/>
      <c r="DB511" s="42"/>
      <c r="DC511" s="42"/>
      <c r="DD511" s="42"/>
      <c r="DE511" s="42"/>
      <c r="DF511" s="42"/>
      <c r="DG511" s="42"/>
      <c r="DH511" s="42"/>
      <c r="DI511" s="42"/>
      <c r="DJ511" s="42"/>
      <c r="DK511" s="42"/>
      <c r="DL511" s="42"/>
      <c r="DM511" s="42"/>
      <c r="DN511" s="42"/>
      <c r="DO511" s="42"/>
      <c r="DP511" s="42"/>
      <c r="DQ511" s="42"/>
      <c r="DR511" s="42"/>
      <c r="DS511" s="42"/>
      <c r="DT511" s="42"/>
      <c r="DU511" s="42"/>
      <c r="DV511" s="42"/>
      <c r="DW511" s="42"/>
      <c r="DX511" s="42"/>
      <c r="DY511" s="42"/>
      <c r="DZ511" s="42"/>
      <c r="EA511" s="42"/>
      <c r="EB511" s="42"/>
      <c r="EC511" s="42"/>
      <c r="ED511" s="42"/>
      <c r="EE511" s="42"/>
      <c r="EF511" s="42"/>
      <c r="EG511" s="42"/>
      <c r="EH511" s="42"/>
      <c r="EI511" s="42"/>
      <c r="EJ511" s="42"/>
      <c r="EK511" s="42"/>
      <c r="EL511" s="42"/>
      <c r="EM511" s="42"/>
      <c r="EN511" s="42"/>
      <c r="EO511" s="42"/>
      <c r="EP511" s="42"/>
      <c r="EQ511" s="42"/>
      <c r="ER511" s="42"/>
    </row>
    <row r="512" spans="1:256" s="41" customFormat="1" ht="152.9" x14ac:dyDescent="0.25">
      <c r="A512" s="97">
        <v>792</v>
      </c>
      <c r="B512" s="100" t="s">
        <v>6899</v>
      </c>
      <c r="C512" s="98"/>
      <c r="D512" s="99" t="s">
        <v>4178</v>
      </c>
      <c r="E512" s="100" t="s">
        <v>4205</v>
      </c>
      <c r="F512" s="98">
        <v>10924</v>
      </c>
      <c r="G512" s="100" t="s">
        <v>4206</v>
      </c>
      <c r="H512" s="98">
        <v>2000</v>
      </c>
      <c r="I512" s="100" t="s">
        <v>4213</v>
      </c>
      <c r="J512" s="101">
        <v>24067</v>
      </c>
      <c r="K512" s="100" t="s">
        <v>1284</v>
      </c>
      <c r="L512" s="100" t="s">
        <v>4208</v>
      </c>
      <c r="M512" s="100" t="s">
        <v>4209</v>
      </c>
      <c r="N512" s="100" t="s">
        <v>4214</v>
      </c>
      <c r="O512" s="100" t="s">
        <v>4215</v>
      </c>
      <c r="P512" s="100">
        <v>13630</v>
      </c>
      <c r="Q512" s="102">
        <v>81</v>
      </c>
      <c r="R512" s="98">
        <v>2.83</v>
      </c>
      <c r="S512" s="98">
        <v>20</v>
      </c>
      <c r="T512" s="98">
        <v>61</v>
      </c>
      <c r="U512" s="102">
        <v>83.83</v>
      </c>
      <c r="V512" s="98">
        <v>5</v>
      </c>
      <c r="W512" s="98">
        <v>100</v>
      </c>
      <c r="X512" s="103" t="s">
        <v>4176</v>
      </c>
      <c r="Y512" s="102">
        <v>4</v>
      </c>
      <c r="Z512" s="102">
        <v>3</v>
      </c>
      <c r="AA512" s="102">
        <v>4</v>
      </c>
      <c r="AB512" s="102">
        <v>40</v>
      </c>
      <c r="AC512" s="98"/>
      <c r="AD512" s="102"/>
      <c r="AE512" s="104">
        <v>5</v>
      </c>
      <c r="AF512" s="105">
        <v>10</v>
      </c>
      <c r="AG512" s="106" t="s">
        <v>4178</v>
      </c>
      <c r="AH512" s="100" t="s">
        <v>4212</v>
      </c>
      <c r="AI512" s="107">
        <v>10</v>
      </c>
      <c r="AJ512" s="106"/>
      <c r="AK512" s="98"/>
      <c r="AL512" s="107"/>
      <c r="AM512" s="106"/>
      <c r="AN512" s="98"/>
      <c r="AO512" s="107"/>
      <c r="AP512" s="106"/>
      <c r="AQ512" s="98"/>
      <c r="AR512" s="107"/>
      <c r="AS512" s="106"/>
      <c r="AT512" s="98"/>
      <c r="AU512" s="107"/>
      <c r="AV512" s="108"/>
      <c r="AW512" s="98"/>
      <c r="AX512" s="98"/>
      <c r="AY512" s="42"/>
      <c r="AZ512" s="42"/>
      <c r="BA512" s="42"/>
      <c r="BB512" s="42"/>
      <c r="BC512" s="42"/>
      <c r="BD512" s="42"/>
      <c r="BE512" s="42"/>
      <c r="BF512" s="42"/>
      <c r="BG512" s="42"/>
      <c r="BH512" s="42"/>
      <c r="BI512" s="42"/>
      <c r="BJ512" s="42"/>
      <c r="BK512" s="42"/>
      <c r="BL512" s="42"/>
      <c r="BM512" s="42"/>
      <c r="BN512" s="42"/>
      <c r="BO512" s="42"/>
      <c r="BP512" s="42"/>
      <c r="BQ512" s="42"/>
      <c r="BR512" s="42"/>
      <c r="BS512" s="42"/>
      <c r="BT512" s="42"/>
      <c r="BU512" s="42"/>
      <c r="BV512" s="42"/>
      <c r="BW512" s="42"/>
      <c r="BX512" s="42"/>
      <c r="BY512" s="42"/>
      <c r="BZ512" s="42"/>
      <c r="CA512" s="42"/>
      <c r="CB512" s="42"/>
      <c r="CC512" s="42"/>
      <c r="CD512" s="42"/>
      <c r="CE512" s="42"/>
      <c r="CF512" s="42"/>
      <c r="CG512" s="42"/>
      <c r="CH512" s="42"/>
      <c r="CI512" s="42"/>
      <c r="CJ512" s="42"/>
      <c r="CK512" s="42"/>
      <c r="CL512" s="42"/>
      <c r="CM512" s="42"/>
      <c r="CN512" s="42"/>
      <c r="CO512" s="42"/>
      <c r="CP512" s="42"/>
      <c r="CQ512" s="42"/>
      <c r="CR512" s="42"/>
      <c r="CS512" s="42"/>
      <c r="CT512" s="42"/>
      <c r="CU512" s="42"/>
      <c r="CV512" s="42"/>
      <c r="CW512" s="42"/>
      <c r="CX512" s="42"/>
      <c r="CY512" s="42"/>
      <c r="CZ512" s="42"/>
      <c r="DA512" s="42"/>
      <c r="DB512" s="42"/>
      <c r="DC512" s="42"/>
      <c r="DD512" s="42"/>
      <c r="DE512" s="42"/>
      <c r="DF512" s="42"/>
      <c r="DG512" s="42"/>
      <c r="DH512" s="42"/>
      <c r="DI512" s="42"/>
      <c r="DJ512" s="42"/>
      <c r="DK512" s="42"/>
      <c r="DL512" s="42"/>
      <c r="DM512" s="42"/>
      <c r="DN512" s="42"/>
      <c r="DO512" s="42"/>
      <c r="DP512" s="42"/>
      <c r="DQ512" s="42"/>
      <c r="DR512" s="42"/>
      <c r="DS512" s="42"/>
      <c r="DT512" s="42"/>
      <c r="DU512" s="42"/>
      <c r="DV512" s="42"/>
      <c r="DW512" s="42"/>
      <c r="DX512" s="42"/>
      <c r="DY512" s="42"/>
      <c r="DZ512" s="42"/>
      <c r="EA512" s="42"/>
      <c r="EB512" s="42"/>
      <c r="EC512" s="42"/>
      <c r="ED512" s="42"/>
      <c r="EE512" s="42"/>
      <c r="EF512" s="42"/>
      <c r="EG512" s="42"/>
      <c r="EH512" s="42"/>
      <c r="EI512" s="42"/>
      <c r="EJ512" s="42"/>
      <c r="EK512" s="42"/>
      <c r="EL512" s="42"/>
      <c r="EM512" s="42"/>
      <c r="EN512" s="42"/>
      <c r="EO512" s="42"/>
      <c r="EP512" s="42"/>
      <c r="EQ512" s="42"/>
      <c r="ER512" s="42"/>
    </row>
    <row r="513" spans="1:256" s="41" customFormat="1" ht="114.65" x14ac:dyDescent="0.25">
      <c r="A513" s="97">
        <v>792</v>
      </c>
      <c r="B513" s="100" t="s">
        <v>6899</v>
      </c>
      <c r="C513" s="98"/>
      <c r="D513" s="99" t="s">
        <v>4178</v>
      </c>
      <c r="E513" s="100" t="s">
        <v>4224</v>
      </c>
      <c r="F513" s="98">
        <v>34230</v>
      </c>
      <c r="G513" s="100" t="s">
        <v>4225</v>
      </c>
      <c r="H513" s="98">
        <v>2009</v>
      </c>
      <c r="I513" s="100" t="s">
        <v>4226</v>
      </c>
      <c r="J513" s="101">
        <v>38132</v>
      </c>
      <c r="K513" s="100" t="s">
        <v>1284</v>
      </c>
      <c r="L513" s="100" t="s">
        <v>4172</v>
      </c>
      <c r="M513" s="100" t="s">
        <v>4173</v>
      </c>
      <c r="N513" s="100" t="s">
        <v>4227</v>
      </c>
      <c r="O513" s="100" t="s">
        <v>4228</v>
      </c>
      <c r="P513" s="100">
        <v>21164</v>
      </c>
      <c r="Q513" s="102">
        <v>81</v>
      </c>
      <c r="R513" s="98">
        <v>4.49</v>
      </c>
      <c r="S513" s="98">
        <v>20</v>
      </c>
      <c r="T513" s="98">
        <v>61</v>
      </c>
      <c r="U513" s="102">
        <v>85.490000000000009</v>
      </c>
      <c r="V513" s="98">
        <v>10</v>
      </c>
      <c r="W513" s="98">
        <v>100</v>
      </c>
      <c r="X513" s="103" t="s">
        <v>4176</v>
      </c>
      <c r="Y513" s="102">
        <v>3</v>
      </c>
      <c r="Z513" s="102">
        <v>12</v>
      </c>
      <c r="AA513" s="102">
        <v>1</v>
      </c>
      <c r="AB513" s="102">
        <v>32</v>
      </c>
      <c r="AC513" s="98"/>
      <c r="AD513" s="102"/>
      <c r="AE513" s="104">
        <v>5</v>
      </c>
      <c r="AF513" s="105">
        <v>0</v>
      </c>
      <c r="AG513" s="106"/>
      <c r="AH513" s="100"/>
      <c r="AI513" s="107"/>
      <c r="AJ513" s="106"/>
      <c r="AK513" s="98"/>
      <c r="AL513" s="107"/>
      <c r="AM513" s="106"/>
      <c r="AN513" s="98"/>
      <c r="AO513" s="107"/>
      <c r="AP513" s="106"/>
      <c r="AQ513" s="98"/>
      <c r="AR513" s="107"/>
      <c r="AS513" s="106"/>
      <c r="AT513" s="98"/>
      <c r="AU513" s="107"/>
      <c r="AV513" s="108"/>
      <c r="AW513" s="98"/>
      <c r="AX513" s="98"/>
      <c r="AY513" s="42"/>
      <c r="AZ513" s="42"/>
      <c r="BA513" s="42"/>
      <c r="BB513" s="42"/>
      <c r="BC513" s="42"/>
      <c r="BD513" s="42"/>
      <c r="BE513" s="42"/>
      <c r="BF513" s="42"/>
      <c r="BG513" s="42"/>
      <c r="BH513" s="42"/>
      <c r="BI513" s="42"/>
      <c r="BJ513" s="42"/>
      <c r="BK513" s="42"/>
      <c r="BL513" s="42"/>
      <c r="BM513" s="42"/>
      <c r="BN513" s="42"/>
      <c r="BO513" s="42"/>
      <c r="BP513" s="42"/>
      <c r="BQ513" s="42"/>
      <c r="BR513" s="42"/>
      <c r="BS513" s="42"/>
      <c r="BT513" s="42"/>
      <c r="BU513" s="42"/>
      <c r="BV513" s="42"/>
      <c r="BW513" s="42"/>
      <c r="BX513" s="42"/>
      <c r="BY513" s="42"/>
      <c r="BZ513" s="42"/>
      <c r="CA513" s="42"/>
      <c r="CB513" s="42"/>
      <c r="CC513" s="42"/>
      <c r="CD513" s="42"/>
      <c r="CE513" s="42"/>
      <c r="CF513" s="42"/>
      <c r="CG513" s="42"/>
      <c r="CH513" s="42"/>
      <c r="CI513" s="42"/>
      <c r="CJ513" s="42"/>
      <c r="CK513" s="42"/>
      <c r="CL513" s="42"/>
      <c r="CM513" s="42"/>
      <c r="CN513" s="42"/>
      <c r="CO513" s="42"/>
      <c r="CP513" s="42"/>
      <c r="CQ513" s="42"/>
      <c r="CR513" s="42"/>
      <c r="CS513" s="42"/>
      <c r="CT513" s="42"/>
      <c r="CU513" s="42"/>
      <c r="CV513" s="42"/>
      <c r="CW513" s="42"/>
      <c r="CX513" s="42"/>
      <c r="CY513" s="42"/>
      <c r="CZ513" s="42"/>
      <c r="DA513" s="42"/>
      <c r="DB513" s="42"/>
      <c r="DC513" s="42"/>
      <c r="DD513" s="42"/>
      <c r="DE513" s="42"/>
      <c r="DF513" s="42"/>
      <c r="DG513" s="42"/>
      <c r="DH513" s="42"/>
      <c r="DI513" s="42"/>
      <c r="DJ513" s="42"/>
      <c r="DK513" s="42"/>
      <c r="DL513" s="42"/>
      <c r="DM513" s="42"/>
      <c r="DN513" s="42"/>
      <c r="DO513" s="42"/>
      <c r="DP513" s="42"/>
      <c r="DQ513" s="42"/>
      <c r="DR513" s="42"/>
      <c r="DS513" s="42"/>
      <c r="DT513" s="42"/>
      <c r="DU513" s="42"/>
      <c r="DV513" s="42"/>
      <c r="DW513" s="42"/>
      <c r="DX513" s="42"/>
      <c r="DY513" s="42"/>
      <c r="DZ513" s="42"/>
      <c r="EA513" s="42"/>
      <c r="EB513" s="42"/>
      <c r="EC513" s="42"/>
      <c r="ED513" s="42"/>
      <c r="EE513" s="42"/>
      <c r="EF513" s="42"/>
      <c r="EG513" s="42"/>
      <c r="EH513" s="42"/>
      <c r="EI513" s="42"/>
      <c r="EJ513" s="42"/>
      <c r="EK513" s="42"/>
      <c r="EL513" s="42"/>
      <c r="EM513" s="42"/>
      <c r="EN513" s="42"/>
      <c r="EO513" s="42"/>
      <c r="EP513" s="42"/>
      <c r="EQ513" s="42"/>
      <c r="ER513" s="42"/>
    </row>
    <row r="514" spans="1:256" s="41" customFormat="1" ht="152.9" x14ac:dyDescent="0.25">
      <c r="A514" s="97">
        <v>792</v>
      </c>
      <c r="B514" s="100" t="s">
        <v>6899</v>
      </c>
      <c r="C514" s="98"/>
      <c r="D514" s="99" t="s">
        <v>4178</v>
      </c>
      <c r="E514" s="100" t="s">
        <v>4205</v>
      </c>
      <c r="F514" s="98">
        <v>10924</v>
      </c>
      <c r="G514" s="100" t="s">
        <v>4216</v>
      </c>
      <c r="H514" s="98">
        <v>2004</v>
      </c>
      <c r="I514" s="100" t="s">
        <v>4217</v>
      </c>
      <c r="J514" s="101">
        <v>21597</v>
      </c>
      <c r="K514" s="100" t="s">
        <v>1284</v>
      </c>
      <c r="L514" s="100" t="s">
        <v>4208</v>
      </c>
      <c r="M514" s="100" t="s">
        <v>4209</v>
      </c>
      <c r="N514" s="100" t="s">
        <v>4218</v>
      </c>
      <c r="O514" s="100" t="s">
        <v>4219</v>
      </c>
      <c r="P514" s="100">
        <v>17086</v>
      </c>
      <c r="Q514" s="102">
        <v>81.03</v>
      </c>
      <c r="R514" s="98">
        <v>2.54</v>
      </c>
      <c r="S514" s="98">
        <v>20</v>
      </c>
      <c r="T514" s="98">
        <v>61</v>
      </c>
      <c r="U514" s="102">
        <v>83.539999999999992</v>
      </c>
      <c r="V514" s="98">
        <v>1</v>
      </c>
      <c r="W514" s="98">
        <v>100</v>
      </c>
      <c r="X514" s="103" t="s">
        <v>4176</v>
      </c>
      <c r="Y514" s="102">
        <v>4</v>
      </c>
      <c r="Z514" s="102">
        <v>3</v>
      </c>
      <c r="AA514" s="102">
        <v>4</v>
      </c>
      <c r="AB514" s="102">
        <v>40</v>
      </c>
      <c r="AC514" s="98"/>
      <c r="AD514" s="102"/>
      <c r="AE514" s="104">
        <v>5</v>
      </c>
      <c r="AF514" s="105">
        <v>0</v>
      </c>
      <c r="AG514" s="106"/>
      <c r="AH514" s="100"/>
      <c r="AI514" s="107"/>
      <c r="AJ514" s="106"/>
      <c r="AK514" s="98"/>
      <c r="AL514" s="107"/>
      <c r="AM514" s="106"/>
      <c r="AN514" s="98"/>
      <c r="AO514" s="107"/>
      <c r="AP514" s="106"/>
      <c r="AQ514" s="98"/>
      <c r="AR514" s="107"/>
      <c r="AS514" s="106"/>
      <c r="AT514" s="98"/>
      <c r="AU514" s="107"/>
      <c r="AV514" s="108"/>
      <c r="AW514" s="98"/>
      <c r="AX514" s="98"/>
      <c r="AY514" s="42"/>
      <c r="AZ514" s="42"/>
      <c r="BA514" s="42"/>
      <c r="BB514" s="42"/>
      <c r="BC514" s="42"/>
      <c r="BD514" s="42"/>
      <c r="BE514" s="42"/>
      <c r="BF514" s="42"/>
      <c r="BG514" s="42"/>
      <c r="BH514" s="42"/>
      <c r="BI514" s="42"/>
      <c r="BJ514" s="42"/>
      <c r="BK514" s="42"/>
      <c r="BL514" s="42"/>
      <c r="BM514" s="42"/>
      <c r="BN514" s="42"/>
      <c r="BO514" s="42"/>
      <c r="BP514" s="42"/>
      <c r="BQ514" s="42"/>
      <c r="BR514" s="42"/>
      <c r="BS514" s="42"/>
      <c r="BT514" s="42"/>
      <c r="BU514" s="42"/>
      <c r="BV514" s="42"/>
      <c r="BW514" s="42"/>
      <c r="BX514" s="42"/>
      <c r="BY514" s="42"/>
      <c r="BZ514" s="42"/>
      <c r="CA514" s="42"/>
      <c r="CB514" s="42"/>
      <c r="CC514" s="42"/>
      <c r="CD514" s="42"/>
      <c r="CE514" s="42"/>
      <c r="CF514" s="42"/>
      <c r="CG514" s="42"/>
      <c r="CH514" s="42"/>
      <c r="CI514" s="42"/>
      <c r="CJ514" s="42"/>
      <c r="CK514" s="42"/>
      <c r="CL514" s="42"/>
      <c r="CM514" s="42"/>
      <c r="CN514" s="42"/>
      <c r="CO514" s="42"/>
      <c r="CP514" s="42"/>
      <c r="CQ514" s="42"/>
      <c r="CR514" s="42"/>
      <c r="CS514" s="42"/>
      <c r="CT514" s="42"/>
      <c r="CU514" s="42"/>
      <c r="CV514" s="42"/>
      <c r="CW514" s="42"/>
      <c r="CX514" s="42"/>
      <c r="CY514" s="42"/>
      <c r="CZ514" s="42"/>
      <c r="DA514" s="42"/>
      <c r="DB514" s="42"/>
      <c r="DC514" s="42"/>
      <c r="DD514" s="42"/>
      <c r="DE514" s="42"/>
      <c r="DF514" s="42"/>
      <c r="DG514" s="42"/>
      <c r="DH514" s="42"/>
      <c r="DI514" s="42"/>
      <c r="DJ514" s="42"/>
      <c r="DK514" s="42"/>
      <c r="DL514" s="42"/>
      <c r="DM514" s="42"/>
      <c r="DN514" s="42"/>
      <c r="DO514" s="42"/>
      <c r="DP514" s="42"/>
      <c r="DQ514" s="42"/>
      <c r="DR514" s="42"/>
      <c r="DS514" s="42"/>
      <c r="DT514" s="42"/>
      <c r="DU514" s="42"/>
      <c r="DV514" s="42"/>
      <c r="DW514" s="42"/>
      <c r="DX514" s="42"/>
      <c r="DY514" s="42"/>
      <c r="DZ514" s="42"/>
      <c r="EA514" s="42"/>
      <c r="EB514" s="42"/>
      <c r="EC514" s="42"/>
      <c r="ED514" s="42"/>
      <c r="EE514" s="42"/>
      <c r="EF514" s="42"/>
      <c r="EG514" s="42"/>
      <c r="EH514" s="42"/>
      <c r="EI514" s="42"/>
      <c r="EJ514" s="42"/>
      <c r="EK514" s="42"/>
      <c r="EL514" s="42"/>
      <c r="EM514" s="42"/>
      <c r="EN514" s="42"/>
      <c r="EO514" s="42"/>
      <c r="EP514" s="42"/>
      <c r="EQ514" s="42"/>
      <c r="ER514" s="42"/>
      <c r="ES514" s="39"/>
      <c r="ET514" s="39"/>
      <c r="EU514" s="39"/>
      <c r="EV514" s="39"/>
      <c r="EW514" s="39"/>
      <c r="EX514" s="39"/>
      <c r="EY514" s="39"/>
      <c r="EZ514" s="39"/>
      <c r="FA514" s="39"/>
      <c r="FB514" s="39"/>
      <c r="FC514" s="39"/>
      <c r="FD514" s="39"/>
      <c r="FE514" s="39"/>
      <c r="FF514" s="39"/>
      <c r="FG514" s="39"/>
      <c r="FH514" s="39"/>
      <c r="FI514" s="39"/>
      <c r="FJ514" s="39"/>
      <c r="FK514" s="39"/>
      <c r="FL514" s="39"/>
      <c r="FM514" s="39"/>
      <c r="FN514" s="39"/>
      <c r="FO514" s="39"/>
      <c r="FP514" s="39"/>
      <c r="FQ514" s="39"/>
      <c r="FR514" s="39"/>
      <c r="FS514" s="39"/>
      <c r="FT514" s="39"/>
      <c r="FU514" s="39"/>
      <c r="FV514" s="39"/>
      <c r="FW514" s="39"/>
      <c r="FX514" s="39"/>
      <c r="FY514" s="39"/>
      <c r="FZ514" s="39"/>
      <c r="GA514" s="39"/>
      <c r="GB514" s="39"/>
      <c r="GC514" s="39"/>
      <c r="GD514" s="39"/>
      <c r="GE514" s="39"/>
      <c r="GF514" s="39"/>
      <c r="GG514" s="39"/>
      <c r="GH514" s="39"/>
      <c r="GI514" s="39"/>
      <c r="GJ514" s="39"/>
      <c r="GK514" s="39"/>
      <c r="GL514" s="39"/>
      <c r="GM514" s="39"/>
      <c r="GN514" s="39"/>
      <c r="GO514" s="39"/>
      <c r="GP514" s="39"/>
      <c r="GQ514" s="39"/>
      <c r="GR514" s="39"/>
      <c r="GS514" s="39"/>
      <c r="GT514" s="39"/>
      <c r="GU514" s="39"/>
      <c r="GV514" s="39"/>
      <c r="GW514" s="39"/>
      <c r="GX514" s="39"/>
      <c r="GY514" s="39"/>
      <c r="GZ514" s="39"/>
      <c r="HA514" s="39"/>
      <c r="HB514" s="39"/>
      <c r="HC514" s="39"/>
      <c r="HD514" s="39"/>
      <c r="HE514" s="39"/>
      <c r="HF514" s="39"/>
      <c r="HG514" s="39"/>
      <c r="HH514" s="39"/>
      <c r="HI514" s="39"/>
      <c r="HJ514" s="39"/>
      <c r="HK514" s="39"/>
      <c r="HL514" s="39"/>
      <c r="HM514" s="39"/>
      <c r="HN514" s="39"/>
      <c r="HO514" s="39"/>
      <c r="HP514" s="39"/>
      <c r="HQ514" s="39"/>
      <c r="HR514" s="39"/>
      <c r="HS514" s="39"/>
      <c r="HT514" s="39"/>
      <c r="HU514" s="39"/>
      <c r="HV514" s="39"/>
      <c r="HW514" s="39"/>
      <c r="HX514" s="39"/>
      <c r="HY514" s="39"/>
      <c r="HZ514" s="39"/>
      <c r="IA514" s="39"/>
      <c r="IB514" s="39"/>
      <c r="IC514" s="39"/>
      <c r="ID514" s="39"/>
      <c r="IE514" s="39"/>
      <c r="IF514" s="39"/>
      <c r="IG514" s="39"/>
      <c r="IH514" s="39"/>
      <c r="II514" s="39"/>
      <c r="IJ514" s="39"/>
      <c r="IK514" s="39"/>
      <c r="IL514" s="39"/>
      <c r="IM514" s="39"/>
      <c r="IN514" s="39"/>
      <c r="IO514" s="39"/>
      <c r="IP514" s="39"/>
      <c r="IQ514" s="39"/>
      <c r="IR514" s="39"/>
      <c r="IS514" s="39"/>
      <c r="IT514" s="39"/>
      <c r="IU514" s="39"/>
      <c r="IV514" s="39"/>
    </row>
    <row r="515" spans="1:256" s="41" customFormat="1" ht="114.65" x14ac:dyDescent="0.25">
      <c r="A515" s="97">
        <v>792</v>
      </c>
      <c r="B515" s="100" t="s">
        <v>6899</v>
      </c>
      <c r="C515" s="98"/>
      <c r="D515" s="99" t="s">
        <v>4193</v>
      </c>
      <c r="E515" s="100" t="s">
        <v>4229</v>
      </c>
      <c r="F515" s="98" t="s">
        <v>4230</v>
      </c>
      <c r="G515" s="100" t="s">
        <v>4231</v>
      </c>
      <c r="H515" s="98">
        <v>1999</v>
      </c>
      <c r="I515" s="100" t="s">
        <v>4232</v>
      </c>
      <c r="J515" s="101">
        <v>32245</v>
      </c>
      <c r="K515" s="100" t="s">
        <v>1284</v>
      </c>
      <c r="L515" s="100" t="s">
        <v>4172</v>
      </c>
      <c r="M515" s="100" t="s">
        <v>4173</v>
      </c>
      <c r="N515" s="100" t="s">
        <v>4233</v>
      </c>
      <c r="O515" s="100" t="s">
        <v>4234</v>
      </c>
      <c r="P515" s="100">
        <v>13306</v>
      </c>
      <c r="Q515" s="102">
        <v>67.28</v>
      </c>
      <c r="R515" s="98">
        <v>3.79</v>
      </c>
      <c r="S515" s="98">
        <v>5</v>
      </c>
      <c r="T515" s="98">
        <v>61</v>
      </c>
      <c r="U515" s="102">
        <v>69.789999999999992</v>
      </c>
      <c r="V515" s="98">
        <v>50</v>
      </c>
      <c r="W515" s="98">
        <v>100</v>
      </c>
      <c r="X515" s="103" t="s">
        <v>4176</v>
      </c>
      <c r="Y515" s="102">
        <v>6</v>
      </c>
      <c r="Z515" s="102">
        <v>1</v>
      </c>
      <c r="AA515" s="102">
        <v>5</v>
      </c>
      <c r="AB515" s="102"/>
      <c r="AC515" s="98"/>
      <c r="AD515" s="102"/>
      <c r="AE515" s="104">
        <v>5</v>
      </c>
      <c r="AF515" s="105">
        <v>10</v>
      </c>
      <c r="AG515" s="106" t="s">
        <v>4193</v>
      </c>
      <c r="AH515" s="100" t="s">
        <v>4235</v>
      </c>
      <c r="AI515" s="107">
        <v>10</v>
      </c>
      <c r="AJ515" s="106"/>
      <c r="AK515" s="98"/>
      <c r="AL515" s="107"/>
      <c r="AM515" s="106"/>
      <c r="AN515" s="98"/>
      <c r="AO515" s="107"/>
      <c r="AP515" s="106"/>
      <c r="AQ515" s="98"/>
      <c r="AR515" s="107"/>
      <c r="AS515" s="106"/>
      <c r="AT515" s="98"/>
      <c r="AU515" s="107"/>
      <c r="AV515" s="108"/>
      <c r="AW515" s="98"/>
      <c r="AX515" s="98"/>
      <c r="AY515" s="42"/>
      <c r="AZ515" s="42"/>
      <c r="BA515" s="42"/>
      <c r="BB515" s="42"/>
      <c r="BC515" s="42"/>
      <c r="BD515" s="42"/>
      <c r="BE515" s="42"/>
      <c r="BF515" s="42"/>
      <c r="BG515" s="42"/>
      <c r="BH515" s="42"/>
      <c r="BI515" s="42"/>
      <c r="BJ515" s="42"/>
      <c r="BK515" s="42"/>
      <c r="BL515" s="42"/>
      <c r="BM515" s="42"/>
      <c r="BN515" s="42"/>
      <c r="BO515" s="42"/>
      <c r="BP515" s="42"/>
      <c r="BQ515" s="42"/>
      <c r="BR515" s="42"/>
      <c r="BS515" s="42"/>
      <c r="BT515" s="42"/>
      <c r="BU515" s="42"/>
      <c r="BV515" s="42"/>
      <c r="BW515" s="42"/>
      <c r="BX515" s="42"/>
      <c r="BY515" s="42"/>
      <c r="BZ515" s="42"/>
      <c r="CA515" s="42"/>
      <c r="CB515" s="42"/>
      <c r="CC515" s="42"/>
      <c r="CD515" s="42"/>
      <c r="CE515" s="42"/>
      <c r="CF515" s="42"/>
      <c r="CG515" s="42"/>
      <c r="CH515" s="42"/>
      <c r="CI515" s="42"/>
      <c r="CJ515" s="42"/>
      <c r="CK515" s="42"/>
      <c r="CL515" s="42"/>
      <c r="CM515" s="42"/>
      <c r="CN515" s="42"/>
      <c r="CO515" s="42"/>
      <c r="CP515" s="42"/>
      <c r="CQ515" s="42"/>
      <c r="CR515" s="42"/>
      <c r="CS515" s="42"/>
      <c r="CT515" s="42"/>
      <c r="CU515" s="42"/>
      <c r="CV515" s="42"/>
      <c r="CW515" s="42"/>
      <c r="CX515" s="42"/>
      <c r="CY515" s="42"/>
      <c r="CZ515" s="42"/>
      <c r="DA515" s="42"/>
      <c r="DB515" s="42"/>
      <c r="DC515" s="42"/>
      <c r="DD515" s="42"/>
      <c r="DE515" s="42"/>
      <c r="DF515" s="42"/>
      <c r="DG515" s="42"/>
      <c r="DH515" s="42"/>
      <c r="DI515" s="42"/>
      <c r="DJ515" s="42"/>
      <c r="DK515" s="42"/>
      <c r="DL515" s="42"/>
      <c r="DM515" s="42"/>
      <c r="DN515" s="42"/>
      <c r="DO515" s="42"/>
      <c r="DP515" s="42"/>
      <c r="DQ515" s="42"/>
      <c r="DR515" s="42"/>
      <c r="DS515" s="42"/>
      <c r="DT515" s="42"/>
      <c r="DU515" s="42"/>
      <c r="DV515" s="42"/>
      <c r="DW515" s="42"/>
      <c r="DX515" s="42"/>
      <c r="DY515" s="42"/>
      <c r="DZ515" s="42"/>
      <c r="EA515" s="42"/>
      <c r="EB515" s="42"/>
      <c r="EC515" s="42"/>
      <c r="ED515" s="42"/>
      <c r="EE515" s="42"/>
      <c r="EF515" s="42"/>
      <c r="EG515" s="42"/>
      <c r="EH515" s="42"/>
      <c r="EI515" s="42"/>
      <c r="EJ515" s="42"/>
      <c r="EK515" s="42"/>
      <c r="EL515" s="42"/>
      <c r="EM515" s="42"/>
      <c r="EN515" s="42"/>
      <c r="EO515" s="42"/>
      <c r="EP515" s="42"/>
      <c r="EQ515" s="42"/>
      <c r="ER515" s="42"/>
    </row>
    <row r="516" spans="1:256" s="39" customFormat="1" ht="178.35" x14ac:dyDescent="0.25">
      <c r="A516" s="97">
        <v>792</v>
      </c>
      <c r="B516" s="100" t="s">
        <v>6899</v>
      </c>
      <c r="C516" s="98"/>
      <c r="D516" s="99" t="s">
        <v>4181</v>
      </c>
      <c r="E516" s="100" t="s">
        <v>4182</v>
      </c>
      <c r="F516" s="98">
        <v>10196</v>
      </c>
      <c r="G516" s="100" t="s">
        <v>4236</v>
      </c>
      <c r="H516" s="98">
        <v>1996</v>
      </c>
      <c r="I516" s="100" t="s">
        <v>4237</v>
      </c>
      <c r="J516" s="101">
        <v>81864</v>
      </c>
      <c r="K516" s="100" t="s">
        <v>1284</v>
      </c>
      <c r="L516" s="100" t="s">
        <v>4185</v>
      </c>
      <c r="M516" s="100" t="s">
        <v>4186</v>
      </c>
      <c r="N516" s="100" t="s">
        <v>4238</v>
      </c>
      <c r="O516" s="100" t="s">
        <v>4239</v>
      </c>
      <c r="P516" s="100">
        <v>11088</v>
      </c>
      <c r="Q516" s="102">
        <v>81</v>
      </c>
      <c r="R516" s="98">
        <v>9.6300000000000008</v>
      </c>
      <c r="S516" s="98">
        <v>20</v>
      </c>
      <c r="T516" s="98">
        <v>61</v>
      </c>
      <c r="U516" s="102">
        <v>90.63</v>
      </c>
      <c r="V516" s="98">
        <v>50</v>
      </c>
      <c r="W516" s="98">
        <v>100</v>
      </c>
      <c r="X516" s="103" t="s">
        <v>4176</v>
      </c>
      <c r="Y516" s="102">
        <v>4</v>
      </c>
      <c r="Z516" s="102">
        <v>3</v>
      </c>
      <c r="AA516" s="102">
        <v>3</v>
      </c>
      <c r="AB516" s="102">
        <v>39</v>
      </c>
      <c r="AC516" s="98"/>
      <c r="AD516" s="102">
        <v>61</v>
      </c>
      <c r="AE516" s="104">
        <v>5</v>
      </c>
      <c r="AF516" s="105"/>
      <c r="AG516" s="106"/>
      <c r="AH516" s="100"/>
      <c r="AI516" s="107"/>
      <c r="AJ516" s="106"/>
      <c r="AK516" s="98"/>
      <c r="AL516" s="107"/>
      <c r="AM516" s="106"/>
      <c r="AN516" s="98"/>
      <c r="AO516" s="107"/>
      <c r="AP516" s="106"/>
      <c r="AQ516" s="98"/>
      <c r="AR516" s="107"/>
      <c r="AS516" s="106"/>
      <c r="AT516" s="98"/>
      <c r="AU516" s="107"/>
      <c r="AV516" s="108"/>
      <c r="AW516" s="98"/>
      <c r="AX516" s="98"/>
      <c r="AY516" s="42"/>
      <c r="AZ516" s="42"/>
      <c r="BA516" s="42"/>
      <c r="BB516" s="42"/>
      <c r="BC516" s="42"/>
      <c r="BD516" s="42"/>
      <c r="BE516" s="42"/>
      <c r="BF516" s="42"/>
      <c r="BG516" s="42"/>
      <c r="BH516" s="42"/>
      <c r="BI516" s="42"/>
      <c r="BJ516" s="42"/>
      <c r="BK516" s="42"/>
      <c r="BL516" s="42"/>
      <c r="BM516" s="42"/>
      <c r="BN516" s="42"/>
      <c r="BO516" s="42"/>
      <c r="BP516" s="42"/>
      <c r="BQ516" s="42"/>
      <c r="BR516" s="42"/>
      <c r="BS516" s="42"/>
      <c r="BT516" s="42"/>
      <c r="BU516" s="42"/>
      <c r="BV516" s="42"/>
      <c r="BW516" s="42"/>
      <c r="BX516" s="42"/>
      <c r="BY516" s="42"/>
      <c r="BZ516" s="42"/>
      <c r="CA516" s="42"/>
      <c r="CB516" s="42"/>
      <c r="CC516" s="42"/>
      <c r="CD516" s="42"/>
      <c r="CE516" s="42"/>
      <c r="CF516" s="42"/>
      <c r="CG516" s="42"/>
      <c r="CH516" s="42"/>
      <c r="CI516" s="42"/>
      <c r="CJ516" s="42"/>
      <c r="CK516" s="42"/>
      <c r="CL516" s="42"/>
      <c r="CM516" s="42"/>
      <c r="CN516" s="42"/>
      <c r="CO516" s="42"/>
      <c r="CP516" s="42"/>
      <c r="CQ516" s="42"/>
      <c r="CR516" s="42"/>
      <c r="CS516" s="42"/>
      <c r="CT516" s="42"/>
      <c r="CU516" s="42"/>
      <c r="CV516" s="42"/>
      <c r="CW516" s="42"/>
      <c r="CX516" s="42"/>
      <c r="CY516" s="42"/>
      <c r="CZ516" s="42"/>
      <c r="DA516" s="42"/>
      <c r="DB516" s="42"/>
      <c r="DC516" s="42"/>
      <c r="DD516" s="42"/>
      <c r="DE516" s="42"/>
      <c r="DF516" s="42"/>
      <c r="DG516" s="42"/>
      <c r="DH516" s="42"/>
      <c r="DI516" s="42"/>
      <c r="DJ516" s="42"/>
      <c r="DK516" s="42"/>
      <c r="DL516" s="42"/>
      <c r="DM516" s="42"/>
      <c r="DN516" s="42"/>
      <c r="DO516" s="42"/>
      <c r="DP516" s="42"/>
      <c r="DQ516" s="42"/>
      <c r="DR516" s="42"/>
      <c r="DS516" s="42"/>
      <c r="DT516" s="42"/>
      <c r="DU516" s="42"/>
      <c r="DV516" s="42"/>
      <c r="DW516" s="42"/>
      <c r="DX516" s="42"/>
      <c r="DY516" s="42"/>
      <c r="DZ516" s="42"/>
      <c r="EA516" s="42"/>
      <c r="EB516" s="42"/>
      <c r="EC516" s="42"/>
      <c r="ED516" s="42"/>
      <c r="EE516" s="42"/>
      <c r="EF516" s="42"/>
      <c r="EG516" s="42"/>
      <c r="EH516" s="42"/>
      <c r="EI516" s="42"/>
      <c r="EJ516" s="42"/>
      <c r="EK516" s="42"/>
      <c r="EL516" s="42"/>
      <c r="EM516" s="42"/>
      <c r="EN516" s="42"/>
      <c r="EO516" s="42"/>
      <c r="EP516" s="42"/>
      <c r="EQ516" s="42"/>
      <c r="ER516" s="42"/>
      <c r="ES516" s="41"/>
      <c r="ET516" s="41"/>
      <c r="EU516" s="41"/>
      <c r="EV516" s="41"/>
      <c r="EW516" s="41"/>
      <c r="EX516" s="41"/>
      <c r="EY516" s="41"/>
      <c r="EZ516" s="41"/>
      <c r="FA516" s="41"/>
      <c r="FB516" s="41"/>
      <c r="FC516" s="41"/>
      <c r="FD516" s="41"/>
      <c r="FE516" s="41"/>
      <c r="FF516" s="41"/>
      <c r="FG516" s="41"/>
      <c r="FH516" s="41"/>
      <c r="FI516" s="41"/>
      <c r="FJ516" s="41"/>
      <c r="FK516" s="41"/>
      <c r="FL516" s="41"/>
      <c r="FM516" s="41"/>
      <c r="FN516" s="41"/>
      <c r="FO516" s="41"/>
      <c r="FP516" s="41"/>
      <c r="FQ516" s="41"/>
      <c r="FR516" s="41"/>
      <c r="FS516" s="41"/>
      <c r="FT516" s="41"/>
      <c r="FU516" s="41"/>
      <c r="FV516" s="41"/>
      <c r="FW516" s="41"/>
      <c r="FX516" s="41"/>
      <c r="FY516" s="41"/>
      <c r="FZ516" s="41"/>
      <c r="GA516" s="41"/>
      <c r="GB516" s="41"/>
      <c r="GC516" s="41"/>
      <c r="GD516" s="41"/>
      <c r="GE516" s="41"/>
      <c r="GF516" s="41"/>
      <c r="GG516" s="41"/>
      <c r="GH516" s="41"/>
      <c r="GI516" s="41"/>
      <c r="GJ516" s="41"/>
      <c r="GK516" s="41"/>
      <c r="GL516" s="41"/>
      <c r="GM516" s="41"/>
      <c r="GN516" s="41"/>
      <c r="GO516" s="41"/>
      <c r="GP516" s="41"/>
      <c r="GQ516" s="41"/>
      <c r="GR516" s="41"/>
      <c r="GS516" s="41"/>
      <c r="GT516" s="41"/>
      <c r="GU516" s="41"/>
      <c r="GV516" s="41"/>
      <c r="GW516" s="41"/>
      <c r="GX516" s="41"/>
      <c r="GY516" s="41"/>
      <c r="GZ516" s="41"/>
      <c r="HA516" s="41"/>
      <c r="HB516" s="41"/>
      <c r="HC516" s="41"/>
      <c r="HD516" s="41"/>
      <c r="HE516" s="41"/>
      <c r="HF516" s="41"/>
      <c r="HG516" s="41"/>
      <c r="HH516" s="41"/>
      <c r="HI516" s="41"/>
      <c r="HJ516" s="41"/>
      <c r="HK516" s="41"/>
      <c r="HL516" s="41"/>
      <c r="HM516" s="41"/>
      <c r="HN516" s="41"/>
      <c r="HO516" s="41"/>
      <c r="HP516" s="41"/>
      <c r="HQ516" s="41"/>
      <c r="HR516" s="41"/>
      <c r="HS516" s="41"/>
      <c r="HT516" s="41"/>
      <c r="HU516" s="41"/>
      <c r="HV516" s="41"/>
      <c r="HW516" s="41"/>
      <c r="HX516" s="41"/>
      <c r="HY516" s="41"/>
      <c r="HZ516" s="41"/>
      <c r="IA516" s="41"/>
      <c r="IB516" s="41"/>
      <c r="IC516" s="41"/>
      <c r="ID516" s="41"/>
      <c r="IE516" s="41"/>
      <c r="IF516" s="41"/>
      <c r="IG516" s="41"/>
      <c r="IH516" s="41"/>
      <c r="II516" s="41"/>
      <c r="IJ516" s="41"/>
      <c r="IK516" s="41"/>
      <c r="IL516" s="41"/>
      <c r="IM516" s="41"/>
      <c r="IN516" s="41"/>
      <c r="IO516" s="41"/>
      <c r="IP516" s="41"/>
      <c r="IQ516" s="41"/>
      <c r="IR516" s="41"/>
      <c r="IS516" s="41"/>
      <c r="IT516" s="41"/>
      <c r="IU516" s="41"/>
      <c r="IV516" s="41"/>
    </row>
    <row r="517" spans="1:256" s="41" customFormat="1" ht="178.35" x14ac:dyDescent="0.25">
      <c r="A517" s="97">
        <v>792</v>
      </c>
      <c r="B517" s="100" t="s">
        <v>6899</v>
      </c>
      <c r="C517" s="98"/>
      <c r="D517" s="99" t="s">
        <v>4181</v>
      </c>
      <c r="E517" s="100" t="s">
        <v>4240</v>
      </c>
      <c r="F517" s="98">
        <v>5674</v>
      </c>
      <c r="G517" s="100" t="s">
        <v>4241</v>
      </c>
      <c r="H517" s="98">
        <v>2014</v>
      </c>
      <c r="I517" s="100" t="s">
        <v>4242</v>
      </c>
      <c r="J517" s="101">
        <v>32148</v>
      </c>
      <c r="K517" s="100" t="s">
        <v>1284</v>
      </c>
      <c r="L517" s="100" t="s">
        <v>4185</v>
      </c>
      <c r="M517" s="100" t="s">
        <v>4186</v>
      </c>
      <c r="N517" s="100" t="s">
        <v>4243</v>
      </c>
      <c r="O517" s="100" t="s">
        <v>4244</v>
      </c>
      <c r="P517" s="100">
        <v>23352</v>
      </c>
      <c r="Q517" s="102">
        <v>83.28</v>
      </c>
      <c r="R517" s="98">
        <v>3.78</v>
      </c>
      <c r="S517" s="98">
        <v>20</v>
      </c>
      <c r="T517" s="98">
        <v>61</v>
      </c>
      <c r="U517" s="102">
        <v>84.78</v>
      </c>
      <c r="V517" s="98">
        <v>90</v>
      </c>
      <c r="W517" s="98">
        <v>20</v>
      </c>
      <c r="X517" s="103" t="s">
        <v>4176</v>
      </c>
      <c r="Y517" s="102">
        <v>4</v>
      </c>
      <c r="Z517" s="102">
        <v>5</v>
      </c>
      <c r="AA517" s="102">
        <v>5</v>
      </c>
      <c r="AB517" s="102">
        <v>39</v>
      </c>
      <c r="AC517" s="98"/>
      <c r="AD517" s="102">
        <v>61</v>
      </c>
      <c r="AE517" s="104">
        <v>5</v>
      </c>
      <c r="AF517" s="105">
        <v>80</v>
      </c>
      <c r="AG517" s="106" t="s">
        <v>4181</v>
      </c>
      <c r="AH517" s="100" t="s">
        <v>4245</v>
      </c>
      <c r="AI517" s="107">
        <v>20</v>
      </c>
      <c r="AJ517" s="106"/>
      <c r="AK517" s="98"/>
      <c r="AL517" s="107"/>
      <c r="AM517" s="106"/>
      <c r="AN517" s="98"/>
      <c r="AO517" s="107"/>
      <c r="AP517" s="106"/>
      <c r="AQ517" s="98"/>
      <c r="AR517" s="107"/>
      <c r="AS517" s="106" t="s">
        <v>4246</v>
      </c>
      <c r="AT517" s="98" t="s">
        <v>4245</v>
      </c>
      <c r="AU517" s="107">
        <v>50</v>
      </c>
      <c r="AV517" s="108" t="s">
        <v>4247</v>
      </c>
      <c r="AW517" s="98" t="s">
        <v>4248</v>
      </c>
      <c r="AX517" s="98">
        <v>10</v>
      </c>
      <c r="AY517" s="42"/>
      <c r="AZ517" s="42"/>
      <c r="BA517" s="42"/>
      <c r="BB517" s="42"/>
      <c r="BC517" s="42"/>
      <c r="BD517" s="42"/>
      <c r="BE517" s="42"/>
      <c r="BF517" s="42"/>
      <c r="BG517" s="42"/>
      <c r="BH517" s="42"/>
      <c r="BI517" s="42"/>
      <c r="BJ517" s="42"/>
      <c r="BK517" s="42"/>
      <c r="BL517" s="42"/>
      <c r="BM517" s="42"/>
      <c r="BN517" s="42"/>
      <c r="BO517" s="42"/>
      <c r="BP517" s="42"/>
      <c r="BQ517" s="42"/>
      <c r="BR517" s="42"/>
      <c r="BS517" s="42"/>
      <c r="BT517" s="42"/>
      <c r="BU517" s="42"/>
      <c r="BV517" s="42"/>
      <c r="BW517" s="42"/>
      <c r="BX517" s="42"/>
      <c r="BY517" s="42"/>
      <c r="BZ517" s="42"/>
      <c r="CA517" s="42"/>
      <c r="CB517" s="42"/>
      <c r="CC517" s="42"/>
      <c r="CD517" s="42"/>
      <c r="CE517" s="42"/>
      <c r="CF517" s="42"/>
      <c r="CG517" s="42"/>
      <c r="CH517" s="42"/>
      <c r="CI517" s="42"/>
      <c r="CJ517" s="42"/>
      <c r="CK517" s="42"/>
      <c r="CL517" s="42"/>
      <c r="CM517" s="42"/>
      <c r="CN517" s="42"/>
      <c r="CO517" s="42"/>
      <c r="CP517" s="42"/>
      <c r="CQ517" s="42"/>
      <c r="CR517" s="42"/>
      <c r="CS517" s="42"/>
      <c r="CT517" s="42"/>
      <c r="CU517" s="42"/>
      <c r="CV517" s="42"/>
      <c r="CW517" s="42"/>
      <c r="CX517" s="42"/>
      <c r="CY517" s="42"/>
      <c r="CZ517" s="42"/>
      <c r="DA517" s="42"/>
      <c r="DB517" s="42"/>
      <c r="DC517" s="42"/>
      <c r="DD517" s="42"/>
      <c r="DE517" s="42"/>
      <c r="DF517" s="42"/>
      <c r="DG517" s="42"/>
      <c r="DH517" s="42"/>
      <c r="DI517" s="42"/>
      <c r="DJ517" s="42"/>
      <c r="DK517" s="42"/>
      <c r="DL517" s="42"/>
      <c r="DM517" s="42"/>
      <c r="DN517" s="42"/>
      <c r="DO517" s="42"/>
      <c r="DP517" s="42"/>
      <c r="DQ517" s="42"/>
      <c r="DR517" s="42"/>
      <c r="DS517" s="42"/>
      <c r="DT517" s="42"/>
      <c r="DU517" s="42"/>
      <c r="DV517" s="42"/>
      <c r="DW517" s="42"/>
      <c r="DX517" s="42"/>
      <c r="DY517" s="42"/>
      <c r="DZ517" s="42"/>
      <c r="EA517" s="42"/>
      <c r="EB517" s="42"/>
      <c r="EC517" s="42"/>
      <c r="ED517" s="42"/>
      <c r="EE517" s="42"/>
      <c r="EF517" s="42"/>
      <c r="EG517" s="42"/>
      <c r="EH517" s="42"/>
      <c r="EI517" s="42"/>
      <c r="EJ517" s="42"/>
      <c r="EK517" s="42"/>
      <c r="EL517" s="42"/>
      <c r="EM517" s="42"/>
      <c r="EN517" s="42"/>
      <c r="EO517" s="42"/>
      <c r="EP517" s="42"/>
      <c r="EQ517" s="42"/>
      <c r="ER517" s="42"/>
    </row>
    <row r="518" spans="1:256" s="41" customFormat="1" ht="114.65" x14ac:dyDescent="0.25">
      <c r="A518" s="97">
        <v>792</v>
      </c>
      <c r="B518" s="100" t="s">
        <v>6899</v>
      </c>
      <c r="C518" s="98"/>
      <c r="D518" s="99" t="s">
        <v>4299</v>
      </c>
      <c r="E518" s="100" t="s">
        <v>4300</v>
      </c>
      <c r="F518" s="98">
        <v>19121</v>
      </c>
      <c r="G518" s="100" t="s">
        <v>4301</v>
      </c>
      <c r="H518" s="98">
        <v>2015</v>
      </c>
      <c r="I518" s="100" t="s">
        <v>4302</v>
      </c>
      <c r="J518" s="101">
        <v>23560</v>
      </c>
      <c r="K518" s="100" t="s">
        <v>1284</v>
      </c>
      <c r="L518" s="100" t="s">
        <v>4172</v>
      </c>
      <c r="M518" s="100" t="s">
        <v>4173</v>
      </c>
      <c r="N518" s="100" t="s">
        <v>4303</v>
      </c>
      <c r="O518" s="100" t="s">
        <v>4304</v>
      </c>
      <c r="P518" s="100">
        <v>23799</v>
      </c>
      <c r="Q518" s="102">
        <v>81</v>
      </c>
      <c r="R518" s="98">
        <v>2.83</v>
      </c>
      <c r="S518" s="98">
        <v>20</v>
      </c>
      <c r="T518" s="98">
        <v>61</v>
      </c>
      <c r="U518" s="102">
        <v>83.83</v>
      </c>
      <c r="V518" s="98">
        <v>5</v>
      </c>
      <c r="W518" s="98">
        <v>0</v>
      </c>
      <c r="X518" s="103" t="s">
        <v>4176</v>
      </c>
      <c r="Y518" s="102">
        <v>4</v>
      </c>
      <c r="Z518" s="102">
        <v>4</v>
      </c>
      <c r="AA518" s="102">
        <v>6</v>
      </c>
      <c r="AB518" s="102">
        <v>16</v>
      </c>
      <c r="AC518" s="98"/>
      <c r="AD518" s="102">
        <v>61</v>
      </c>
      <c r="AE518" s="104">
        <v>5</v>
      </c>
      <c r="AF518" s="105">
        <v>20</v>
      </c>
      <c r="AG518" s="106" t="s">
        <v>4299</v>
      </c>
      <c r="AH518" s="100" t="s">
        <v>4305</v>
      </c>
      <c r="AI518" s="107">
        <v>5</v>
      </c>
      <c r="AJ518" s="106" t="s">
        <v>4306</v>
      </c>
      <c r="AK518" s="98" t="s">
        <v>4307</v>
      </c>
      <c r="AL518" s="107">
        <v>15</v>
      </c>
      <c r="AM518" s="106"/>
      <c r="AN518" s="98"/>
      <c r="AO518" s="107"/>
      <c r="AP518" s="106"/>
      <c r="AQ518" s="98"/>
      <c r="AR518" s="107"/>
      <c r="AS518" s="106"/>
      <c r="AT518" s="98"/>
      <c r="AU518" s="107"/>
      <c r="AV518" s="108"/>
      <c r="AW518" s="98"/>
      <c r="AX518" s="98"/>
      <c r="AY518" s="42"/>
      <c r="AZ518" s="42"/>
      <c r="BA518" s="42"/>
      <c r="BB518" s="42"/>
      <c r="BC518" s="42"/>
      <c r="BD518" s="42"/>
      <c r="BE518" s="42"/>
      <c r="BF518" s="42"/>
      <c r="BG518" s="42"/>
      <c r="BH518" s="42"/>
      <c r="BI518" s="42"/>
      <c r="BJ518" s="42"/>
      <c r="BK518" s="42"/>
      <c r="BL518" s="42"/>
      <c r="BM518" s="42"/>
      <c r="BN518" s="42"/>
      <c r="BO518" s="42"/>
      <c r="BP518" s="42"/>
      <c r="BQ518" s="42"/>
      <c r="BR518" s="42"/>
      <c r="BS518" s="42"/>
      <c r="BT518" s="42"/>
      <c r="BU518" s="42"/>
      <c r="BV518" s="42"/>
      <c r="BW518" s="42"/>
      <c r="BX518" s="42"/>
      <c r="BY518" s="42"/>
      <c r="BZ518" s="42"/>
      <c r="CA518" s="42"/>
      <c r="CB518" s="42"/>
      <c r="CC518" s="42"/>
      <c r="CD518" s="42"/>
      <c r="CE518" s="42"/>
      <c r="CF518" s="42"/>
      <c r="CG518" s="42"/>
      <c r="CH518" s="42"/>
      <c r="CI518" s="42"/>
      <c r="CJ518" s="42"/>
      <c r="CK518" s="42"/>
      <c r="CL518" s="42"/>
      <c r="CM518" s="42"/>
      <c r="CN518" s="42"/>
      <c r="CO518" s="42"/>
      <c r="CP518" s="42"/>
      <c r="CQ518" s="42"/>
      <c r="CR518" s="42"/>
      <c r="CS518" s="42"/>
      <c r="CT518" s="42"/>
      <c r="CU518" s="42"/>
      <c r="CV518" s="42"/>
      <c r="CW518" s="42"/>
      <c r="CX518" s="42"/>
      <c r="CY518" s="42"/>
      <c r="CZ518" s="42"/>
      <c r="DA518" s="42"/>
      <c r="DB518" s="42"/>
      <c r="DC518" s="42"/>
      <c r="DD518" s="42"/>
      <c r="DE518" s="42"/>
      <c r="DF518" s="42"/>
      <c r="DG518" s="42"/>
      <c r="DH518" s="42"/>
      <c r="DI518" s="42"/>
      <c r="DJ518" s="42"/>
      <c r="DK518" s="42"/>
      <c r="DL518" s="42"/>
      <c r="DM518" s="42"/>
      <c r="DN518" s="42"/>
      <c r="DO518" s="42"/>
      <c r="DP518" s="42"/>
      <c r="DQ518" s="42"/>
      <c r="DR518" s="42"/>
      <c r="DS518" s="42"/>
      <c r="DT518" s="42"/>
      <c r="DU518" s="42"/>
      <c r="DV518" s="42"/>
      <c r="DW518" s="42"/>
      <c r="DX518" s="42"/>
      <c r="DY518" s="42"/>
      <c r="DZ518" s="42"/>
      <c r="EA518" s="42"/>
      <c r="EB518" s="42"/>
      <c r="EC518" s="42"/>
      <c r="ED518" s="42"/>
      <c r="EE518" s="42"/>
      <c r="EF518" s="42"/>
      <c r="EG518" s="42"/>
      <c r="EH518" s="42"/>
      <c r="EI518" s="42"/>
      <c r="EJ518" s="42"/>
      <c r="EK518" s="42"/>
      <c r="EL518" s="42"/>
      <c r="EM518" s="42"/>
      <c r="EN518" s="42"/>
      <c r="EO518" s="42"/>
      <c r="EP518" s="42"/>
      <c r="EQ518" s="42"/>
      <c r="ER518" s="42"/>
    </row>
    <row r="519" spans="1:256" ht="114.65" x14ac:dyDescent="0.25">
      <c r="A519" s="97">
        <v>792</v>
      </c>
      <c r="B519" s="100" t="s">
        <v>6899</v>
      </c>
      <c r="C519" s="98"/>
      <c r="D519" s="99" t="s">
        <v>4193</v>
      </c>
      <c r="E519" s="100" t="s">
        <v>4229</v>
      </c>
      <c r="F519" s="98" t="s">
        <v>4230</v>
      </c>
      <c r="G519" s="100" t="s">
        <v>4249</v>
      </c>
      <c r="H519" s="98">
        <v>1996</v>
      </c>
      <c r="I519" s="100" t="s">
        <v>4250</v>
      </c>
      <c r="J519" s="101">
        <v>36052</v>
      </c>
      <c r="K519" s="100" t="s">
        <v>1284</v>
      </c>
      <c r="L519" s="100" t="s">
        <v>4172</v>
      </c>
      <c r="M519" s="100" t="s">
        <v>4173</v>
      </c>
      <c r="N519" s="100" t="s">
        <v>4251</v>
      </c>
      <c r="O519" s="100" t="s">
        <v>4252</v>
      </c>
      <c r="P519" s="100">
        <v>11041</v>
      </c>
      <c r="Q519" s="102">
        <v>81</v>
      </c>
      <c r="R519" s="98">
        <v>4.24</v>
      </c>
      <c r="S519" s="98">
        <v>20</v>
      </c>
      <c r="T519" s="98">
        <v>61</v>
      </c>
      <c r="U519" s="102">
        <v>85.240000000000009</v>
      </c>
      <c r="V519" s="98">
        <v>15</v>
      </c>
      <c r="W519" s="98">
        <v>100</v>
      </c>
      <c r="X519" s="103" t="s">
        <v>4176</v>
      </c>
      <c r="Y519" s="102">
        <v>6</v>
      </c>
      <c r="Z519" s="102">
        <v>4</v>
      </c>
      <c r="AA519" s="102">
        <v>7</v>
      </c>
      <c r="AB519" s="102"/>
      <c r="AC519" s="98"/>
      <c r="AD519" s="102"/>
      <c r="AE519" s="104">
        <v>5</v>
      </c>
      <c r="AF519" s="105">
        <v>0</v>
      </c>
      <c r="AG519" s="106"/>
      <c r="AH519" s="100"/>
      <c r="AI519" s="107"/>
      <c r="AJ519" s="106"/>
      <c r="AK519" s="98"/>
      <c r="AL519" s="107"/>
      <c r="AM519" s="106"/>
      <c r="AN519" s="98"/>
      <c r="AO519" s="107"/>
      <c r="AP519" s="106"/>
      <c r="AQ519" s="98"/>
      <c r="AR519" s="107"/>
      <c r="AS519" s="106"/>
      <c r="AT519" s="98"/>
      <c r="AU519" s="107"/>
      <c r="AV519" s="108"/>
      <c r="AW519" s="98"/>
      <c r="AX519" s="98"/>
      <c r="AY519" s="42"/>
      <c r="AZ519" s="42"/>
      <c r="BA519" s="42"/>
      <c r="BB519" s="42"/>
      <c r="BC519" s="42"/>
      <c r="BD519" s="42"/>
      <c r="BE519" s="42"/>
      <c r="BF519" s="42"/>
      <c r="BG519" s="42"/>
      <c r="BH519" s="42"/>
      <c r="BI519" s="42"/>
      <c r="BJ519" s="42"/>
      <c r="BK519" s="42"/>
      <c r="BL519" s="42"/>
      <c r="BM519" s="42"/>
      <c r="BN519" s="42"/>
      <c r="BO519" s="42"/>
      <c r="BP519" s="42"/>
      <c r="BQ519" s="42"/>
      <c r="BR519" s="42"/>
      <c r="BS519" s="42"/>
      <c r="BT519" s="42"/>
      <c r="BU519" s="42"/>
      <c r="BV519" s="42"/>
      <c r="BW519" s="42"/>
      <c r="BX519" s="42"/>
      <c r="BY519" s="42"/>
      <c r="BZ519" s="42"/>
      <c r="CA519" s="42"/>
      <c r="CB519" s="42"/>
      <c r="CC519" s="42"/>
      <c r="CD519" s="42"/>
      <c r="CE519" s="42"/>
      <c r="CF519" s="42"/>
      <c r="CG519" s="42"/>
      <c r="CH519" s="42"/>
      <c r="CI519" s="42"/>
      <c r="CJ519" s="42"/>
      <c r="CK519" s="42"/>
      <c r="CL519" s="42"/>
      <c r="CM519" s="42"/>
      <c r="CN519" s="42"/>
      <c r="CO519" s="42"/>
      <c r="CP519" s="42"/>
      <c r="CQ519" s="42"/>
      <c r="CR519" s="42"/>
      <c r="CS519" s="42"/>
      <c r="CT519" s="42"/>
      <c r="CU519" s="42"/>
      <c r="CV519" s="42"/>
      <c r="CW519" s="42"/>
      <c r="CX519" s="42"/>
      <c r="CY519" s="42"/>
      <c r="CZ519" s="42"/>
      <c r="DA519" s="42"/>
      <c r="DB519" s="42"/>
      <c r="DC519" s="42"/>
      <c r="DD519" s="42"/>
      <c r="DE519" s="42"/>
      <c r="DF519" s="42"/>
      <c r="DG519" s="42"/>
      <c r="DH519" s="42"/>
      <c r="DI519" s="42"/>
      <c r="DJ519" s="42"/>
      <c r="DK519" s="42"/>
      <c r="DL519" s="42"/>
      <c r="DM519" s="42"/>
      <c r="DN519" s="42"/>
      <c r="DO519" s="42"/>
      <c r="DP519" s="42"/>
      <c r="DQ519" s="42"/>
      <c r="DR519" s="42"/>
      <c r="DS519" s="42"/>
      <c r="DT519" s="42"/>
      <c r="DU519" s="42"/>
      <c r="DV519" s="42"/>
      <c r="DW519" s="42"/>
      <c r="DX519" s="42"/>
      <c r="DY519" s="42"/>
      <c r="DZ519" s="42"/>
      <c r="EA519" s="42"/>
      <c r="EB519" s="42"/>
      <c r="EC519" s="42"/>
      <c r="ED519" s="42"/>
      <c r="EE519" s="42"/>
      <c r="EF519" s="42"/>
      <c r="EG519" s="42"/>
      <c r="EH519" s="42"/>
      <c r="EI519" s="42"/>
      <c r="EJ519" s="42"/>
      <c r="EK519" s="42"/>
      <c r="EL519" s="42"/>
      <c r="EM519" s="42"/>
      <c r="EN519" s="42"/>
      <c r="EO519" s="42"/>
      <c r="EP519" s="42"/>
      <c r="EQ519" s="42"/>
      <c r="ER519" s="42"/>
      <c r="ES519" s="41"/>
      <c r="ET519" s="41"/>
      <c r="EU519" s="41"/>
      <c r="EV519" s="41"/>
      <c r="EW519" s="41"/>
      <c r="EX519" s="41"/>
      <c r="EY519" s="41"/>
      <c r="EZ519" s="41"/>
      <c r="FA519" s="41"/>
      <c r="FB519" s="41"/>
      <c r="FC519" s="41"/>
      <c r="FD519" s="41"/>
      <c r="FE519" s="41"/>
      <c r="FF519" s="41"/>
      <c r="FG519" s="41"/>
      <c r="FH519" s="41"/>
      <c r="FI519" s="41"/>
      <c r="FJ519" s="41"/>
      <c r="FK519" s="41"/>
      <c r="FL519" s="41"/>
      <c r="FM519" s="41"/>
      <c r="FN519" s="41"/>
      <c r="FO519" s="41"/>
      <c r="FP519" s="41"/>
      <c r="FQ519" s="41"/>
      <c r="FR519" s="41"/>
      <c r="FS519" s="41"/>
      <c r="FT519" s="41"/>
      <c r="FU519" s="41"/>
      <c r="FV519" s="41"/>
      <c r="FW519" s="41"/>
      <c r="FX519" s="41"/>
      <c r="FY519" s="41"/>
      <c r="FZ519" s="41"/>
      <c r="GA519" s="41"/>
      <c r="GB519" s="41"/>
      <c r="GC519" s="41"/>
      <c r="GD519" s="41"/>
      <c r="GE519" s="41"/>
      <c r="GF519" s="41"/>
      <c r="GG519" s="41"/>
      <c r="GH519" s="41"/>
      <c r="GI519" s="41"/>
      <c r="GJ519" s="41"/>
      <c r="GK519" s="41"/>
      <c r="GL519" s="41"/>
      <c r="GM519" s="41"/>
      <c r="GN519" s="41"/>
      <c r="GO519" s="41"/>
      <c r="GP519" s="41"/>
      <c r="GQ519" s="41"/>
      <c r="GR519" s="41"/>
      <c r="GS519" s="41"/>
      <c r="GT519" s="41"/>
      <c r="GU519" s="41"/>
      <c r="GV519" s="41"/>
      <c r="GW519" s="41"/>
      <c r="GX519" s="41"/>
      <c r="GY519" s="41"/>
      <c r="GZ519" s="41"/>
      <c r="HA519" s="41"/>
      <c r="HB519" s="41"/>
      <c r="HC519" s="41"/>
      <c r="HD519" s="41"/>
      <c r="HE519" s="41"/>
      <c r="HF519" s="41"/>
      <c r="HG519" s="41"/>
      <c r="HH519" s="41"/>
      <c r="HI519" s="41"/>
      <c r="HJ519" s="41"/>
      <c r="HK519" s="41"/>
      <c r="HL519" s="41"/>
      <c r="HM519" s="41"/>
      <c r="HN519" s="41"/>
      <c r="HO519" s="41"/>
      <c r="HP519" s="41"/>
      <c r="HQ519" s="41"/>
      <c r="HR519" s="41"/>
      <c r="HS519" s="41"/>
      <c r="HT519" s="41"/>
      <c r="HU519" s="41"/>
      <c r="HV519" s="41"/>
      <c r="HW519" s="41"/>
      <c r="HX519" s="41"/>
      <c r="HY519" s="41"/>
      <c r="HZ519" s="41"/>
      <c r="IA519" s="41"/>
      <c r="IB519" s="41"/>
      <c r="IC519" s="41"/>
      <c r="ID519" s="41"/>
      <c r="IE519" s="41"/>
      <c r="IF519" s="41"/>
      <c r="IG519" s="41"/>
      <c r="IH519" s="41"/>
      <c r="II519" s="41"/>
      <c r="IJ519" s="41"/>
      <c r="IK519" s="41"/>
      <c r="IL519" s="41"/>
      <c r="IM519" s="41"/>
      <c r="IN519" s="41"/>
      <c r="IO519" s="41"/>
      <c r="IP519" s="41"/>
      <c r="IQ519" s="41"/>
      <c r="IR519" s="41"/>
      <c r="IS519" s="41"/>
      <c r="IT519" s="41"/>
      <c r="IU519" s="41"/>
      <c r="IV519" s="41"/>
    </row>
    <row r="520" spans="1:256" ht="152.9" x14ac:dyDescent="0.25">
      <c r="A520" s="97">
        <v>792</v>
      </c>
      <c r="B520" s="100" t="s">
        <v>6899</v>
      </c>
      <c r="C520" s="98"/>
      <c r="D520" s="99" t="s">
        <v>4178</v>
      </c>
      <c r="E520" s="100" t="s">
        <v>4205</v>
      </c>
      <c r="F520" s="98">
        <v>10924</v>
      </c>
      <c r="G520" s="100" t="s">
        <v>4220</v>
      </c>
      <c r="H520" s="98">
        <v>2014</v>
      </c>
      <c r="I520" s="100" t="s">
        <v>4221</v>
      </c>
      <c r="J520" s="101">
        <v>68222</v>
      </c>
      <c r="K520" s="100" t="s">
        <v>1284</v>
      </c>
      <c r="L520" s="100" t="s">
        <v>4208</v>
      </c>
      <c r="M520" s="100" t="s">
        <v>4209</v>
      </c>
      <c r="N520" s="100" t="s">
        <v>4222</v>
      </c>
      <c r="O520" s="100" t="s">
        <v>4223</v>
      </c>
      <c r="P520" s="100">
        <v>22977</v>
      </c>
      <c r="Q520" s="102">
        <v>81</v>
      </c>
      <c r="R520" s="98">
        <v>8.0299999999999994</v>
      </c>
      <c r="S520" s="98">
        <v>20</v>
      </c>
      <c r="T520" s="98">
        <v>61</v>
      </c>
      <c r="U520" s="102">
        <v>89.03</v>
      </c>
      <c r="V520" s="98">
        <v>10</v>
      </c>
      <c r="W520" s="98">
        <v>38</v>
      </c>
      <c r="X520" s="103" t="s">
        <v>4176</v>
      </c>
      <c r="Y520" s="102">
        <v>4</v>
      </c>
      <c r="Z520" s="102">
        <v>3</v>
      </c>
      <c r="AA520" s="102">
        <v>4</v>
      </c>
      <c r="AB520" s="102">
        <v>40</v>
      </c>
      <c r="AC520" s="98"/>
      <c r="AD520" s="102"/>
      <c r="AE520" s="104">
        <v>5</v>
      </c>
      <c r="AF520" s="105">
        <v>0</v>
      </c>
      <c r="AG520" s="106"/>
      <c r="AH520" s="100"/>
      <c r="AI520" s="107"/>
      <c r="AJ520" s="106"/>
      <c r="AK520" s="98"/>
      <c r="AL520" s="107"/>
      <c r="AM520" s="106"/>
      <c r="AN520" s="98"/>
      <c r="AO520" s="107"/>
      <c r="AP520" s="106"/>
      <c r="AQ520" s="98"/>
      <c r="AR520" s="107"/>
      <c r="AS520" s="106"/>
      <c r="AT520" s="98"/>
      <c r="AU520" s="107"/>
      <c r="AV520" s="108"/>
      <c r="AW520" s="98"/>
      <c r="AX520" s="98"/>
      <c r="AY520" s="42"/>
      <c r="AZ520" s="42"/>
      <c r="BA520" s="42"/>
      <c r="BB520" s="42"/>
      <c r="BC520" s="42"/>
      <c r="BD520" s="42"/>
      <c r="BE520" s="42"/>
      <c r="BF520" s="42"/>
      <c r="BG520" s="42"/>
      <c r="BH520" s="42"/>
      <c r="BI520" s="42"/>
      <c r="BJ520" s="42"/>
      <c r="BK520" s="42"/>
      <c r="BL520" s="42"/>
      <c r="BM520" s="42"/>
      <c r="BN520" s="42"/>
      <c r="BO520" s="42"/>
      <c r="BP520" s="42"/>
      <c r="BQ520" s="42"/>
      <c r="BR520" s="42"/>
      <c r="BS520" s="42"/>
      <c r="BT520" s="42"/>
      <c r="BU520" s="42"/>
      <c r="BV520" s="42"/>
      <c r="BW520" s="42"/>
      <c r="BX520" s="42"/>
      <c r="BY520" s="42"/>
      <c r="BZ520" s="42"/>
      <c r="CA520" s="42"/>
      <c r="CB520" s="42"/>
      <c r="CC520" s="42"/>
      <c r="CD520" s="42"/>
      <c r="CE520" s="42"/>
      <c r="CF520" s="42"/>
      <c r="CG520" s="42"/>
      <c r="CH520" s="42"/>
      <c r="CI520" s="42"/>
      <c r="CJ520" s="42"/>
      <c r="CK520" s="42"/>
      <c r="CL520" s="42"/>
      <c r="CM520" s="42"/>
      <c r="CN520" s="42"/>
      <c r="CO520" s="42"/>
      <c r="CP520" s="42"/>
      <c r="CQ520" s="42"/>
      <c r="CR520" s="42"/>
      <c r="CS520" s="42"/>
      <c r="CT520" s="42"/>
      <c r="CU520" s="42"/>
      <c r="CV520" s="42"/>
      <c r="CW520" s="42"/>
      <c r="CX520" s="42"/>
      <c r="CY520" s="42"/>
      <c r="CZ520" s="42"/>
      <c r="DA520" s="42"/>
      <c r="DB520" s="42"/>
      <c r="DC520" s="42"/>
      <c r="DD520" s="42"/>
      <c r="DE520" s="42"/>
      <c r="DF520" s="42"/>
      <c r="DG520" s="42"/>
      <c r="DH520" s="42"/>
      <c r="DI520" s="42"/>
      <c r="DJ520" s="42"/>
      <c r="DK520" s="42"/>
      <c r="DL520" s="42"/>
      <c r="DM520" s="42"/>
      <c r="DN520" s="42"/>
      <c r="DO520" s="42"/>
      <c r="DP520" s="42"/>
      <c r="DQ520" s="42"/>
      <c r="DR520" s="42"/>
      <c r="DS520" s="42"/>
      <c r="DT520" s="42"/>
      <c r="DU520" s="42"/>
      <c r="DV520" s="42"/>
      <c r="DW520" s="42"/>
      <c r="DX520" s="42"/>
      <c r="DY520" s="42"/>
      <c r="DZ520" s="42"/>
      <c r="EA520" s="42"/>
      <c r="EB520" s="42"/>
      <c r="EC520" s="42"/>
      <c r="ED520" s="42"/>
      <c r="EE520" s="42"/>
      <c r="EF520" s="42"/>
      <c r="EG520" s="42"/>
      <c r="EH520" s="42"/>
      <c r="EI520" s="42"/>
      <c r="EJ520" s="42"/>
      <c r="EK520" s="42"/>
      <c r="EL520" s="42"/>
      <c r="EM520" s="42"/>
      <c r="EN520" s="42"/>
      <c r="EO520" s="42"/>
      <c r="EP520" s="42"/>
      <c r="EQ520" s="42"/>
      <c r="ER520" s="42"/>
      <c r="ES520" s="39"/>
      <c r="ET520" s="39"/>
      <c r="EU520" s="39"/>
      <c r="EV520" s="39"/>
      <c r="EW520" s="39"/>
      <c r="EX520" s="39"/>
      <c r="EY520" s="39"/>
      <c r="EZ520" s="39"/>
      <c r="FA520" s="39"/>
      <c r="FB520" s="39"/>
      <c r="FC520" s="39"/>
      <c r="FD520" s="39"/>
      <c r="FE520" s="39"/>
      <c r="FF520" s="39"/>
      <c r="FG520" s="39"/>
      <c r="FH520" s="39"/>
      <c r="FI520" s="39"/>
      <c r="FJ520" s="39"/>
      <c r="FK520" s="39"/>
      <c r="FL520" s="39"/>
      <c r="FM520" s="39"/>
      <c r="FN520" s="39"/>
      <c r="FO520" s="39"/>
      <c r="FP520" s="39"/>
      <c r="FQ520" s="39"/>
      <c r="FR520" s="39"/>
      <c r="FS520" s="39"/>
      <c r="FT520" s="39"/>
      <c r="FU520" s="39"/>
      <c r="FV520" s="39"/>
      <c r="FW520" s="39"/>
      <c r="FX520" s="39"/>
      <c r="FY520" s="39"/>
      <c r="FZ520" s="39"/>
      <c r="GA520" s="39"/>
      <c r="GB520" s="39"/>
      <c r="GC520" s="39"/>
      <c r="GD520" s="39"/>
      <c r="GE520" s="39"/>
      <c r="GF520" s="39"/>
      <c r="GG520" s="39"/>
      <c r="GH520" s="39"/>
      <c r="GI520" s="39"/>
      <c r="GJ520" s="39"/>
      <c r="GK520" s="39"/>
      <c r="GL520" s="39"/>
      <c r="GM520" s="39"/>
      <c r="GN520" s="39"/>
      <c r="GO520" s="39"/>
      <c r="GP520" s="39"/>
      <c r="GQ520" s="39"/>
      <c r="GR520" s="39"/>
      <c r="GS520" s="39"/>
      <c r="GT520" s="39"/>
      <c r="GU520" s="39"/>
      <c r="GV520" s="39"/>
      <c r="GW520" s="39"/>
      <c r="GX520" s="39"/>
      <c r="GY520" s="39"/>
      <c r="GZ520" s="39"/>
      <c r="HA520" s="39"/>
      <c r="HB520" s="39"/>
      <c r="HC520" s="39"/>
      <c r="HD520" s="39"/>
      <c r="HE520" s="39"/>
      <c r="HF520" s="39"/>
      <c r="HG520" s="39"/>
      <c r="HH520" s="39"/>
      <c r="HI520" s="39"/>
      <c r="HJ520" s="39"/>
      <c r="HK520" s="39"/>
      <c r="HL520" s="39"/>
      <c r="HM520" s="39"/>
      <c r="HN520" s="39"/>
      <c r="HO520" s="39"/>
      <c r="HP520" s="39"/>
      <c r="HQ520" s="39"/>
      <c r="HR520" s="39"/>
      <c r="HS520" s="39"/>
      <c r="HT520" s="39"/>
      <c r="HU520" s="39"/>
      <c r="HV520" s="39"/>
      <c r="HW520" s="39"/>
      <c r="HX520" s="39"/>
      <c r="HY520" s="39"/>
      <c r="HZ520" s="39"/>
      <c r="IA520" s="39"/>
      <c r="IB520" s="39"/>
      <c r="IC520" s="39"/>
      <c r="ID520" s="39"/>
      <c r="IE520" s="39"/>
      <c r="IF520" s="39"/>
      <c r="IG520" s="39"/>
      <c r="IH520" s="39"/>
      <c r="II520" s="39"/>
      <c r="IJ520" s="39"/>
      <c r="IK520" s="39"/>
      <c r="IL520" s="39"/>
      <c r="IM520" s="39"/>
      <c r="IN520" s="39"/>
      <c r="IO520" s="39"/>
      <c r="IP520" s="39"/>
      <c r="IQ520" s="39"/>
      <c r="IR520" s="39"/>
      <c r="IS520" s="39"/>
      <c r="IT520" s="39"/>
      <c r="IU520" s="39"/>
      <c r="IV520" s="39"/>
    </row>
    <row r="521" spans="1:256" ht="114.65" x14ac:dyDescent="0.25">
      <c r="A521" s="97">
        <v>792</v>
      </c>
      <c r="B521" s="100" t="s">
        <v>6899</v>
      </c>
      <c r="C521" s="98"/>
      <c r="D521" s="99" t="s">
        <v>4178</v>
      </c>
      <c r="E521" s="100" t="s">
        <v>4253</v>
      </c>
      <c r="F521" s="98">
        <v>9146</v>
      </c>
      <c r="G521" s="100" t="s">
        <v>4254</v>
      </c>
      <c r="H521" s="98">
        <v>2005</v>
      </c>
      <c r="I521" s="100" t="s">
        <v>4255</v>
      </c>
      <c r="J521" s="101">
        <v>81700</v>
      </c>
      <c r="K521" s="100" t="s">
        <v>1284</v>
      </c>
      <c r="L521" s="100" t="s">
        <v>4172</v>
      </c>
      <c r="M521" s="100" t="s">
        <v>4173</v>
      </c>
      <c r="N521" s="100" t="s">
        <v>4256</v>
      </c>
      <c r="O521" s="100" t="s">
        <v>4257</v>
      </c>
      <c r="P521" s="100">
        <v>18249</v>
      </c>
      <c r="Q521" s="102">
        <v>86.17</v>
      </c>
      <c r="R521" s="98">
        <v>9.61</v>
      </c>
      <c r="S521" s="98">
        <v>20</v>
      </c>
      <c r="T521" s="98">
        <v>61</v>
      </c>
      <c r="U521" s="102">
        <v>90.61</v>
      </c>
      <c r="V521" s="98">
        <v>5</v>
      </c>
      <c r="W521" s="98">
        <v>99</v>
      </c>
      <c r="X521" s="103" t="s">
        <v>4176</v>
      </c>
      <c r="Y521" s="102">
        <v>3</v>
      </c>
      <c r="Z521" s="102">
        <v>10</v>
      </c>
      <c r="AA521" s="102">
        <v>3</v>
      </c>
      <c r="AB521" s="102">
        <v>16</v>
      </c>
      <c r="AC521" s="98">
        <v>215</v>
      </c>
      <c r="AD521" s="102">
        <v>61</v>
      </c>
      <c r="AE521" s="104">
        <v>5</v>
      </c>
      <c r="AF521" s="105">
        <v>100</v>
      </c>
      <c r="AG521" s="106"/>
      <c r="AH521" s="100"/>
      <c r="AI521" s="107"/>
      <c r="AJ521" s="106"/>
      <c r="AK521" s="98"/>
      <c r="AL521" s="107"/>
      <c r="AM521" s="106"/>
      <c r="AN521" s="98"/>
      <c r="AO521" s="107"/>
      <c r="AP521" s="106"/>
      <c r="AQ521" s="98"/>
      <c r="AR521" s="107"/>
      <c r="AS521" s="106" t="s">
        <v>4258</v>
      </c>
      <c r="AT521" s="98" t="s">
        <v>4259</v>
      </c>
      <c r="AU521" s="107">
        <v>100</v>
      </c>
      <c r="AV521" s="108"/>
      <c r="AW521" s="98"/>
      <c r="AX521" s="98"/>
      <c r="AY521" s="42"/>
      <c r="AZ521" s="42"/>
      <c r="BA521" s="42"/>
      <c r="BB521" s="42"/>
      <c r="BC521" s="42"/>
      <c r="BD521" s="42"/>
      <c r="BE521" s="42"/>
      <c r="BF521" s="42"/>
      <c r="BG521" s="42"/>
      <c r="BH521" s="42"/>
      <c r="BI521" s="42"/>
      <c r="BJ521" s="42"/>
      <c r="BK521" s="42"/>
      <c r="BL521" s="42"/>
      <c r="BM521" s="42"/>
      <c r="BN521" s="42"/>
      <c r="BO521" s="42"/>
      <c r="BP521" s="42"/>
      <c r="BQ521" s="42"/>
      <c r="BR521" s="42"/>
      <c r="BS521" s="42"/>
      <c r="BT521" s="42"/>
      <c r="BU521" s="42"/>
      <c r="BV521" s="42"/>
      <c r="BW521" s="42"/>
      <c r="BX521" s="42"/>
      <c r="BY521" s="42"/>
      <c r="BZ521" s="42"/>
      <c r="CA521" s="42"/>
      <c r="CB521" s="42"/>
      <c r="CC521" s="42"/>
      <c r="CD521" s="42"/>
      <c r="CE521" s="42"/>
      <c r="CF521" s="42"/>
      <c r="CG521" s="42"/>
      <c r="CH521" s="42"/>
      <c r="CI521" s="42"/>
      <c r="CJ521" s="42"/>
      <c r="CK521" s="42"/>
      <c r="CL521" s="42"/>
      <c r="CM521" s="42"/>
      <c r="CN521" s="42"/>
      <c r="CO521" s="42"/>
      <c r="CP521" s="42"/>
      <c r="CQ521" s="42"/>
      <c r="CR521" s="42"/>
      <c r="CS521" s="42"/>
      <c r="CT521" s="42"/>
      <c r="CU521" s="42"/>
      <c r="CV521" s="42"/>
      <c r="CW521" s="42"/>
      <c r="CX521" s="42"/>
      <c r="CY521" s="42"/>
      <c r="CZ521" s="42"/>
      <c r="DA521" s="42"/>
      <c r="DB521" s="42"/>
      <c r="DC521" s="42"/>
      <c r="DD521" s="42"/>
      <c r="DE521" s="42"/>
      <c r="DF521" s="42"/>
      <c r="DG521" s="42"/>
      <c r="DH521" s="42"/>
      <c r="DI521" s="42"/>
      <c r="DJ521" s="42"/>
      <c r="DK521" s="42"/>
      <c r="DL521" s="42"/>
      <c r="DM521" s="42"/>
      <c r="DN521" s="42"/>
      <c r="DO521" s="42"/>
      <c r="DP521" s="42"/>
      <c r="DQ521" s="42"/>
      <c r="DR521" s="42"/>
      <c r="DS521" s="42"/>
      <c r="DT521" s="42"/>
      <c r="DU521" s="42"/>
      <c r="DV521" s="42"/>
      <c r="DW521" s="42"/>
      <c r="DX521" s="42"/>
      <c r="DY521" s="42"/>
      <c r="DZ521" s="42"/>
      <c r="EA521" s="42"/>
      <c r="EB521" s="42"/>
      <c r="EC521" s="42"/>
      <c r="ED521" s="42"/>
      <c r="EE521" s="42"/>
      <c r="EF521" s="42"/>
      <c r="EG521" s="42"/>
      <c r="EH521" s="42"/>
      <c r="EI521" s="42"/>
      <c r="EJ521" s="42"/>
      <c r="EK521" s="42"/>
      <c r="EL521" s="42"/>
      <c r="EM521" s="42"/>
      <c r="EN521" s="42"/>
      <c r="EO521" s="42"/>
      <c r="EP521" s="42"/>
      <c r="EQ521" s="42"/>
      <c r="ER521" s="42"/>
      <c r="ES521" s="41"/>
      <c r="ET521" s="41"/>
      <c r="EU521" s="41"/>
      <c r="EV521" s="41"/>
      <c r="EW521" s="41"/>
      <c r="EX521" s="41"/>
      <c r="EY521" s="41"/>
      <c r="EZ521" s="41"/>
      <c r="FA521" s="41"/>
      <c r="FB521" s="41"/>
      <c r="FC521" s="41"/>
      <c r="FD521" s="41"/>
      <c r="FE521" s="41"/>
      <c r="FF521" s="41"/>
      <c r="FG521" s="41"/>
      <c r="FH521" s="41"/>
      <c r="FI521" s="41"/>
      <c r="FJ521" s="41"/>
      <c r="FK521" s="41"/>
      <c r="FL521" s="41"/>
      <c r="FM521" s="41"/>
      <c r="FN521" s="41"/>
      <c r="FO521" s="41"/>
      <c r="FP521" s="41"/>
      <c r="FQ521" s="41"/>
      <c r="FR521" s="41"/>
      <c r="FS521" s="41"/>
      <c r="FT521" s="41"/>
      <c r="FU521" s="41"/>
      <c r="FV521" s="41"/>
      <c r="FW521" s="41"/>
      <c r="FX521" s="41"/>
      <c r="FY521" s="41"/>
      <c r="FZ521" s="41"/>
      <c r="GA521" s="41"/>
      <c r="GB521" s="41"/>
      <c r="GC521" s="41"/>
      <c r="GD521" s="41"/>
      <c r="GE521" s="41"/>
      <c r="GF521" s="41"/>
      <c r="GG521" s="41"/>
      <c r="GH521" s="41"/>
      <c r="GI521" s="41"/>
      <c r="GJ521" s="41"/>
      <c r="GK521" s="41"/>
      <c r="GL521" s="41"/>
      <c r="GM521" s="41"/>
      <c r="GN521" s="41"/>
      <c r="GO521" s="41"/>
      <c r="GP521" s="41"/>
      <c r="GQ521" s="41"/>
      <c r="GR521" s="41"/>
      <c r="GS521" s="41"/>
      <c r="GT521" s="41"/>
      <c r="GU521" s="41"/>
      <c r="GV521" s="41"/>
      <c r="GW521" s="41"/>
      <c r="GX521" s="41"/>
      <c r="GY521" s="41"/>
      <c r="GZ521" s="41"/>
      <c r="HA521" s="41"/>
      <c r="HB521" s="41"/>
      <c r="HC521" s="41"/>
      <c r="HD521" s="41"/>
      <c r="HE521" s="41"/>
      <c r="HF521" s="41"/>
      <c r="HG521" s="41"/>
      <c r="HH521" s="41"/>
      <c r="HI521" s="41"/>
      <c r="HJ521" s="41"/>
      <c r="HK521" s="41"/>
      <c r="HL521" s="41"/>
      <c r="HM521" s="41"/>
      <c r="HN521" s="41"/>
      <c r="HO521" s="41"/>
      <c r="HP521" s="41"/>
      <c r="HQ521" s="41"/>
      <c r="HR521" s="41"/>
      <c r="HS521" s="41"/>
      <c r="HT521" s="41"/>
      <c r="HU521" s="41"/>
      <c r="HV521" s="41"/>
      <c r="HW521" s="41"/>
      <c r="HX521" s="41"/>
      <c r="HY521" s="41"/>
      <c r="HZ521" s="41"/>
      <c r="IA521" s="41"/>
      <c r="IB521" s="41"/>
      <c r="IC521" s="41"/>
      <c r="ID521" s="41"/>
      <c r="IE521" s="41"/>
      <c r="IF521" s="41"/>
      <c r="IG521" s="41"/>
      <c r="IH521" s="41"/>
      <c r="II521" s="41"/>
      <c r="IJ521" s="41"/>
      <c r="IK521" s="41"/>
      <c r="IL521" s="41"/>
      <c r="IM521" s="41"/>
      <c r="IN521" s="41"/>
      <c r="IO521" s="41"/>
      <c r="IP521" s="41"/>
      <c r="IQ521" s="41"/>
      <c r="IR521" s="41"/>
      <c r="IS521" s="41"/>
      <c r="IT521" s="41"/>
      <c r="IU521" s="41"/>
      <c r="IV521" s="41"/>
    </row>
    <row r="522" spans="1:256" ht="178.35" x14ac:dyDescent="0.25">
      <c r="A522" s="97">
        <v>792</v>
      </c>
      <c r="B522" s="100" t="s">
        <v>6899</v>
      </c>
      <c r="C522" s="98"/>
      <c r="D522" s="99" t="s">
        <v>4181</v>
      </c>
      <c r="E522" s="100" t="s">
        <v>4260</v>
      </c>
      <c r="F522" s="98">
        <v>15392</v>
      </c>
      <c r="G522" s="100" t="s">
        <v>4261</v>
      </c>
      <c r="H522" s="98">
        <v>2013</v>
      </c>
      <c r="I522" s="100" t="s">
        <v>4262</v>
      </c>
      <c r="J522" s="101">
        <v>68364</v>
      </c>
      <c r="K522" s="100" t="s">
        <v>1284</v>
      </c>
      <c r="L522" s="100" t="s">
        <v>4185</v>
      </c>
      <c r="M522" s="100" t="s">
        <v>4186</v>
      </c>
      <c r="N522" s="100" t="s">
        <v>4263</v>
      </c>
      <c r="O522" s="100" t="s">
        <v>4264</v>
      </c>
      <c r="P522" s="100">
        <v>22877</v>
      </c>
      <c r="Q522" s="102">
        <v>83.15</v>
      </c>
      <c r="R522" s="98">
        <v>8.0399999999999991</v>
      </c>
      <c r="S522" s="98">
        <v>20</v>
      </c>
      <c r="T522" s="98">
        <v>61</v>
      </c>
      <c r="U522" s="102">
        <v>89.039999999999992</v>
      </c>
      <c r="V522" s="98">
        <v>80</v>
      </c>
      <c r="W522" s="98">
        <v>43</v>
      </c>
      <c r="X522" s="103" t="s">
        <v>4176</v>
      </c>
      <c r="Y522" s="102">
        <v>4</v>
      </c>
      <c r="Z522" s="102">
        <v>5</v>
      </c>
      <c r="AA522" s="102">
        <v>5</v>
      </c>
      <c r="AB522" s="102">
        <v>39</v>
      </c>
      <c r="AC522" s="98"/>
      <c r="AD522" s="102">
        <v>61</v>
      </c>
      <c r="AE522" s="104">
        <v>5</v>
      </c>
      <c r="AF522" s="105">
        <v>75</v>
      </c>
      <c r="AG522" s="106" t="s">
        <v>4181</v>
      </c>
      <c r="AH522" s="100" t="s">
        <v>4265</v>
      </c>
      <c r="AI522" s="107">
        <v>15</v>
      </c>
      <c r="AJ522" s="106"/>
      <c r="AK522" s="98"/>
      <c r="AL522" s="107"/>
      <c r="AM522" s="106"/>
      <c r="AN522" s="98"/>
      <c r="AO522" s="107"/>
      <c r="AP522" s="106"/>
      <c r="AQ522" s="98"/>
      <c r="AR522" s="107"/>
      <c r="AS522" s="106" t="s">
        <v>4266</v>
      </c>
      <c r="AT522" s="98" t="s">
        <v>4265</v>
      </c>
      <c r="AU522" s="107">
        <v>55</v>
      </c>
      <c r="AV522" s="108" t="s">
        <v>4247</v>
      </c>
      <c r="AW522" s="98" t="s">
        <v>4248</v>
      </c>
      <c r="AX522" s="98">
        <v>5</v>
      </c>
      <c r="AY522" s="42"/>
      <c r="AZ522" s="42"/>
      <c r="BA522" s="42"/>
      <c r="BB522" s="42"/>
      <c r="BC522" s="42"/>
      <c r="BD522" s="42"/>
      <c r="BE522" s="42"/>
      <c r="BF522" s="42"/>
      <c r="BG522" s="42"/>
      <c r="BH522" s="42"/>
      <c r="BI522" s="42"/>
      <c r="BJ522" s="42"/>
      <c r="BK522" s="42"/>
      <c r="BL522" s="42"/>
      <c r="BM522" s="42"/>
      <c r="BN522" s="42"/>
      <c r="BO522" s="42"/>
      <c r="BP522" s="42"/>
      <c r="BQ522" s="42"/>
      <c r="BR522" s="42"/>
      <c r="BS522" s="42"/>
      <c r="BT522" s="42"/>
      <c r="BU522" s="42"/>
      <c r="BV522" s="42"/>
      <c r="BW522" s="42"/>
      <c r="BX522" s="42"/>
      <c r="BY522" s="42"/>
      <c r="BZ522" s="42"/>
      <c r="CA522" s="42"/>
      <c r="CB522" s="42"/>
      <c r="CC522" s="42"/>
      <c r="CD522" s="42"/>
      <c r="CE522" s="42"/>
      <c r="CF522" s="42"/>
      <c r="CG522" s="42"/>
      <c r="CH522" s="42"/>
      <c r="CI522" s="42"/>
      <c r="CJ522" s="42"/>
      <c r="CK522" s="42"/>
      <c r="CL522" s="42"/>
      <c r="CM522" s="42"/>
      <c r="CN522" s="42"/>
      <c r="CO522" s="42"/>
      <c r="CP522" s="42"/>
      <c r="CQ522" s="42"/>
      <c r="CR522" s="42"/>
      <c r="CS522" s="42"/>
      <c r="CT522" s="42"/>
      <c r="CU522" s="42"/>
      <c r="CV522" s="42"/>
      <c r="CW522" s="42"/>
      <c r="CX522" s="42"/>
      <c r="CY522" s="42"/>
      <c r="CZ522" s="42"/>
      <c r="DA522" s="42"/>
      <c r="DB522" s="42"/>
      <c r="DC522" s="42"/>
      <c r="DD522" s="42"/>
      <c r="DE522" s="42"/>
      <c r="DF522" s="42"/>
      <c r="DG522" s="42"/>
      <c r="DH522" s="42"/>
      <c r="DI522" s="42"/>
      <c r="DJ522" s="42"/>
      <c r="DK522" s="42"/>
      <c r="DL522" s="42"/>
      <c r="DM522" s="42"/>
      <c r="DN522" s="42"/>
      <c r="DO522" s="42"/>
      <c r="DP522" s="42"/>
      <c r="DQ522" s="42"/>
      <c r="DR522" s="42"/>
      <c r="DS522" s="42"/>
      <c r="DT522" s="42"/>
      <c r="DU522" s="42"/>
      <c r="DV522" s="42"/>
      <c r="DW522" s="42"/>
      <c r="DX522" s="42"/>
      <c r="DY522" s="42"/>
      <c r="DZ522" s="42"/>
      <c r="EA522" s="42"/>
      <c r="EB522" s="42"/>
      <c r="EC522" s="42"/>
      <c r="ED522" s="42"/>
      <c r="EE522" s="42"/>
      <c r="EF522" s="42"/>
      <c r="EG522" s="42"/>
      <c r="EH522" s="42"/>
      <c r="EI522" s="42"/>
      <c r="EJ522" s="42"/>
      <c r="EK522" s="42"/>
      <c r="EL522" s="42"/>
      <c r="EM522" s="42"/>
      <c r="EN522" s="42"/>
      <c r="EO522" s="42"/>
      <c r="EP522" s="42"/>
      <c r="EQ522" s="42"/>
      <c r="ER522" s="42"/>
      <c r="ES522" s="41"/>
      <c r="ET522" s="41"/>
      <c r="EU522" s="41"/>
      <c r="EV522" s="41"/>
      <c r="EW522" s="41"/>
      <c r="EX522" s="41"/>
      <c r="EY522" s="41"/>
      <c r="EZ522" s="41"/>
      <c r="FA522" s="41"/>
      <c r="FB522" s="41"/>
      <c r="FC522" s="41"/>
      <c r="FD522" s="41"/>
      <c r="FE522" s="41"/>
      <c r="FF522" s="41"/>
      <c r="FG522" s="41"/>
      <c r="FH522" s="41"/>
      <c r="FI522" s="41"/>
      <c r="FJ522" s="41"/>
      <c r="FK522" s="41"/>
      <c r="FL522" s="41"/>
      <c r="FM522" s="41"/>
      <c r="FN522" s="41"/>
      <c r="FO522" s="41"/>
      <c r="FP522" s="41"/>
      <c r="FQ522" s="41"/>
      <c r="FR522" s="41"/>
      <c r="FS522" s="41"/>
      <c r="FT522" s="41"/>
      <c r="FU522" s="41"/>
      <c r="FV522" s="41"/>
      <c r="FW522" s="41"/>
      <c r="FX522" s="41"/>
      <c r="FY522" s="41"/>
      <c r="FZ522" s="41"/>
      <c r="GA522" s="41"/>
      <c r="GB522" s="41"/>
      <c r="GC522" s="41"/>
      <c r="GD522" s="41"/>
      <c r="GE522" s="41"/>
      <c r="GF522" s="41"/>
      <c r="GG522" s="41"/>
      <c r="GH522" s="41"/>
      <c r="GI522" s="41"/>
      <c r="GJ522" s="41"/>
      <c r="GK522" s="41"/>
      <c r="GL522" s="41"/>
      <c r="GM522" s="41"/>
      <c r="GN522" s="41"/>
      <c r="GO522" s="41"/>
      <c r="GP522" s="41"/>
      <c r="GQ522" s="41"/>
      <c r="GR522" s="41"/>
      <c r="GS522" s="41"/>
      <c r="GT522" s="41"/>
      <c r="GU522" s="41"/>
      <c r="GV522" s="41"/>
      <c r="GW522" s="41"/>
      <c r="GX522" s="41"/>
      <c r="GY522" s="41"/>
      <c r="GZ522" s="41"/>
      <c r="HA522" s="41"/>
      <c r="HB522" s="41"/>
      <c r="HC522" s="41"/>
      <c r="HD522" s="41"/>
      <c r="HE522" s="41"/>
      <c r="HF522" s="41"/>
      <c r="HG522" s="41"/>
      <c r="HH522" s="41"/>
      <c r="HI522" s="41"/>
      <c r="HJ522" s="41"/>
      <c r="HK522" s="41"/>
      <c r="HL522" s="41"/>
      <c r="HM522" s="41"/>
      <c r="HN522" s="41"/>
      <c r="HO522" s="41"/>
      <c r="HP522" s="41"/>
      <c r="HQ522" s="41"/>
      <c r="HR522" s="41"/>
      <c r="HS522" s="41"/>
      <c r="HT522" s="41"/>
      <c r="HU522" s="41"/>
      <c r="HV522" s="41"/>
      <c r="HW522" s="41"/>
      <c r="HX522" s="41"/>
      <c r="HY522" s="41"/>
      <c r="HZ522" s="41"/>
      <c r="IA522" s="41"/>
      <c r="IB522" s="41"/>
      <c r="IC522" s="41"/>
      <c r="ID522" s="41"/>
      <c r="IE522" s="41"/>
      <c r="IF522" s="41"/>
      <c r="IG522" s="41"/>
      <c r="IH522" s="41"/>
      <c r="II522" s="41"/>
      <c r="IJ522" s="41"/>
      <c r="IK522" s="41"/>
      <c r="IL522" s="41"/>
      <c r="IM522" s="41"/>
      <c r="IN522" s="41"/>
      <c r="IO522" s="41"/>
      <c r="IP522" s="41"/>
      <c r="IQ522" s="41"/>
      <c r="IR522" s="41"/>
      <c r="IS522" s="41"/>
      <c r="IT522" s="41"/>
      <c r="IU522" s="41"/>
      <c r="IV522" s="41"/>
    </row>
    <row r="523" spans="1:256" ht="114.65" x14ac:dyDescent="0.25">
      <c r="A523" s="97">
        <v>792</v>
      </c>
      <c r="B523" s="100" t="s">
        <v>6899</v>
      </c>
      <c r="C523" s="98"/>
      <c r="D523" s="99" t="s">
        <v>4167</v>
      </c>
      <c r="E523" s="100" t="s">
        <v>4168</v>
      </c>
      <c r="F523" s="98" t="s">
        <v>4169</v>
      </c>
      <c r="G523" s="100" t="s">
        <v>4267</v>
      </c>
      <c r="H523" s="98">
        <v>2014</v>
      </c>
      <c r="I523" s="100" t="s">
        <v>4268</v>
      </c>
      <c r="J523" s="101">
        <v>67100</v>
      </c>
      <c r="K523" s="100" t="s">
        <v>1284</v>
      </c>
      <c r="L523" s="100" t="s">
        <v>4172</v>
      </c>
      <c r="M523" s="100" t="s">
        <v>4173</v>
      </c>
      <c r="N523" s="100" t="s">
        <v>4269</v>
      </c>
      <c r="O523" s="100" t="s">
        <v>4270</v>
      </c>
      <c r="P523" s="100">
        <v>23354</v>
      </c>
      <c r="Q523" s="102">
        <v>93</v>
      </c>
      <c r="R523" s="98">
        <v>7.89</v>
      </c>
      <c r="S523" s="98">
        <v>32</v>
      </c>
      <c r="T523" s="98">
        <v>61</v>
      </c>
      <c r="U523" s="102">
        <v>100.89</v>
      </c>
      <c r="V523" s="98">
        <v>90</v>
      </c>
      <c r="W523" s="98">
        <v>20</v>
      </c>
      <c r="X523" s="103" t="s">
        <v>4176</v>
      </c>
      <c r="Y523" s="102">
        <v>6</v>
      </c>
      <c r="Z523" s="102">
        <v>2</v>
      </c>
      <c r="AA523" s="102">
        <v>1</v>
      </c>
      <c r="AB523" s="102">
        <v>16</v>
      </c>
      <c r="AC523" s="98"/>
      <c r="AD523" s="102">
        <v>50</v>
      </c>
      <c r="AE523" s="104">
        <v>5</v>
      </c>
      <c r="AF523" s="105">
        <v>60</v>
      </c>
      <c r="AG523" s="106" t="s">
        <v>4167</v>
      </c>
      <c r="AH523" s="100" t="s">
        <v>4203</v>
      </c>
      <c r="AI523" s="107">
        <v>20</v>
      </c>
      <c r="AJ523" s="106"/>
      <c r="AK523" s="98"/>
      <c r="AL523" s="107"/>
      <c r="AM523" s="106"/>
      <c r="AN523" s="98"/>
      <c r="AO523" s="107"/>
      <c r="AP523" s="106"/>
      <c r="AQ523" s="98"/>
      <c r="AR523" s="107"/>
      <c r="AS523" s="106" t="s">
        <v>4180</v>
      </c>
      <c r="AT523" s="98" t="s">
        <v>4177</v>
      </c>
      <c r="AU523" s="107">
        <v>40</v>
      </c>
      <c r="AV523" s="108"/>
      <c r="AW523" s="98"/>
      <c r="AX523" s="98"/>
    </row>
    <row r="524" spans="1:256" s="41" customFormat="1" ht="178.35" x14ac:dyDescent="0.25">
      <c r="A524" s="97">
        <v>792</v>
      </c>
      <c r="B524" s="100" t="s">
        <v>6899</v>
      </c>
      <c r="C524" s="98"/>
      <c r="D524" s="99" t="s">
        <v>4181</v>
      </c>
      <c r="E524" s="100" t="s">
        <v>4240</v>
      </c>
      <c r="F524" s="98">
        <v>5674</v>
      </c>
      <c r="G524" s="100" t="s">
        <v>4271</v>
      </c>
      <c r="H524" s="98">
        <v>1995</v>
      </c>
      <c r="I524" s="100" t="s">
        <v>4272</v>
      </c>
      <c r="J524" s="101">
        <v>24891</v>
      </c>
      <c r="K524" s="100" t="s">
        <v>1284</v>
      </c>
      <c r="L524" s="100" t="s">
        <v>4185</v>
      </c>
      <c r="M524" s="100" t="s">
        <v>4186</v>
      </c>
      <c r="N524" s="100" t="s">
        <v>4243</v>
      </c>
      <c r="O524" s="100" t="s">
        <v>4244</v>
      </c>
      <c r="P524" s="100">
        <v>10866</v>
      </c>
      <c r="Q524" s="102">
        <v>81</v>
      </c>
      <c r="R524" s="98">
        <v>2.93</v>
      </c>
      <c r="S524" s="98">
        <v>20</v>
      </c>
      <c r="T524" s="98">
        <v>61</v>
      </c>
      <c r="U524" s="102">
        <v>83.93</v>
      </c>
      <c r="V524" s="98">
        <v>10</v>
      </c>
      <c r="W524" s="98">
        <v>100</v>
      </c>
      <c r="X524" s="103" t="s">
        <v>4176</v>
      </c>
      <c r="Y524" s="102">
        <v>4</v>
      </c>
      <c r="Z524" s="102">
        <v>3</v>
      </c>
      <c r="AA524" s="102">
        <v>3</v>
      </c>
      <c r="AB524" s="102">
        <v>39</v>
      </c>
      <c r="AC524" s="98"/>
      <c r="AD524" s="102">
        <v>61</v>
      </c>
      <c r="AE524" s="104">
        <v>5</v>
      </c>
      <c r="AF524" s="105"/>
      <c r="AG524" s="106"/>
      <c r="AH524" s="100"/>
      <c r="AI524" s="107"/>
      <c r="AJ524" s="106"/>
      <c r="AK524" s="98"/>
      <c r="AL524" s="107"/>
      <c r="AM524" s="106"/>
      <c r="AN524" s="98"/>
      <c r="AO524" s="107"/>
      <c r="AP524" s="106"/>
      <c r="AQ524" s="98"/>
      <c r="AR524" s="107"/>
      <c r="AS524" s="106"/>
      <c r="AT524" s="98"/>
      <c r="AU524" s="107"/>
      <c r="AV524" s="108"/>
      <c r="AW524" s="98"/>
      <c r="AX524" s="98"/>
      <c r="AY524" s="55"/>
      <c r="AZ524" s="55"/>
      <c r="BA524" s="55"/>
      <c r="BB524" s="55"/>
      <c r="BC524" s="55"/>
      <c r="BD524" s="55"/>
      <c r="BE524" s="55"/>
      <c r="BF524" s="55"/>
      <c r="BG524" s="55"/>
      <c r="BH524" s="55"/>
      <c r="BI524" s="55"/>
      <c r="BJ524" s="55"/>
      <c r="BK524" s="55"/>
      <c r="BL524" s="55"/>
      <c r="BM524" s="55"/>
      <c r="BN524" s="55"/>
      <c r="BO524" s="55"/>
      <c r="BP524" s="55"/>
      <c r="BQ524" s="55"/>
      <c r="BR524" s="55"/>
      <c r="BS524" s="55"/>
      <c r="BT524" s="55"/>
      <c r="BU524" s="55"/>
      <c r="BV524" s="55"/>
      <c r="BW524" s="55"/>
      <c r="BX524" s="55"/>
      <c r="BY524" s="55"/>
      <c r="BZ524" s="55"/>
      <c r="CA524" s="55"/>
      <c r="CB524" s="55"/>
      <c r="CC524" s="55"/>
      <c r="CD524" s="55"/>
      <c r="CE524" s="55"/>
      <c r="CF524" s="55"/>
      <c r="CG524" s="55"/>
      <c r="CH524" s="55"/>
      <c r="CI524" s="55"/>
      <c r="CJ524" s="55"/>
      <c r="CK524" s="55"/>
      <c r="CL524" s="55"/>
      <c r="CM524" s="55"/>
      <c r="CN524" s="55"/>
      <c r="CO524" s="55"/>
      <c r="CP524" s="55"/>
      <c r="CQ524" s="55"/>
      <c r="CR524" s="55"/>
      <c r="CS524" s="55"/>
      <c r="CT524" s="55"/>
      <c r="CU524" s="55"/>
      <c r="CV524" s="55"/>
      <c r="CW524" s="55"/>
      <c r="CX524" s="55"/>
      <c r="CY524" s="55"/>
      <c r="CZ524" s="55"/>
      <c r="DA524" s="55"/>
      <c r="DB524" s="55"/>
      <c r="DC524" s="55"/>
      <c r="DD524" s="55"/>
      <c r="DE524" s="55"/>
      <c r="DF524" s="55"/>
      <c r="DG524" s="55"/>
      <c r="DH524" s="55"/>
      <c r="DI524" s="55"/>
      <c r="DJ524" s="55"/>
      <c r="DK524" s="55"/>
      <c r="DL524" s="55"/>
      <c r="DM524" s="55"/>
      <c r="DN524" s="55"/>
      <c r="DO524" s="55"/>
      <c r="DP524" s="55"/>
      <c r="DQ524" s="55"/>
      <c r="DR524" s="55"/>
      <c r="DS524" s="55"/>
      <c r="DT524" s="55"/>
      <c r="DU524" s="55"/>
      <c r="DV524" s="55"/>
      <c r="DW524" s="55"/>
      <c r="DX524" s="55"/>
      <c r="DY524" s="55"/>
      <c r="DZ524" s="55"/>
      <c r="EA524" s="55"/>
      <c r="EB524" s="55"/>
      <c r="EC524" s="55"/>
      <c r="ED524" s="55"/>
      <c r="EE524" s="55"/>
      <c r="EF524" s="55"/>
      <c r="EG524" s="55"/>
      <c r="EH524" s="55"/>
      <c r="EI524" s="55"/>
      <c r="EJ524" s="55"/>
      <c r="EK524" s="55"/>
      <c r="EL524" s="55"/>
      <c r="EM524" s="55"/>
      <c r="EN524" s="55"/>
      <c r="EO524" s="55"/>
      <c r="EP524" s="55"/>
      <c r="EQ524" s="55"/>
      <c r="ER524" s="55"/>
      <c r="ES524" s="45"/>
      <c r="ET524" s="45"/>
      <c r="EU524" s="45"/>
      <c r="EV524" s="45"/>
      <c r="EW524" s="45"/>
      <c r="EX524" s="45"/>
      <c r="EY524" s="45"/>
      <c r="EZ524" s="45"/>
      <c r="FA524" s="45"/>
      <c r="FB524" s="45"/>
      <c r="FC524" s="45"/>
      <c r="FD524" s="45"/>
      <c r="FE524" s="45"/>
      <c r="FF524" s="45"/>
      <c r="FG524" s="45"/>
      <c r="FH524" s="45"/>
      <c r="FI524" s="45"/>
      <c r="FJ524" s="45"/>
      <c r="FK524" s="45"/>
      <c r="FL524" s="45"/>
      <c r="FM524" s="45"/>
      <c r="FN524" s="45"/>
      <c r="FO524" s="45"/>
      <c r="FP524" s="45"/>
      <c r="FQ524" s="45"/>
      <c r="FR524" s="45"/>
      <c r="FS524" s="45"/>
      <c r="FT524" s="45"/>
      <c r="FU524" s="45"/>
      <c r="FV524" s="45"/>
      <c r="FW524" s="45"/>
      <c r="FX524" s="45"/>
      <c r="FY524" s="45"/>
      <c r="FZ524" s="45"/>
      <c r="GA524" s="45"/>
      <c r="GB524" s="45"/>
      <c r="GC524" s="45"/>
      <c r="GD524" s="45"/>
      <c r="GE524" s="45"/>
      <c r="GF524" s="45"/>
      <c r="GG524" s="45"/>
      <c r="GH524" s="45"/>
      <c r="GI524" s="45"/>
      <c r="GJ524" s="45"/>
      <c r="GK524" s="45"/>
      <c r="GL524" s="45"/>
      <c r="GM524" s="45"/>
      <c r="GN524" s="45"/>
      <c r="GO524" s="45"/>
      <c r="GP524" s="45"/>
      <c r="GQ524" s="45"/>
      <c r="GR524" s="45"/>
      <c r="GS524" s="45"/>
      <c r="GT524" s="45"/>
      <c r="GU524" s="45"/>
      <c r="GV524" s="45"/>
      <c r="GW524" s="45"/>
      <c r="GX524" s="45"/>
      <c r="GY524" s="45"/>
      <c r="GZ524" s="45"/>
      <c r="HA524" s="45"/>
      <c r="HB524" s="45"/>
      <c r="HC524" s="45"/>
      <c r="HD524" s="45"/>
      <c r="HE524" s="45"/>
      <c r="HF524" s="45"/>
      <c r="HG524" s="45"/>
      <c r="HH524" s="45"/>
      <c r="HI524" s="45"/>
      <c r="HJ524" s="45"/>
      <c r="HK524" s="45"/>
      <c r="HL524" s="45"/>
      <c r="HM524" s="45"/>
      <c r="HN524" s="45"/>
      <c r="HO524" s="45"/>
      <c r="HP524" s="45"/>
      <c r="HQ524" s="45"/>
      <c r="HR524" s="45"/>
      <c r="HS524" s="45"/>
      <c r="HT524" s="45"/>
      <c r="HU524" s="45"/>
      <c r="HV524" s="45"/>
      <c r="HW524" s="45"/>
      <c r="HX524" s="45"/>
      <c r="HY524" s="45"/>
      <c r="HZ524" s="45"/>
      <c r="IA524" s="45"/>
      <c r="IB524" s="45"/>
      <c r="IC524" s="45"/>
      <c r="ID524" s="45"/>
      <c r="IE524" s="45"/>
      <c r="IF524" s="45"/>
      <c r="IG524" s="45"/>
      <c r="IH524" s="45"/>
      <c r="II524" s="45"/>
      <c r="IJ524" s="45"/>
      <c r="IK524" s="45"/>
      <c r="IL524" s="45"/>
      <c r="IM524" s="45"/>
      <c r="IN524" s="45"/>
      <c r="IO524" s="45"/>
      <c r="IP524" s="45"/>
      <c r="IQ524" s="45"/>
      <c r="IR524" s="45"/>
      <c r="IS524" s="45"/>
      <c r="IT524" s="45"/>
      <c r="IU524" s="45"/>
      <c r="IV524" s="45"/>
    </row>
    <row r="525" spans="1:256" s="41" customFormat="1" ht="114.65" x14ac:dyDescent="0.25">
      <c r="A525" s="97">
        <v>792</v>
      </c>
      <c r="B525" s="100" t="s">
        <v>6899</v>
      </c>
      <c r="C525" s="98"/>
      <c r="D525" s="99" t="s">
        <v>4193</v>
      </c>
      <c r="E525" s="100" t="s">
        <v>4229</v>
      </c>
      <c r="F525" s="98" t="s">
        <v>4230</v>
      </c>
      <c r="G525" s="100" t="s">
        <v>4273</v>
      </c>
      <c r="H525" s="98">
        <v>2006</v>
      </c>
      <c r="I525" s="100" t="s">
        <v>4274</v>
      </c>
      <c r="J525" s="101">
        <v>63419</v>
      </c>
      <c r="K525" s="100" t="s">
        <v>1284</v>
      </c>
      <c r="L525" s="100" t="s">
        <v>4172</v>
      </c>
      <c r="M525" s="100" t="s">
        <v>4173</v>
      </c>
      <c r="N525" s="100" t="s">
        <v>4275</v>
      </c>
      <c r="O525" s="100" t="s">
        <v>4276</v>
      </c>
      <c r="P525" s="100">
        <v>17353</v>
      </c>
      <c r="Q525" s="102">
        <v>70.83</v>
      </c>
      <c r="R525" s="98">
        <v>7.46</v>
      </c>
      <c r="S525" s="98">
        <v>5</v>
      </c>
      <c r="T525" s="98">
        <v>61</v>
      </c>
      <c r="U525" s="102">
        <v>73.460000000000008</v>
      </c>
      <c r="V525" s="98">
        <v>50</v>
      </c>
      <c r="W525" s="98">
        <v>69</v>
      </c>
      <c r="X525" s="103" t="s">
        <v>4176</v>
      </c>
      <c r="Y525" s="102">
        <v>6</v>
      </c>
      <c r="Z525" s="102">
        <v>1</v>
      </c>
      <c r="AA525" s="102">
        <v>5</v>
      </c>
      <c r="AB525" s="102"/>
      <c r="AC525" s="98"/>
      <c r="AD525" s="102"/>
      <c r="AE525" s="104">
        <v>5</v>
      </c>
      <c r="AF525" s="105">
        <v>30</v>
      </c>
      <c r="AG525" s="106" t="s">
        <v>4193</v>
      </c>
      <c r="AH525" s="100" t="s">
        <v>4235</v>
      </c>
      <c r="AI525" s="107">
        <v>30</v>
      </c>
      <c r="AJ525" s="106"/>
      <c r="AK525" s="98"/>
      <c r="AL525" s="107"/>
      <c r="AM525" s="106"/>
      <c r="AN525" s="98"/>
      <c r="AO525" s="107"/>
      <c r="AP525" s="106"/>
      <c r="AQ525" s="98"/>
      <c r="AR525" s="107"/>
      <c r="AS525" s="106"/>
      <c r="AT525" s="98"/>
      <c r="AU525" s="107"/>
      <c r="AV525" s="108"/>
      <c r="AW525" s="98"/>
      <c r="AX525" s="98"/>
      <c r="AY525" s="55"/>
      <c r="AZ525" s="55"/>
      <c r="BA525" s="55"/>
      <c r="BB525" s="55"/>
      <c r="BC525" s="55"/>
      <c r="BD525" s="55"/>
      <c r="BE525" s="55"/>
      <c r="BF525" s="55"/>
      <c r="BG525" s="55"/>
      <c r="BH525" s="55"/>
      <c r="BI525" s="55"/>
      <c r="BJ525" s="55"/>
      <c r="BK525" s="55"/>
      <c r="BL525" s="55"/>
      <c r="BM525" s="55"/>
      <c r="BN525" s="55"/>
      <c r="BO525" s="55"/>
      <c r="BP525" s="55"/>
      <c r="BQ525" s="55"/>
      <c r="BR525" s="55"/>
      <c r="BS525" s="55"/>
      <c r="BT525" s="55"/>
      <c r="BU525" s="55"/>
      <c r="BV525" s="55"/>
      <c r="BW525" s="55"/>
      <c r="BX525" s="55"/>
      <c r="BY525" s="55"/>
      <c r="BZ525" s="55"/>
      <c r="CA525" s="55"/>
      <c r="CB525" s="55"/>
      <c r="CC525" s="55"/>
      <c r="CD525" s="55"/>
      <c r="CE525" s="55"/>
      <c r="CF525" s="55"/>
      <c r="CG525" s="55"/>
      <c r="CH525" s="55"/>
      <c r="CI525" s="55"/>
      <c r="CJ525" s="55"/>
      <c r="CK525" s="55"/>
      <c r="CL525" s="55"/>
      <c r="CM525" s="55"/>
      <c r="CN525" s="55"/>
      <c r="CO525" s="55"/>
      <c r="CP525" s="55"/>
      <c r="CQ525" s="55"/>
      <c r="CR525" s="55"/>
      <c r="CS525" s="55"/>
      <c r="CT525" s="55"/>
      <c r="CU525" s="55"/>
      <c r="CV525" s="55"/>
      <c r="CW525" s="55"/>
      <c r="CX525" s="55"/>
      <c r="CY525" s="55"/>
      <c r="CZ525" s="55"/>
      <c r="DA525" s="55"/>
      <c r="DB525" s="55"/>
      <c r="DC525" s="55"/>
      <c r="DD525" s="55"/>
      <c r="DE525" s="55"/>
      <c r="DF525" s="55"/>
      <c r="DG525" s="55"/>
      <c r="DH525" s="55"/>
      <c r="DI525" s="55"/>
      <c r="DJ525" s="55"/>
      <c r="DK525" s="55"/>
      <c r="DL525" s="55"/>
      <c r="DM525" s="55"/>
      <c r="DN525" s="55"/>
      <c r="DO525" s="55"/>
      <c r="DP525" s="55"/>
      <c r="DQ525" s="55"/>
      <c r="DR525" s="55"/>
      <c r="DS525" s="55"/>
      <c r="DT525" s="55"/>
      <c r="DU525" s="55"/>
      <c r="DV525" s="55"/>
      <c r="DW525" s="55"/>
      <c r="DX525" s="55"/>
      <c r="DY525" s="55"/>
      <c r="DZ525" s="55"/>
      <c r="EA525" s="55"/>
      <c r="EB525" s="55"/>
      <c r="EC525" s="55"/>
      <c r="ED525" s="55"/>
      <c r="EE525" s="55"/>
      <c r="EF525" s="55"/>
      <c r="EG525" s="55"/>
      <c r="EH525" s="55"/>
      <c r="EI525" s="55"/>
      <c r="EJ525" s="55"/>
      <c r="EK525" s="55"/>
      <c r="EL525" s="55"/>
      <c r="EM525" s="55"/>
      <c r="EN525" s="55"/>
      <c r="EO525" s="55"/>
      <c r="EP525" s="55"/>
      <c r="EQ525" s="55"/>
      <c r="ER525" s="55"/>
      <c r="ES525" s="45"/>
      <c r="ET525" s="45"/>
      <c r="EU525" s="45"/>
      <c r="EV525" s="45"/>
      <c r="EW525" s="45"/>
      <c r="EX525" s="45"/>
      <c r="EY525" s="45"/>
      <c r="EZ525" s="45"/>
      <c r="FA525" s="45"/>
      <c r="FB525" s="45"/>
      <c r="FC525" s="45"/>
      <c r="FD525" s="45"/>
      <c r="FE525" s="45"/>
      <c r="FF525" s="45"/>
      <c r="FG525" s="45"/>
      <c r="FH525" s="45"/>
      <c r="FI525" s="45"/>
      <c r="FJ525" s="45"/>
      <c r="FK525" s="45"/>
      <c r="FL525" s="45"/>
      <c r="FM525" s="45"/>
      <c r="FN525" s="45"/>
      <c r="FO525" s="45"/>
      <c r="FP525" s="45"/>
      <c r="FQ525" s="45"/>
      <c r="FR525" s="45"/>
      <c r="FS525" s="45"/>
      <c r="FT525" s="45"/>
      <c r="FU525" s="45"/>
      <c r="FV525" s="45"/>
      <c r="FW525" s="45"/>
      <c r="FX525" s="45"/>
      <c r="FY525" s="45"/>
      <c r="FZ525" s="45"/>
      <c r="GA525" s="45"/>
      <c r="GB525" s="45"/>
      <c r="GC525" s="45"/>
      <c r="GD525" s="45"/>
      <c r="GE525" s="45"/>
      <c r="GF525" s="45"/>
      <c r="GG525" s="45"/>
      <c r="GH525" s="45"/>
      <c r="GI525" s="45"/>
      <c r="GJ525" s="45"/>
      <c r="GK525" s="45"/>
      <c r="GL525" s="45"/>
      <c r="GM525" s="45"/>
      <c r="GN525" s="45"/>
      <c r="GO525" s="45"/>
      <c r="GP525" s="45"/>
      <c r="GQ525" s="45"/>
      <c r="GR525" s="45"/>
      <c r="GS525" s="45"/>
      <c r="GT525" s="45"/>
      <c r="GU525" s="45"/>
      <c r="GV525" s="45"/>
      <c r="GW525" s="45"/>
      <c r="GX525" s="45"/>
      <c r="GY525" s="45"/>
      <c r="GZ525" s="45"/>
      <c r="HA525" s="45"/>
      <c r="HB525" s="45"/>
      <c r="HC525" s="45"/>
      <c r="HD525" s="45"/>
      <c r="HE525" s="45"/>
      <c r="HF525" s="45"/>
      <c r="HG525" s="45"/>
      <c r="HH525" s="45"/>
      <c r="HI525" s="45"/>
      <c r="HJ525" s="45"/>
      <c r="HK525" s="45"/>
      <c r="HL525" s="45"/>
      <c r="HM525" s="45"/>
      <c r="HN525" s="45"/>
      <c r="HO525" s="45"/>
      <c r="HP525" s="45"/>
      <c r="HQ525" s="45"/>
      <c r="HR525" s="45"/>
      <c r="HS525" s="45"/>
      <c r="HT525" s="45"/>
      <c r="HU525" s="45"/>
      <c r="HV525" s="45"/>
      <c r="HW525" s="45"/>
      <c r="HX525" s="45"/>
      <c r="HY525" s="45"/>
      <c r="HZ525" s="45"/>
      <c r="IA525" s="45"/>
      <c r="IB525" s="45"/>
      <c r="IC525" s="45"/>
      <c r="ID525" s="45"/>
      <c r="IE525" s="45"/>
      <c r="IF525" s="45"/>
      <c r="IG525" s="45"/>
      <c r="IH525" s="45"/>
      <c r="II525" s="45"/>
      <c r="IJ525" s="45"/>
      <c r="IK525" s="45"/>
      <c r="IL525" s="45"/>
      <c r="IM525" s="45"/>
      <c r="IN525" s="45"/>
      <c r="IO525" s="45"/>
      <c r="IP525" s="45"/>
      <c r="IQ525" s="45"/>
      <c r="IR525" s="45"/>
      <c r="IS525" s="45"/>
      <c r="IT525" s="45"/>
      <c r="IU525" s="45"/>
      <c r="IV525" s="45"/>
    </row>
    <row r="526" spans="1:256" s="41" customFormat="1" ht="114.65" x14ac:dyDescent="0.25">
      <c r="A526" s="97">
        <v>792</v>
      </c>
      <c r="B526" s="100" t="s">
        <v>6899</v>
      </c>
      <c r="C526" s="98"/>
      <c r="D526" s="99" t="s">
        <v>4167</v>
      </c>
      <c r="E526" s="100" t="s">
        <v>4277</v>
      </c>
      <c r="F526" s="98" t="s">
        <v>4278</v>
      </c>
      <c r="G526" s="100" t="s">
        <v>4279</v>
      </c>
      <c r="H526" s="98">
        <v>2001</v>
      </c>
      <c r="I526" s="100" t="s">
        <v>4280</v>
      </c>
      <c r="J526" s="101">
        <v>104896</v>
      </c>
      <c r="K526" s="100" t="s">
        <v>1284</v>
      </c>
      <c r="L526" s="100" t="s">
        <v>4172</v>
      </c>
      <c r="M526" s="100" t="s">
        <v>4173</v>
      </c>
      <c r="N526" s="100" t="s">
        <v>4281</v>
      </c>
      <c r="O526" s="100" t="s">
        <v>4282</v>
      </c>
      <c r="P526" s="100">
        <v>14313</v>
      </c>
      <c r="Q526" s="102">
        <v>94.85</v>
      </c>
      <c r="R526" s="98">
        <v>12.34</v>
      </c>
      <c r="S526" s="98">
        <v>28</v>
      </c>
      <c r="T526" s="98">
        <v>61</v>
      </c>
      <c r="U526" s="102">
        <v>101.34</v>
      </c>
      <c r="V526" s="98">
        <v>70</v>
      </c>
      <c r="W526" s="98">
        <v>99</v>
      </c>
      <c r="X526" s="103" t="s">
        <v>4176</v>
      </c>
      <c r="Y526" s="102">
        <v>6</v>
      </c>
      <c r="Z526" s="102">
        <v>2</v>
      </c>
      <c r="AA526" s="102">
        <v>1</v>
      </c>
      <c r="AB526" s="102">
        <v>16</v>
      </c>
      <c r="AC526" s="98"/>
      <c r="AD526" s="102">
        <v>35</v>
      </c>
      <c r="AE526" s="104">
        <v>5</v>
      </c>
      <c r="AF526" s="105">
        <v>70</v>
      </c>
      <c r="AG526" s="106" t="s">
        <v>4167</v>
      </c>
      <c r="AH526" s="100" t="s">
        <v>4203</v>
      </c>
      <c r="AI526" s="107">
        <v>40</v>
      </c>
      <c r="AJ526" s="106"/>
      <c r="AK526" s="98"/>
      <c r="AL526" s="107"/>
      <c r="AM526" s="106"/>
      <c r="AN526" s="98"/>
      <c r="AO526" s="107"/>
      <c r="AP526" s="106"/>
      <c r="AQ526" s="98"/>
      <c r="AR526" s="107"/>
      <c r="AS526" s="106" t="s">
        <v>4180</v>
      </c>
      <c r="AT526" s="98" t="s">
        <v>4203</v>
      </c>
      <c r="AU526" s="107">
        <v>30</v>
      </c>
      <c r="AV526" s="108"/>
      <c r="AW526" s="98"/>
      <c r="AX526" s="98"/>
      <c r="AY526" s="55"/>
      <c r="AZ526" s="55"/>
      <c r="BA526" s="55"/>
      <c r="BB526" s="55"/>
      <c r="BC526" s="55"/>
      <c r="BD526" s="55"/>
      <c r="BE526" s="55"/>
      <c r="BF526" s="55"/>
      <c r="BG526" s="55"/>
      <c r="BH526" s="55"/>
      <c r="BI526" s="55"/>
      <c r="BJ526" s="55"/>
      <c r="BK526" s="55"/>
      <c r="BL526" s="55"/>
      <c r="BM526" s="55"/>
      <c r="BN526" s="55"/>
      <c r="BO526" s="55"/>
      <c r="BP526" s="55"/>
      <c r="BQ526" s="55"/>
      <c r="BR526" s="55"/>
      <c r="BS526" s="55"/>
      <c r="BT526" s="55"/>
      <c r="BU526" s="55"/>
      <c r="BV526" s="55"/>
      <c r="BW526" s="55"/>
      <c r="BX526" s="55"/>
      <c r="BY526" s="55"/>
      <c r="BZ526" s="55"/>
      <c r="CA526" s="55"/>
      <c r="CB526" s="55"/>
      <c r="CC526" s="55"/>
      <c r="CD526" s="55"/>
      <c r="CE526" s="55"/>
      <c r="CF526" s="55"/>
      <c r="CG526" s="55"/>
      <c r="CH526" s="55"/>
      <c r="CI526" s="55"/>
      <c r="CJ526" s="55"/>
      <c r="CK526" s="55"/>
      <c r="CL526" s="55"/>
      <c r="CM526" s="55"/>
      <c r="CN526" s="55"/>
      <c r="CO526" s="55"/>
      <c r="CP526" s="55"/>
      <c r="CQ526" s="55"/>
      <c r="CR526" s="55"/>
      <c r="CS526" s="55"/>
      <c r="CT526" s="55"/>
      <c r="CU526" s="55"/>
      <c r="CV526" s="55"/>
      <c r="CW526" s="55"/>
      <c r="CX526" s="55"/>
      <c r="CY526" s="55"/>
      <c r="CZ526" s="55"/>
      <c r="DA526" s="55"/>
      <c r="DB526" s="55"/>
      <c r="DC526" s="55"/>
      <c r="DD526" s="55"/>
      <c r="DE526" s="55"/>
      <c r="DF526" s="55"/>
      <c r="DG526" s="55"/>
      <c r="DH526" s="55"/>
      <c r="DI526" s="55"/>
      <c r="DJ526" s="55"/>
      <c r="DK526" s="55"/>
      <c r="DL526" s="55"/>
      <c r="DM526" s="55"/>
      <c r="DN526" s="55"/>
      <c r="DO526" s="55"/>
      <c r="DP526" s="55"/>
      <c r="DQ526" s="55"/>
      <c r="DR526" s="55"/>
      <c r="DS526" s="55"/>
      <c r="DT526" s="55"/>
      <c r="DU526" s="55"/>
      <c r="DV526" s="55"/>
      <c r="DW526" s="55"/>
      <c r="DX526" s="55"/>
      <c r="DY526" s="55"/>
      <c r="DZ526" s="55"/>
      <c r="EA526" s="55"/>
      <c r="EB526" s="55"/>
      <c r="EC526" s="55"/>
      <c r="ED526" s="55"/>
      <c r="EE526" s="55"/>
      <c r="EF526" s="55"/>
      <c r="EG526" s="55"/>
      <c r="EH526" s="55"/>
      <c r="EI526" s="55"/>
      <c r="EJ526" s="55"/>
      <c r="EK526" s="55"/>
      <c r="EL526" s="55"/>
      <c r="EM526" s="55"/>
      <c r="EN526" s="55"/>
      <c r="EO526" s="55"/>
      <c r="EP526" s="55"/>
      <c r="EQ526" s="55"/>
      <c r="ER526" s="55"/>
      <c r="ES526" s="45"/>
      <c r="ET526" s="45"/>
      <c r="EU526" s="45"/>
      <c r="EV526" s="45"/>
      <c r="EW526" s="45"/>
      <c r="EX526" s="45"/>
      <c r="EY526" s="45"/>
      <c r="EZ526" s="45"/>
      <c r="FA526" s="45"/>
      <c r="FB526" s="45"/>
      <c r="FC526" s="45"/>
      <c r="FD526" s="45"/>
      <c r="FE526" s="45"/>
      <c r="FF526" s="45"/>
      <c r="FG526" s="45"/>
      <c r="FH526" s="45"/>
      <c r="FI526" s="45"/>
      <c r="FJ526" s="45"/>
      <c r="FK526" s="45"/>
      <c r="FL526" s="45"/>
      <c r="FM526" s="45"/>
      <c r="FN526" s="45"/>
      <c r="FO526" s="45"/>
      <c r="FP526" s="45"/>
      <c r="FQ526" s="45"/>
      <c r="FR526" s="45"/>
      <c r="FS526" s="45"/>
      <c r="FT526" s="45"/>
      <c r="FU526" s="45"/>
      <c r="FV526" s="45"/>
      <c r="FW526" s="45"/>
      <c r="FX526" s="45"/>
      <c r="FY526" s="45"/>
      <c r="FZ526" s="45"/>
      <c r="GA526" s="45"/>
      <c r="GB526" s="45"/>
      <c r="GC526" s="45"/>
      <c r="GD526" s="45"/>
      <c r="GE526" s="45"/>
      <c r="GF526" s="45"/>
      <c r="GG526" s="45"/>
      <c r="GH526" s="45"/>
      <c r="GI526" s="45"/>
      <c r="GJ526" s="45"/>
      <c r="GK526" s="45"/>
      <c r="GL526" s="45"/>
      <c r="GM526" s="45"/>
      <c r="GN526" s="45"/>
      <c r="GO526" s="45"/>
      <c r="GP526" s="45"/>
      <c r="GQ526" s="45"/>
      <c r="GR526" s="45"/>
      <c r="GS526" s="45"/>
      <c r="GT526" s="45"/>
      <c r="GU526" s="45"/>
      <c r="GV526" s="45"/>
      <c r="GW526" s="45"/>
      <c r="GX526" s="45"/>
      <c r="GY526" s="45"/>
      <c r="GZ526" s="45"/>
      <c r="HA526" s="45"/>
      <c r="HB526" s="45"/>
      <c r="HC526" s="45"/>
      <c r="HD526" s="45"/>
      <c r="HE526" s="45"/>
      <c r="HF526" s="45"/>
      <c r="HG526" s="45"/>
      <c r="HH526" s="45"/>
      <c r="HI526" s="45"/>
      <c r="HJ526" s="45"/>
      <c r="HK526" s="45"/>
      <c r="HL526" s="45"/>
      <c r="HM526" s="45"/>
      <c r="HN526" s="45"/>
      <c r="HO526" s="45"/>
      <c r="HP526" s="45"/>
      <c r="HQ526" s="45"/>
      <c r="HR526" s="45"/>
      <c r="HS526" s="45"/>
      <c r="HT526" s="45"/>
      <c r="HU526" s="45"/>
      <c r="HV526" s="45"/>
      <c r="HW526" s="45"/>
      <c r="HX526" s="45"/>
      <c r="HY526" s="45"/>
      <c r="HZ526" s="45"/>
      <c r="IA526" s="45"/>
      <c r="IB526" s="45"/>
      <c r="IC526" s="45"/>
      <c r="ID526" s="45"/>
      <c r="IE526" s="45"/>
      <c r="IF526" s="45"/>
      <c r="IG526" s="45"/>
      <c r="IH526" s="45"/>
      <c r="II526" s="45"/>
      <c r="IJ526" s="45"/>
      <c r="IK526" s="45"/>
      <c r="IL526" s="45"/>
      <c r="IM526" s="45"/>
      <c r="IN526" s="45"/>
      <c r="IO526" s="45"/>
      <c r="IP526" s="45"/>
      <c r="IQ526" s="45"/>
      <c r="IR526" s="45"/>
      <c r="IS526" s="45"/>
      <c r="IT526" s="45"/>
      <c r="IU526" s="45"/>
      <c r="IV526" s="45"/>
    </row>
    <row r="527" spans="1:256" s="41" customFormat="1" ht="152.9" x14ac:dyDescent="0.25">
      <c r="A527" s="97">
        <v>792</v>
      </c>
      <c r="B527" s="100" t="s">
        <v>6899</v>
      </c>
      <c r="C527" s="98"/>
      <c r="D527" s="99" t="s">
        <v>4167</v>
      </c>
      <c r="E527" s="100" t="s">
        <v>4283</v>
      </c>
      <c r="F527" s="98" t="s">
        <v>4284</v>
      </c>
      <c r="G527" s="100" t="s">
        <v>4285</v>
      </c>
      <c r="H527" s="98">
        <v>2005</v>
      </c>
      <c r="I527" s="100" t="s">
        <v>4286</v>
      </c>
      <c r="J527" s="101">
        <v>83304</v>
      </c>
      <c r="K527" s="100" t="s">
        <v>1284</v>
      </c>
      <c r="L527" s="100" t="s">
        <v>4172</v>
      </c>
      <c r="M527" s="100" t="s">
        <v>4173</v>
      </c>
      <c r="N527" s="100" t="s">
        <v>4287</v>
      </c>
      <c r="O527" s="100" t="s">
        <v>4288</v>
      </c>
      <c r="P527" s="100">
        <v>18363</v>
      </c>
      <c r="Q527" s="102">
        <v>86</v>
      </c>
      <c r="R527" s="98">
        <v>9.8000000000000007</v>
      </c>
      <c r="S527" s="98">
        <v>25</v>
      </c>
      <c r="T527" s="98">
        <v>61</v>
      </c>
      <c r="U527" s="102">
        <v>95.8</v>
      </c>
      <c r="V527" s="98">
        <v>80</v>
      </c>
      <c r="W527" s="98">
        <v>100</v>
      </c>
      <c r="X527" s="103" t="s">
        <v>4176</v>
      </c>
      <c r="Y527" s="102">
        <v>3</v>
      </c>
      <c r="Z527" s="102">
        <v>4</v>
      </c>
      <c r="AA527" s="102">
        <v>4</v>
      </c>
      <c r="AB527" s="102">
        <v>16</v>
      </c>
      <c r="AC527" s="98">
        <v>218</v>
      </c>
      <c r="AD527" s="102">
        <v>50</v>
      </c>
      <c r="AE527" s="104">
        <v>5</v>
      </c>
      <c r="AF527" s="105">
        <v>100</v>
      </c>
      <c r="AG527" s="106" t="s">
        <v>4167</v>
      </c>
      <c r="AH527" s="100" t="s">
        <v>4177</v>
      </c>
      <c r="AI527" s="107">
        <v>30</v>
      </c>
      <c r="AJ527" s="106"/>
      <c r="AK527" s="98"/>
      <c r="AL527" s="107"/>
      <c r="AM527" s="106"/>
      <c r="AN527" s="98"/>
      <c r="AO527" s="107"/>
      <c r="AP527" s="106"/>
      <c r="AQ527" s="98"/>
      <c r="AR527" s="107"/>
      <c r="AS527" s="106" t="s">
        <v>4180</v>
      </c>
      <c r="AT527" s="98" t="s">
        <v>4289</v>
      </c>
      <c r="AU527" s="107">
        <v>40</v>
      </c>
      <c r="AV527" s="108" t="s">
        <v>4204</v>
      </c>
      <c r="AW527" s="98" t="s">
        <v>4289</v>
      </c>
      <c r="AX527" s="98">
        <v>30</v>
      </c>
      <c r="AY527" s="55"/>
      <c r="AZ527" s="55"/>
      <c r="BA527" s="55"/>
      <c r="BB527" s="55"/>
      <c r="BC527" s="55"/>
      <c r="BD527" s="55"/>
      <c r="BE527" s="55"/>
      <c r="BF527" s="55"/>
      <c r="BG527" s="55"/>
      <c r="BH527" s="55"/>
      <c r="BI527" s="55"/>
      <c r="BJ527" s="55"/>
      <c r="BK527" s="55"/>
      <c r="BL527" s="55"/>
      <c r="BM527" s="55"/>
      <c r="BN527" s="55"/>
      <c r="BO527" s="55"/>
      <c r="BP527" s="55"/>
      <c r="BQ527" s="55"/>
      <c r="BR527" s="55"/>
      <c r="BS527" s="55"/>
      <c r="BT527" s="55"/>
      <c r="BU527" s="55"/>
      <c r="BV527" s="55"/>
      <c r="BW527" s="55"/>
      <c r="BX527" s="55"/>
      <c r="BY527" s="55"/>
      <c r="BZ527" s="55"/>
      <c r="CA527" s="55"/>
      <c r="CB527" s="55"/>
      <c r="CC527" s="55"/>
      <c r="CD527" s="55"/>
      <c r="CE527" s="55"/>
      <c r="CF527" s="55"/>
      <c r="CG527" s="55"/>
      <c r="CH527" s="55"/>
      <c r="CI527" s="55"/>
      <c r="CJ527" s="55"/>
      <c r="CK527" s="55"/>
      <c r="CL527" s="55"/>
      <c r="CM527" s="55"/>
      <c r="CN527" s="55"/>
      <c r="CO527" s="55"/>
      <c r="CP527" s="55"/>
      <c r="CQ527" s="55"/>
      <c r="CR527" s="55"/>
      <c r="CS527" s="55"/>
      <c r="CT527" s="55"/>
      <c r="CU527" s="55"/>
      <c r="CV527" s="55"/>
      <c r="CW527" s="55"/>
      <c r="CX527" s="55"/>
      <c r="CY527" s="55"/>
      <c r="CZ527" s="55"/>
      <c r="DA527" s="55"/>
      <c r="DB527" s="55"/>
      <c r="DC527" s="55"/>
      <c r="DD527" s="55"/>
      <c r="DE527" s="55"/>
      <c r="DF527" s="55"/>
      <c r="DG527" s="55"/>
      <c r="DH527" s="55"/>
      <c r="DI527" s="55"/>
      <c r="DJ527" s="55"/>
      <c r="DK527" s="55"/>
      <c r="DL527" s="55"/>
      <c r="DM527" s="55"/>
      <c r="DN527" s="55"/>
      <c r="DO527" s="55"/>
      <c r="DP527" s="55"/>
      <c r="DQ527" s="55"/>
      <c r="DR527" s="55"/>
      <c r="DS527" s="55"/>
      <c r="DT527" s="55"/>
      <c r="DU527" s="55"/>
      <c r="DV527" s="55"/>
      <c r="DW527" s="55"/>
      <c r="DX527" s="55"/>
      <c r="DY527" s="55"/>
      <c r="DZ527" s="55"/>
      <c r="EA527" s="55"/>
      <c r="EB527" s="55"/>
      <c r="EC527" s="55"/>
      <c r="ED527" s="55"/>
      <c r="EE527" s="55"/>
      <c r="EF527" s="55"/>
      <c r="EG527" s="55"/>
      <c r="EH527" s="55"/>
      <c r="EI527" s="55"/>
      <c r="EJ527" s="55"/>
      <c r="EK527" s="55"/>
      <c r="EL527" s="55"/>
      <c r="EM527" s="55"/>
      <c r="EN527" s="55"/>
      <c r="EO527" s="55"/>
      <c r="EP527" s="55"/>
      <c r="EQ527" s="55"/>
      <c r="ER527" s="55"/>
      <c r="ES527" s="45"/>
      <c r="ET527" s="45"/>
      <c r="EU527" s="45"/>
      <c r="EV527" s="45"/>
      <c r="EW527" s="45"/>
      <c r="EX527" s="45"/>
      <c r="EY527" s="45"/>
      <c r="EZ527" s="45"/>
      <c r="FA527" s="45"/>
      <c r="FB527" s="45"/>
      <c r="FC527" s="45"/>
      <c r="FD527" s="45"/>
      <c r="FE527" s="45"/>
      <c r="FF527" s="45"/>
      <c r="FG527" s="45"/>
      <c r="FH527" s="45"/>
      <c r="FI527" s="45"/>
      <c r="FJ527" s="45"/>
      <c r="FK527" s="45"/>
      <c r="FL527" s="45"/>
      <c r="FM527" s="45"/>
      <c r="FN527" s="45"/>
      <c r="FO527" s="45"/>
      <c r="FP527" s="45"/>
      <c r="FQ527" s="45"/>
      <c r="FR527" s="45"/>
      <c r="FS527" s="45"/>
      <c r="FT527" s="45"/>
      <c r="FU527" s="45"/>
      <c r="FV527" s="45"/>
      <c r="FW527" s="45"/>
      <c r="FX527" s="45"/>
      <c r="FY527" s="45"/>
      <c r="FZ527" s="45"/>
      <c r="GA527" s="45"/>
      <c r="GB527" s="45"/>
      <c r="GC527" s="45"/>
      <c r="GD527" s="45"/>
      <c r="GE527" s="45"/>
      <c r="GF527" s="45"/>
      <c r="GG527" s="45"/>
      <c r="GH527" s="45"/>
      <c r="GI527" s="45"/>
      <c r="GJ527" s="45"/>
      <c r="GK527" s="45"/>
      <c r="GL527" s="45"/>
      <c r="GM527" s="45"/>
      <c r="GN527" s="45"/>
      <c r="GO527" s="45"/>
      <c r="GP527" s="45"/>
      <c r="GQ527" s="45"/>
      <c r="GR527" s="45"/>
      <c r="GS527" s="45"/>
      <c r="GT527" s="45"/>
      <c r="GU527" s="45"/>
      <c r="GV527" s="45"/>
      <c r="GW527" s="45"/>
      <c r="GX527" s="45"/>
      <c r="GY527" s="45"/>
      <c r="GZ527" s="45"/>
      <c r="HA527" s="45"/>
      <c r="HB527" s="45"/>
      <c r="HC527" s="45"/>
      <c r="HD527" s="45"/>
      <c r="HE527" s="45"/>
      <c r="HF527" s="45"/>
      <c r="HG527" s="45"/>
      <c r="HH527" s="45"/>
      <c r="HI527" s="45"/>
      <c r="HJ527" s="45"/>
      <c r="HK527" s="45"/>
      <c r="HL527" s="45"/>
      <c r="HM527" s="45"/>
      <c r="HN527" s="45"/>
      <c r="HO527" s="45"/>
      <c r="HP527" s="45"/>
      <c r="HQ527" s="45"/>
      <c r="HR527" s="45"/>
      <c r="HS527" s="45"/>
      <c r="HT527" s="45"/>
      <c r="HU527" s="45"/>
      <c r="HV527" s="45"/>
      <c r="HW527" s="45"/>
      <c r="HX527" s="45"/>
      <c r="HY527" s="45"/>
      <c r="HZ527" s="45"/>
      <c r="IA527" s="45"/>
      <c r="IB527" s="45"/>
      <c r="IC527" s="45"/>
      <c r="ID527" s="45"/>
      <c r="IE527" s="45"/>
      <c r="IF527" s="45"/>
      <c r="IG527" s="45"/>
      <c r="IH527" s="45"/>
      <c r="II527" s="45"/>
      <c r="IJ527" s="45"/>
      <c r="IK527" s="45"/>
      <c r="IL527" s="45"/>
      <c r="IM527" s="45"/>
      <c r="IN527" s="45"/>
      <c r="IO527" s="45"/>
      <c r="IP527" s="45"/>
      <c r="IQ527" s="45"/>
      <c r="IR527" s="45"/>
      <c r="IS527" s="45"/>
      <c r="IT527" s="45"/>
      <c r="IU527" s="45"/>
      <c r="IV527" s="45"/>
    </row>
    <row r="528" spans="1:256" s="41" customFormat="1" ht="191.1" x14ac:dyDescent="0.25">
      <c r="A528" s="97">
        <v>794</v>
      </c>
      <c r="B528" s="100" t="s">
        <v>7243</v>
      </c>
      <c r="C528" s="98">
        <v>2</v>
      </c>
      <c r="D528" s="99" t="s">
        <v>7244</v>
      </c>
      <c r="E528" s="100" t="s">
        <v>7245</v>
      </c>
      <c r="F528" s="98">
        <v>6008</v>
      </c>
      <c r="G528" s="100" t="s">
        <v>7246</v>
      </c>
      <c r="H528" s="98">
        <v>2006</v>
      </c>
      <c r="I528" s="100" t="s">
        <v>7247</v>
      </c>
      <c r="J528" s="101">
        <v>130532</v>
      </c>
      <c r="K528" s="100" t="s">
        <v>675</v>
      </c>
      <c r="L528" s="100" t="s">
        <v>7248</v>
      </c>
      <c r="M528" s="100" t="s">
        <v>7249</v>
      </c>
      <c r="N528" s="100" t="s">
        <v>7250</v>
      </c>
      <c r="O528" s="100" t="s">
        <v>7251</v>
      </c>
      <c r="P528" s="100">
        <v>41171</v>
      </c>
      <c r="Q528" s="102">
        <v>55.71</v>
      </c>
      <c r="R528" s="98">
        <v>10.71</v>
      </c>
      <c r="S528" s="98">
        <v>7</v>
      </c>
      <c r="T528" s="98">
        <v>38</v>
      </c>
      <c r="U528" s="102">
        <v>55.71</v>
      </c>
      <c r="V528" s="98">
        <v>60</v>
      </c>
      <c r="W528" s="98">
        <v>93</v>
      </c>
      <c r="X528" s="103" t="s">
        <v>7252</v>
      </c>
      <c r="Y528" s="102"/>
      <c r="Z528" s="102"/>
      <c r="AA528" s="102"/>
      <c r="AB528" s="102">
        <v>60</v>
      </c>
      <c r="AC528" s="98"/>
      <c r="AD528" s="102"/>
      <c r="AE528" s="104"/>
      <c r="AF528" s="105">
        <v>50</v>
      </c>
      <c r="AG528" s="106" t="s">
        <v>7244</v>
      </c>
      <c r="AH528" s="100" t="s">
        <v>7253</v>
      </c>
      <c r="AI528" s="107">
        <v>10</v>
      </c>
      <c r="AJ528" s="106" t="s">
        <v>7254</v>
      </c>
      <c r="AK528" s="98" t="s">
        <v>7255</v>
      </c>
      <c r="AL528" s="107">
        <v>30</v>
      </c>
      <c r="AM528" s="106" t="s">
        <v>7256</v>
      </c>
      <c r="AN528" s="98" t="s">
        <v>7257</v>
      </c>
      <c r="AO528" s="107"/>
      <c r="AP528" s="106" t="s">
        <v>7258</v>
      </c>
      <c r="AQ528" s="98" t="s">
        <v>7259</v>
      </c>
      <c r="AR528" s="107"/>
      <c r="AS528" s="106" t="s">
        <v>7260</v>
      </c>
      <c r="AT528" s="98"/>
      <c r="AU528" s="107">
        <v>10</v>
      </c>
      <c r="AV528" s="108"/>
      <c r="AW528" s="98"/>
      <c r="AX528" s="98"/>
    </row>
    <row r="529" spans="1:256" s="41" customFormat="1" ht="191.1" x14ac:dyDescent="0.25">
      <c r="A529" s="97">
        <v>794</v>
      </c>
      <c r="B529" s="100" t="s">
        <v>7243</v>
      </c>
      <c r="C529" s="98">
        <v>8</v>
      </c>
      <c r="D529" s="99" t="s">
        <v>7494</v>
      </c>
      <c r="E529" s="100" t="s">
        <v>2324</v>
      </c>
      <c r="F529" s="98">
        <v>1360</v>
      </c>
      <c r="G529" s="100" t="s">
        <v>7495</v>
      </c>
      <c r="H529" s="98">
        <v>2005</v>
      </c>
      <c r="I529" s="100" t="s">
        <v>7496</v>
      </c>
      <c r="J529" s="101">
        <v>148594.07999999999</v>
      </c>
      <c r="K529" s="100" t="s">
        <v>726</v>
      </c>
      <c r="L529" s="100" t="s">
        <v>7248</v>
      </c>
      <c r="M529" s="100" t="s">
        <v>7249</v>
      </c>
      <c r="N529" s="100" t="s">
        <v>7497</v>
      </c>
      <c r="O529" s="100" t="s">
        <v>7498</v>
      </c>
      <c r="P529" s="100">
        <v>41164</v>
      </c>
      <c r="Q529" s="102">
        <v>49.37</v>
      </c>
      <c r="R529" s="98">
        <v>8.34</v>
      </c>
      <c r="S529" s="98">
        <v>3.03</v>
      </c>
      <c r="T529" s="98">
        <v>38</v>
      </c>
      <c r="U529" s="102">
        <v>49.37</v>
      </c>
      <c r="V529" s="98">
        <v>65</v>
      </c>
      <c r="W529" s="98">
        <v>95</v>
      </c>
      <c r="X529" s="103" t="s">
        <v>7499</v>
      </c>
      <c r="Y529" s="102"/>
      <c r="Z529" s="102"/>
      <c r="AA529" s="102"/>
      <c r="AB529" s="102">
        <v>60</v>
      </c>
      <c r="AC529" s="98"/>
      <c r="AD529" s="102"/>
      <c r="AE529" s="104"/>
      <c r="AF529" s="105">
        <v>60</v>
      </c>
      <c r="AG529" s="106" t="s">
        <v>7494</v>
      </c>
      <c r="AH529" s="100" t="s">
        <v>5981</v>
      </c>
      <c r="AI529" s="107">
        <v>20</v>
      </c>
      <c r="AJ529" s="106" t="s">
        <v>7500</v>
      </c>
      <c r="AK529" s="98" t="s">
        <v>7034</v>
      </c>
      <c r="AL529" s="107">
        <v>20</v>
      </c>
      <c r="AM529" s="106" t="s">
        <v>7501</v>
      </c>
      <c r="AN529" s="98" t="s">
        <v>7502</v>
      </c>
      <c r="AO529" s="107">
        <v>10</v>
      </c>
      <c r="AP529" s="106" t="s">
        <v>7503</v>
      </c>
      <c r="AQ529" s="98" t="s">
        <v>7502</v>
      </c>
      <c r="AR529" s="107">
        <v>10</v>
      </c>
      <c r="AS529" s="106"/>
      <c r="AT529" s="98"/>
      <c r="AU529" s="107"/>
      <c r="AV529" s="108" t="s">
        <v>7504</v>
      </c>
      <c r="AW529" s="98" t="s">
        <v>7505</v>
      </c>
      <c r="AX529" s="98">
        <v>0.08</v>
      </c>
    </row>
    <row r="530" spans="1:256" s="57" customFormat="1" ht="191.1" x14ac:dyDescent="0.25">
      <c r="A530" s="97">
        <v>794</v>
      </c>
      <c r="B530" s="100" t="s">
        <v>7243</v>
      </c>
      <c r="C530" s="98">
        <v>7</v>
      </c>
      <c r="D530" s="99" t="s">
        <v>2734</v>
      </c>
      <c r="E530" s="100" t="s">
        <v>2743</v>
      </c>
      <c r="F530" s="98">
        <v>2619</v>
      </c>
      <c r="G530" s="100" t="s">
        <v>7540</v>
      </c>
      <c r="H530" s="98">
        <v>2005</v>
      </c>
      <c r="I530" s="100" t="s">
        <v>7541</v>
      </c>
      <c r="J530" s="101">
        <v>145635</v>
      </c>
      <c r="K530" s="100" t="s">
        <v>726</v>
      </c>
      <c r="L530" s="100" t="s">
        <v>7248</v>
      </c>
      <c r="M530" s="100" t="s">
        <v>7249</v>
      </c>
      <c r="N530" s="100" t="s">
        <v>7542</v>
      </c>
      <c r="O530" s="100" t="s">
        <v>7543</v>
      </c>
      <c r="P530" s="100" t="s">
        <v>7544</v>
      </c>
      <c r="Q530" s="102">
        <v>64.14</v>
      </c>
      <c r="R530" s="98">
        <v>24.7</v>
      </c>
      <c r="S530" s="98">
        <v>3.44</v>
      </c>
      <c r="T530" s="98">
        <v>36</v>
      </c>
      <c r="U530" s="102">
        <v>64.14</v>
      </c>
      <c r="V530" s="98">
        <v>90</v>
      </c>
      <c r="W530" s="98">
        <v>98</v>
      </c>
      <c r="X530" s="103" t="s">
        <v>7499</v>
      </c>
      <c r="Y530" s="102"/>
      <c r="Z530" s="102"/>
      <c r="AA530" s="102"/>
      <c r="AB530" s="102">
        <v>60</v>
      </c>
      <c r="AC530" s="98"/>
      <c r="AD530" s="102"/>
      <c r="AE530" s="104"/>
      <c r="AF530" s="105">
        <v>80</v>
      </c>
      <c r="AG530" s="106" t="s">
        <v>2734</v>
      </c>
      <c r="AH530" s="100" t="s">
        <v>2743</v>
      </c>
      <c r="AI530" s="107">
        <v>25</v>
      </c>
      <c r="AJ530" s="106" t="s">
        <v>7545</v>
      </c>
      <c r="AK530" s="98" t="s">
        <v>2743</v>
      </c>
      <c r="AL530" s="107">
        <v>15</v>
      </c>
      <c r="AM530" s="106" t="s">
        <v>7546</v>
      </c>
      <c r="AN530" s="98" t="s">
        <v>7547</v>
      </c>
      <c r="AO530" s="107">
        <v>10</v>
      </c>
      <c r="AP530" s="106" t="s">
        <v>7548</v>
      </c>
      <c r="AQ530" s="98"/>
      <c r="AR530" s="107">
        <v>10</v>
      </c>
      <c r="AS530" s="106" t="s">
        <v>7260</v>
      </c>
      <c r="AT530" s="98"/>
      <c r="AU530" s="107">
        <v>20</v>
      </c>
      <c r="AV530" s="108"/>
      <c r="AW530" s="98"/>
      <c r="AX530" s="98"/>
      <c r="AY530" s="41"/>
      <c r="AZ530" s="41"/>
      <c r="BA530" s="41"/>
      <c r="BB530" s="41"/>
      <c r="BC530" s="41"/>
      <c r="BD530" s="41"/>
      <c r="BE530" s="41"/>
      <c r="BF530" s="41"/>
      <c r="BG530" s="41"/>
      <c r="BH530" s="41"/>
      <c r="BI530" s="41"/>
      <c r="BJ530" s="41"/>
      <c r="BK530" s="41"/>
      <c r="BL530" s="41"/>
      <c r="BM530" s="41"/>
      <c r="BN530" s="41"/>
      <c r="BO530" s="41"/>
      <c r="BP530" s="41"/>
      <c r="BQ530" s="41"/>
      <c r="BR530" s="41"/>
      <c r="BS530" s="41"/>
      <c r="BT530" s="41"/>
      <c r="BU530" s="41"/>
      <c r="BV530" s="41"/>
      <c r="BW530" s="41"/>
      <c r="BX530" s="41"/>
      <c r="BY530" s="41"/>
      <c r="BZ530" s="41"/>
      <c r="CA530" s="41"/>
      <c r="CB530" s="41"/>
      <c r="CC530" s="41"/>
      <c r="CD530" s="41"/>
      <c r="CE530" s="41"/>
      <c r="CF530" s="41"/>
      <c r="CG530" s="41"/>
      <c r="CH530" s="41"/>
      <c r="CI530" s="41"/>
      <c r="CJ530" s="41"/>
      <c r="CK530" s="41"/>
      <c r="CL530" s="41"/>
      <c r="CM530" s="41"/>
      <c r="CN530" s="41"/>
      <c r="CO530" s="41"/>
      <c r="CP530" s="41"/>
      <c r="CQ530" s="41"/>
      <c r="CR530" s="41"/>
      <c r="CS530" s="41"/>
      <c r="CT530" s="41"/>
      <c r="CU530" s="41"/>
      <c r="CV530" s="41"/>
      <c r="CW530" s="41"/>
      <c r="CX530" s="41"/>
      <c r="CY530" s="41"/>
      <c r="CZ530" s="41"/>
      <c r="DA530" s="41"/>
      <c r="DB530" s="41"/>
      <c r="DC530" s="41"/>
      <c r="DD530" s="41"/>
      <c r="DE530" s="41"/>
      <c r="DF530" s="41"/>
      <c r="DG530" s="41"/>
      <c r="DH530" s="41"/>
      <c r="DI530" s="41"/>
      <c r="DJ530" s="41"/>
      <c r="DK530" s="41"/>
      <c r="DL530" s="41"/>
      <c r="DM530" s="41"/>
      <c r="DN530" s="41"/>
      <c r="DO530" s="41"/>
      <c r="DP530" s="41"/>
      <c r="DQ530" s="41"/>
      <c r="DR530" s="41"/>
      <c r="DS530" s="41"/>
      <c r="DT530" s="41"/>
      <c r="DU530" s="41"/>
      <c r="DV530" s="41"/>
      <c r="DW530" s="41"/>
      <c r="DX530" s="41"/>
      <c r="DY530" s="41"/>
      <c r="DZ530" s="41"/>
      <c r="EA530" s="41"/>
      <c r="EB530" s="41"/>
      <c r="EC530" s="41"/>
      <c r="ED530" s="41"/>
      <c r="EE530" s="41"/>
      <c r="EF530" s="41"/>
      <c r="EG530" s="41"/>
      <c r="EH530" s="41"/>
      <c r="EI530" s="41"/>
      <c r="EJ530" s="41"/>
      <c r="EK530" s="41"/>
      <c r="EL530" s="41"/>
      <c r="EM530" s="41"/>
      <c r="EN530" s="41"/>
      <c r="EO530" s="41"/>
      <c r="EP530" s="41"/>
      <c r="EQ530" s="41"/>
      <c r="ER530" s="41"/>
      <c r="ES530" s="41"/>
      <c r="ET530" s="41"/>
      <c r="EU530" s="41"/>
      <c r="EV530" s="41"/>
      <c r="EW530" s="41"/>
      <c r="EX530" s="41"/>
      <c r="EY530" s="41"/>
      <c r="EZ530" s="41"/>
      <c r="FA530" s="41"/>
      <c r="FB530" s="41"/>
      <c r="FC530" s="41"/>
      <c r="FD530" s="41"/>
      <c r="FE530" s="41"/>
      <c r="FF530" s="41"/>
      <c r="FG530" s="41"/>
      <c r="FH530" s="41"/>
      <c r="FI530" s="41"/>
      <c r="FJ530" s="41"/>
      <c r="FK530" s="41"/>
      <c r="FL530" s="41"/>
      <c r="FM530" s="41"/>
      <c r="FN530" s="41"/>
      <c r="FO530" s="41"/>
      <c r="FP530" s="41"/>
      <c r="FQ530" s="41"/>
      <c r="FR530" s="41"/>
      <c r="FS530" s="41"/>
      <c r="FT530" s="41"/>
      <c r="FU530" s="41"/>
      <c r="FV530" s="41"/>
      <c r="FW530" s="41"/>
      <c r="FX530" s="41"/>
      <c r="FY530" s="41"/>
      <c r="FZ530" s="41"/>
      <c r="GA530" s="41"/>
      <c r="GB530" s="41"/>
      <c r="GC530" s="41"/>
      <c r="GD530" s="41"/>
      <c r="GE530" s="41"/>
      <c r="GF530" s="41"/>
      <c r="GG530" s="41"/>
      <c r="GH530" s="41"/>
      <c r="GI530" s="41"/>
      <c r="GJ530" s="41"/>
      <c r="GK530" s="41"/>
      <c r="GL530" s="41"/>
      <c r="GM530" s="41"/>
      <c r="GN530" s="41"/>
      <c r="GO530" s="41"/>
      <c r="GP530" s="41"/>
      <c r="GQ530" s="41"/>
      <c r="GR530" s="41"/>
      <c r="GS530" s="41"/>
      <c r="GT530" s="41"/>
      <c r="GU530" s="41"/>
      <c r="GV530" s="41"/>
      <c r="GW530" s="41"/>
      <c r="GX530" s="41"/>
      <c r="GY530" s="41"/>
      <c r="GZ530" s="41"/>
      <c r="HA530" s="41"/>
      <c r="HB530" s="41"/>
      <c r="HC530" s="41"/>
      <c r="HD530" s="41"/>
      <c r="HE530" s="41"/>
      <c r="HF530" s="41"/>
      <c r="HG530" s="41"/>
      <c r="HH530" s="41"/>
      <c r="HI530" s="41"/>
      <c r="HJ530" s="41"/>
      <c r="HK530" s="41"/>
      <c r="HL530" s="41"/>
      <c r="HM530" s="41"/>
      <c r="HN530" s="41"/>
      <c r="HO530" s="41"/>
      <c r="HP530" s="41"/>
      <c r="HQ530" s="41"/>
      <c r="HR530" s="41"/>
      <c r="HS530" s="41"/>
      <c r="HT530" s="41"/>
      <c r="HU530" s="41"/>
      <c r="HV530" s="41"/>
      <c r="HW530" s="41"/>
      <c r="HX530" s="41"/>
      <c r="HY530" s="41"/>
      <c r="HZ530" s="41"/>
      <c r="IA530" s="41"/>
      <c r="IB530" s="41"/>
      <c r="IC530" s="41"/>
      <c r="ID530" s="41"/>
      <c r="IE530" s="41"/>
      <c r="IF530" s="41"/>
      <c r="IG530" s="41"/>
      <c r="IH530" s="41"/>
      <c r="II530" s="41"/>
      <c r="IJ530" s="41"/>
      <c r="IK530" s="41"/>
      <c r="IL530" s="41"/>
      <c r="IM530" s="41"/>
      <c r="IN530" s="41"/>
      <c r="IO530" s="41"/>
      <c r="IP530" s="41"/>
      <c r="IQ530" s="41"/>
      <c r="IR530" s="41"/>
      <c r="IS530" s="41"/>
      <c r="IT530" s="41"/>
      <c r="IU530" s="41"/>
      <c r="IV530" s="41"/>
    </row>
    <row r="531" spans="1:256" s="57" customFormat="1" ht="191.1" x14ac:dyDescent="0.25">
      <c r="A531" s="97">
        <v>794</v>
      </c>
      <c r="B531" s="100" t="s">
        <v>7243</v>
      </c>
      <c r="C531" s="98">
        <v>7</v>
      </c>
      <c r="D531" s="99" t="s">
        <v>2734</v>
      </c>
      <c r="E531" s="100" t="s">
        <v>2743</v>
      </c>
      <c r="F531" s="98">
        <v>2619</v>
      </c>
      <c r="G531" s="100" t="s">
        <v>7549</v>
      </c>
      <c r="H531" s="98">
        <v>2003</v>
      </c>
      <c r="I531" s="100" t="s">
        <v>7550</v>
      </c>
      <c r="J531" s="101">
        <v>131459</v>
      </c>
      <c r="K531" s="100" t="s">
        <v>733</v>
      </c>
      <c r="L531" s="100" t="s">
        <v>7248</v>
      </c>
      <c r="M531" s="100" t="s">
        <v>7249</v>
      </c>
      <c r="N531" s="100" t="s">
        <v>7551</v>
      </c>
      <c r="O531" s="100" t="s">
        <v>7552</v>
      </c>
      <c r="P531" s="100" t="s">
        <v>7553</v>
      </c>
      <c r="Q531" s="102">
        <v>56.12</v>
      </c>
      <c r="R531" s="98"/>
      <c r="S531" s="98">
        <v>2.12</v>
      </c>
      <c r="T531" s="98">
        <v>54</v>
      </c>
      <c r="U531" s="102">
        <v>56.12</v>
      </c>
      <c r="V531" s="98">
        <v>70</v>
      </c>
      <c r="W531" s="98">
        <v>100</v>
      </c>
      <c r="X531" s="103" t="s">
        <v>7554</v>
      </c>
      <c r="Y531" s="102"/>
      <c r="Z531" s="102"/>
      <c r="AA531" s="102"/>
      <c r="AB531" s="102">
        <v>60</v>
      </c>
      <c r="AC531" s="98"/>
      <c r="AD531" s="102"/>
      <c r="AE531" s="104"/>
      <c r="AF531" s="105">
        <v>70</v>
      </c>
      <c r="AG531" s="106" t="s">
        <v>2734</v>
      </c>
      <c r="AH531" s="100" t="s">
        <v>2743</v>
      </c>
      <c r="AI531" s="107">
        <v>25</v>
      </c>
      <c r="AJ531" s="106" t="s">
        <v>7545</v>
      </c>
      <c r="AK531" s="98" t="s">
        <v>2743</v>
      </c>
      <c r="AL531" s="107">
        <v>15</v>
      </c>
      <c r="AM531" s="106" t="s">
        <v>7546</v>
      </c>
      <c r="AN531" s="98" t="s">
        <v>7547</v>
      </c>
      <c r="AO531" s="107">
        <v>10</v>
      </c>
      <c r="AP531" s="106" t="s">
        <v>7548</v>
      </c>
      <c r="AQ531" s="98"/>
      <c r="AR531" s="107">
        <v>10</v>
      </c>
      <c r="AS531" s="106" t="s">
        <v>7260</v>
      </c>
      <c r="AT531" s="98"/>
      <c r="AU531" s="107">
        <v>10</v>
      </c>
      <c r="AV531" s="108" t="s">
        <v>7504</v>
      </c>
      <c r="AW531" s="98" t="s">
        <v>7555</v>
      </c>
      <c r="AX531" s="98">
        <v>0.14000000000000001</v>
      </c>
      <c r="AY531" s="41"/>
      <c r="AZ531" s="41"/>
      <c r="BA531" s="41"/>
      <c r="BB531" s="41"/>
      <c r="BC531" s="41"/>
      <c r="BD531" s="41"/>
      <c r="BE531" s="41"/>
      <c r="BF531" s="41"/>
      <c r="BG531" s="41"/>
      <c r="BH531" s="41"/>
      <c r="BI531" s="41"/>
      <c r="BJ531" s="41"/>
      <c r="BK531" s="41"/>
      <c r="BL531" s="41"/>
      <c r="BM531" s="41"/>
      <c r="BN531" s="41"/>
      <c r="BO531" s="41"/>
      <c r="BP531" s="41"/>
      <c r="BQ531" s="41"/>
      <c r="BR531" s="41"/>
      <c r="BS531" s="41"/>
      <c r="BT531" s="41"/>
      <c r="BU531" s="41"/>
      <c r="BV531" s="41"/>
      <c r="BW531" s="41"/>
      <c r="BX531" s="41"/>
      <c r="BY531" s="41"/>
      <c r="BZ531" s="41"/>
      <c r="CA531" s="41"/>
      <c r="CB531" s="41"/>
      <c r="CC531" s="41"/>
      <c r="CD531" s="41"/>
      <c r="CE531" s="41"/>
      <c r="CF531" s="41"/>
      <c r="CG531" s="41"/>
      <c r="CH531" s="41"/>
      <c r="CI531" s="41"/>
      <c r="CJ531" s="41"/>
      <c r="CK531" s="41"/>
      <c r="CL531" s="41"/>
      <c r="CM531" s="41"/>
      <c r="CN531" s="41"/>
      <c r="CO531" s="41"/>
      <c r="CP531" s="41"/>
      <c r="CQ531" s="41"/>
      <c r="CR531" s="41"/>
      <c r="CS531" s="41"/>
      <c r="CT531" s="41"/>
      <c r="CU531" s="41"/>
      <c r="CV531" s="41"/>
      <c r="CW531" s="41"/>
      <c r="CX531" s="41"/>
      <c r="CY531" s="41"/>
      <c r="CZ531" s="41"/>
      <c r="DA531" s="41"/>
      <c r="DB531" s="41"/>
      <c r="DC531" s="41"/>
      <c r="DD531" s="41"/>
      <c r="DE531" s="41"/>
      <c r="DF531" s="41"/>
      <c r="DG531" s="41"/>
      <c r="DH531" s="41"/>
      <c r="DI531" s="41"/>
      <c r="DJ531" s="41"/>
      <c r="DK531" s="41"/>
      <c r="DL531" s="41"/>
      <c r="DM531" s="41"/>
      <c r="DN531" s="41"/>
      <c r="DO531" s="41"/>
      <c r="DP531" s="41"/>
      <c r="DQ531" s="41"/>
      <c r="DR531" s="41"/>
      <c r="DS531" s="41"/>
      <c r="DT531" s="41"/>
      <c r="DU531" s="41"/>
      <c r="DV531" s="41"/>
      <c r="DW531" s="41"/>
      <c r="DX531" s="41"/>
      <c r="DY531" s="41"/>
      <c r="DZ531" s="41"/>
      <c r="EA531" s="41"/>
      <c r="EB531" s="41"/>
      <c r="EC531" s="41"/>
      <c r="ED531" s="41"/>
      <c r="EE531" s="41"/>
      <c r="EF531" s="41"/>
      <c r="EG531" s="41"/>
      <c r="EH531" s="41"/>
      <c r="EI531" s="41"/>
      <c r="EJ531" s="41"/>
      <c r="EK531" s="41"/>
      <c r="EL531" s="41"/>
      <c r="EM531" s="41"/>
      <c r="EN531" s="41"/>
      <c r="EO531" s="41"/>
      <c r="EP531" s="41"/>
      <c r="EQ531" s="41"/>
      <c r="ER531" s="41"/>
      <c r="ES531" s="41"/>
      <c r="ET531" s="41"/>
      <c r="EU531" s="41"/>
      <c r="EV531" s="41"/>
      <c r="EW531" s="41"/>
      <c r="EX531" s="41"/>
      <c r="EY531" s="41"/>
      <c r="EZ531" s="41"/>
      <c r="FA531" s="41"/>
      <c r="FB531" s="41"/>
      <c r="FC531" s="41"/>
      <c r="FD531" s="41"/>
      <c r="FE531" s="41"/>
      <c r="FF531" s="41"/>
      <c r="FG531" s="41"/>
      <c r="FH531" s="41"/>
      <c r="FI531" s="41"/>
      <c r="FJ531" s="41"/>
      <c r="FK531" s="41"/>
      <c r="FL531" s="41"/>
      <c r="FM531" s="41"/>
      <c r="FN531" s="41"/>
      <c r="FO531" s="41"/>
      <c r="FP531" s="41"/>
      <c r="FQ531" s="41"/>
      <c r="FR531" s="41"/>
      <c r="FS531" s="41"/>
      <c r="FT531" s="41"/>
      <c r="FU531" s="41"/>
      <c r="FV531" s="41"/>
      <c r="FW531" s="41"/>
      <c r="FX531" s="41"/>
      <c r="FY531" s="41"/>
      <c r="FZ531" s="41"/>
      <c r="GA531" s="41"/>
      <c r="GB531" s="41"/>
      <c r="GC531" s="41"/>
      <c r="GD531" s="41"/>
      <c r="GE531" s="41"/>
      <c r="GF531" s="41"/>
      <c r="GG531" s="41"/>
      <c r="GH531" s="41"/>
      <c r="GI531" s="41"/>
      <c r="GJ531" s="41"/>
      <c r="GK531" s="41"/>
      <c r="GL531" s="41"/>
      <c r="GM531" s="41"/>
      <c r="GN531" s="41"/>
      <c r="GO531" s="41"/>
      <c r="GP531" s="41"/>
      <c r="GQ531" s="41"/>
      <c r="GR531" s="41"/>
      <c r="GS531" s="41"/>
      <c r="GT531" s="41"/>
      <c r="GU531" s="41"/>
      <c r="GV531" s="41"/>
      <c r="GW531" s="41"/>
      <c r="GX531" s="41"/>
      <c r="GY531" s="41"/>
      <c r="GZ531" s="41"/>
      <c r="HA531" s="41"/>
      <c r="HB531" s="41"/>
      <c r="HC531" s="41"/>
      <c r="HD531" s="41"/>
      <c r="HE531" s="41"/>
      <c r="HF531" s="41"/>
      <c r="HG531" s="41"/>
      <c r="HH531" s="41"/>
      <c r="HI531" s="41"/>
      <c r="HJ531" s="41"/>
      <c r="HK531" s="41"/>
      <c r="HL531" s="41"/>
      <c r="HM531" s="41"/>
      <c r="HN531" s="41"/>
      <c r="HO531" s="41"/>
      <c r="HP531" s="41"/>
      <c r="HQ531" s="41"/>
      <c r="HR531" s="41"/>
      <c r="HS531" s="41"/>
      <c r="HT531" s="41"/>
      <c r="HU531" s="41"/>
      <c r="HV531" s="41"/>
      <c r="HW531" s="41"/>
      <c r="HX531" s="41"/>
      <c r="HY531" s="41"/>
      <c r="HZ531" s="41"/>
      <c r="IA531" s="41"/>
      <c r="IB531" s="41"/>
      <c r="IC531" s="41"/>
      <c r="ID531" s="41"/>
      <c r="IE531" s="41"/>
      <c r="IF531" s="41"/>
      <c r="IG531" s="41"/>
      <c r="IH531" s="41"/>
      <c r="II531" s="41"/>
      <c r="IJ531" s="41"/>
      <c r="IK531" s="41"/>
      <c r="IL531" s="41"/>
      <c r="IM531" s="41"/>
      <c r="IN531" s="41"/>
      <c r="IO531" s="41"/>
      <c r="IP531" s="41"/>
      <c r="IQ531" s="41"/>
      <c r="IR531" s="41"/>
      <c r="IS531" s="41"/>
      <c r="IT531" s="41"/>
      <c r="IU531" s="41"/>
      <c r="IV531" s="41"/>
    </row>
    <row r="532" spans="1:256" s="57" customFormat="1" ht="191.1" x14ac:dyDescent="0.25">
      <c r="A532" s="97">
        <v>794</v>
      </c>
      <c r="B532" s="100" t="s">
        <v>7243</v>
      </c>
      <c r="C532" s="98">
        <v>4</v>
      </c>
      <c r="D532" s="99" t="s">
        <v>7589</v>
      </c>
      <c r="E532" s="100" t="s">
        <v>7590</v>
      </c>
      <c r="F532" s="98">
        <v>6127</v>
      </c>
      <c r="G532" s="100" t="s">
        <v>7591</v>
      </c>
      <c r="H532" s="98">
        <v>2005</v>
      </c>
      <c r="I532" s="100" t="s">
        <v>7592</v>
      </c>
      <c r="J532" s="101">
        <v>60654.98</v>
      </c>
      <c r="K532" s="100" t="s">
        <v>726</v>
      </c>
      <c r="L532" s="100" t="s">
        <v>7248</v>
      </c>
      <c r="M532" s="100" t="s">
        <v>7249</v>
      </c>
      <c r="N532" s="100" t="s">
        <v>7593</v>
      </c>
      <c r="O532" s="100" t="s">
        <v>7594</v>
      </c>
      <c r="P532" s="100">
        <v>41043</v>
      </c>
      <c r="Q532" s="102">
        <v>39.200000000000003</v>
      </c>
      <c r="R532" s="98"/>
      <c r="S532" s="98">
        <v>1.2</v>
      </c>
      <c r="T532" s="98">
        <v>38</v>
      </c>
      <c r="U532" s="102">
        <v>39.200000000000003</v>
      </c>
      <c r="V532" s="98">
        <v>90</v>
      </c>
      <c r="W532" s="98">
        <v>100</v>
      </c>
      <c r="X532" s="103" t="s">
        <v>7499</v>
      </c>
      <c r="Y532" s="102"/>
      <c r="Z532" s="102"/>
      <c r="AA532" s="102"/>
      <c r="AB532" s="102">
        <v>60</v>
      </c>
      <c r="AC532" s="98"/>
      <c r="AD532" s="102"/>
      <c r="AE532" s="104"/>
      <c r="AF532" s="105">
        <v>85</v>
      </c>
      <c r="AG532" s="106" t="s">
        <v>7589</v>
      </c>
      <c r="AH532" s="100" t="s">
        <v>7590</v>
      </c>
      <c r="AI532" s="107">
        <v>85</v>
      </c>
      <c r="AJ532" s="106"/>
      <c r="AK532" s="98"/>
      <c r="AL532" s="107"/>
      <c r="AM532" s="106"/>
      <c r="AN532" s="98"/>
      <c r="AO532" s="107"/>
      <c r="AP532" s="106"/>
      <c r="AQ532" s="98"/>
      <c r="AR532" s="107"/>
      <c r="AS532" s="106"/>
      <c r="AT532" s="98"/>
      <c r="AU532" s="107"/>
      <c r="AV532" s="108"/>
      <c r="AW532" s="98"/>
      <c r="AX532" s="98"/>
      <c r="AY532" s="41"/>
      <c r="AZ532" s="41"/>
      <c r="BA532" s="41"/>
      <c r="BB532" s="41"/>
      <c r="BC532" s="41"/>
      <c r="BD532" s="41"/>
      <c r="BE532" s="41"/>
      <c r="BF532" s="41"/>
      <c r="BG532" s="41"/>
      <c r="BH532" s="41"/>
      <c r="BI532" s="41"/>
      <c r="BJ532" s="41"/>
      <c r="BK532" s="41"/>
      <c r="BL532" s="41"/>
      <c r="BM532" s="41"/>
      <c r="BN532" s="41"/>
      <c r="BO532" s="41"/>
      <c r="BP532" s="41"/>
      <c r="BQ532" s="41"/>
      <c r="BR532" s="41"/>
      <c r="BS532" s="41"/>
      <c r="BT532" s="41"/>
      <c r="BU532" s="41"/>
      <c r="BV532" s="41"/>
      <c r="BW532" s="41"/>
      <c r="BX532" s="41"/>
      <c r="BY532" s="41"/>
      <c r="BZ532" s="41"/>
      <c r="CA532" s="41"/>
      <c r="CB532" s="41"/>
      <c r="CC532" s="41"/>
      <c r="CD532" s="41"/>
      <c r="CE532" s="41"/>
      <c r="CF532" s="41"/>
      <c r="CG532" s="41"/>
      <c r="CH532" s="41"/>
      <c r="CI532" s="41"/>
      <c r="CJ532" s="41"/>
      <c r="CK532" s="41"/>
      <c r="CL532" s="41"/>
      <c r="CM532" s="41"/>
      <c r="CN532" s="41"/>
      <c r="CO532" s="41"/>
      <c r="CP532" s="41"/>
      <c r="CQ532" s="41"/>
      <c r="CR532" s="41"/>
      <c r="CS532" s="41"/>
      <c r="CT532" s="41"/>
      <c r="CU532" s="41"/>
      <c r="CV532" s="41"/>
      <c r="CW532" s="41"/>
      <c r="CX532" s="41"/>
      <c r="CY532" s="41"/>
      <c r="CZ532" s="41"/>
      <c r="DA532" s="41"/>
      <c r="DB532" s="41"/>
      <c r="DC532" s="41"/>
      <c r="DD532" s="41"/>
      <c r="DE532" s="41"/>
      <c r="DF532" s="41"/>
      <c r="DG532" s="41"/>
      <c r="DH532" s="41"/>
      <c r="DI532" s="41"/>
      <c r="DJ532" s="41"/>
      <c r="DK532" s="41"/>
      <c r="DL532" s="41"/>
      <c r="DM532" s="41"/>
      <c r="DN532" s="41"/>
      <c r="DO532" s="41"/>
      <c r="DP532" s="41"/>
      <c r="DQ532" s="41"/>
      <c r="DR532" s="41"/>
      <c r="DS532" s="41"/>
      <c r="DT532" s="41"/>
      <c r="DU532" s="41"/>
      <c r="DV532" s="41"/>
      <c r="DW532" s="41"/>
      <c r="DX532" s="41"/>
      <c r="DY532" s="41"/>
      <c r="DZ532" s="41"/>
      <c r="EA532" s="41"/>
      <c r="EB532" s="41"/>
      <c r="EC532" s="41"/>
      <c r="ED532" s="41"/>
      <c r="EE532" s="41"/>
      <c r="EF532" s="41"/>
      <c r="EG532" s="41"/>
      <c r="EH532" s="41"/>
      <c r="EI532" s="41"/>
      <c r="EJ532" s="41"/>
      <c r="EK532" s="41"/>
      <c r="EL532" s="41"/>
      <c r="EM532" s="41"/>
      <c r="EN532" s="41"/>
      <c r="EO532" s="41"/>
      <c r="EP532" s="41"/>
      <c r="EQ532" s="41"/>
      <c r="ER532" s="41"/>
      <c r="ES532" s="41"/>
      <c r="ET532" s="41"/>
      <c r="EU532" s="41"/>
      <c r="EV532" s="41"/>
      <c r="EW532" s="41"/>
      <c r="EX532" s="41"/>
      <c r="EY532" s="41"/>
      <c r="EZ532" s="41"/>
      <c r="FA532" s="41"/>
      <c r="FB532" s="41"/>
      <c r="FC532" s="41"/>
      <c r="FD532" s="41"/>
      <c r="FE532" s="41"/>
      <c r="FF532" s="41"/>
      <c r="FG532" s="41"/>
      <c r="FH532" s="41"/>
      <c r="FI532" s="41"/>
      <c r="FJ532" s="41"/>
      <c r="FK532" s="41"/>
      <c r="FL532" s="41"/>
      <c r="FM532" s="41"/>
      <c r="FN532" s="41"/>
      <c r="FO532" s="41"/>
      <c r="FP532" s="41"/>
      <c r="FQ532" s="41"/>
      <c r="FR532" s="41"/>
      <c r="FS532" s="41"/>
      <c r="FT532" s="41"/>
      <c r="FU532" s="41"/>
      <c r="FV532" s="41"/>
      <c r="FW532" s="41"/>
      <c r="FX532" s="41"/>
      <c r="FY532" s="41"/>
      <c r="FZ532" s="41"/>
      <c r="GA532" s="41"/>
      <c r="GB532" s="41"/>
      <c r="GC532" s="41"/>
      <c r="GD532" s="41"/>
      <c r="GE532" s="41"/>
      <c r="GF532" s="41"/>
      <c r="GG532" s="41"/>
      <c r="GH532" s="41"/>
      <c r="GI532" s="41"/>
      <c r="GJ532" s="41"/>
      <c r="GK532" s="41"/>
      <c r="GL532" s="41"/>
      <c r="GM532" s="41"/>
      <c r="GN532" s="41"/>
      <c r="GO532" s="41"/>
      <c r="GP532" s="41"/>
      <c r="GQ532" s="41"/>
      <c r="GR532" s="41"/>
      <c r="GS532" s="41"/>
      <c r="GT532" s="41"/>
      <c r="GU532" s="41"/>
      <c r="GV532" s="41"/>
      <c r="GW532" s="41"/>
      <c r="GX532" s="41"/>
      <c r="GY532" s="41"/>
      <c r="GZ532" s="41"/>
      <c r="HA532" s="41"/>
      <c r="HB532" s="41"/>
      <c r="HC532" s="41"/>
      <c r="HD532" s="41"/>
      <c r="HE532" s="41"/>
      <c r="HF532" s="41"/>
      <c r="HG532" s="41"/>
      <c r="HH532" s="41"/>
      <c r="HI532" s="41"/>
      <c r="HJ532" s="41"/>
      <c r="HK532" s="41"/>
      <c r="HL532" s="41"/>
      <c r="HM532" s="41"/>
      <c r="HN532" s="41"/>
      <c r="HO532" s="41"/>
      <c r="HP532" s="41"/>
      <c r="HQ532" s="41"/>
      <c r="HR532" s="41"/>
      <c r="HS532" s="41"/>
      <c r="HT532" s="41"/>
      <c r="HU532" s="41"/>
      <c r="HV532" s="41"/>
      <c r="HW532" s="41"/>
      <c r="HX532" s="41"/>
      <c r="HY532" s="41"/>
      <c r="HZ532" s="41"/>
      <c r="IA532" s="41"/>
      <c r="IB532" s="41"/>
      <c r="IC532" s="41"/>
      <c r="ID532" s="41"/>
      <c r="IE532" s="41"/>
      <c r="IF532" s="41"/>
      <c r="IG532" s="41"/>
      <c r="IH532" s="41"/>
      <c r="II532" s="41"/>
      <c r="IJ532" s="41"/>
      <c r="IK532" s="41"/>
      <c r="IL532" s="41"/>
      <c r="IM532" s="41"/>
      <c r="IN532" s="41"/>
      <c r="IO532" s="41"/>
      <c r="IP532" s="41"/>
      <c r="IQ532" s="41"/>
      <c r="IR532" s="41"/>
      <c r="IS532" s="41"/>
      <c r="IT532" s="41"/>
      <c r="IU532" s="41"/>
      <c r="IV532" s="41"/>
    </row>
    <row r="533" spans="1:256" s="41" customFormat="1" ht="101.95" x14ac:dyDescent="0.25">
      <c r="A533" s="97">
        <v>794</v>
      </c>
      <c r="B533" s="100" t="s">
        <v>7243</v>
      </c>
      <c r="C533" s="98"/>
      <c r="D533" s="99"/>
      <c r="E533" s="100"/>
      <c r="F533" s="98"/>
      <c r="G533" s="100" t="s">
        <v>7595</v>
      </c>
      <c r="H533" s="98">
        <v>2010</v>
      </c>
      <c r="I533" s="100" t="s">
        <v>7596</v>
      </c>
      <c r="J533" s="101">
        <v>62563</v>
      </c>
      <c r="K533" s="100" t="s">
        <v>6921</v>
      </c>
      <c r="L533" s="100"/>
      <c r="M533" s="100"/>
      <c r="N533" s="100"/>
      <c r="O533" s="100"/>
      <c r="P533" s="100" t="s">
        <v>7597</v>
      </c>
      <c r="Q533" s="102"/>
      <c r="R533" s="98"/>
      <c r="S533" s="98"/>
      <c r="T533" s="98"/>
      <c r="U533" s="102"/>
      <c r="V533" s="98"/>
      <c r="W533" s="98">
        <v>45</v>
      </c>
      <c r="X533" s="103" t="s">
        <v>7598</v>
      </c>
      <c r="Y533" s="102">
        <v>0</v>
      </c>
      <c r="Z533" s="102"/>
      <c r="AA533" s="102"/>
      <c r="AB533" s="102"/>
      <c r="AC533" s="98"/>
      <c r="AD533" s="102"/>
      <c r="AE533" s="104"/>
      <c r="AF533" s="105"/>
      <c r="AG533" s="106"/>
      <c r="AH533" s="100"/>
      <c r="AI533" s="107"/>
      <c r="AJ533" s="106"/>
      <c r="AK533" s="98"/>
      <c r="AL533" s="107"/>
      <c r="AM533" s="106"/>
      <c r="AN533" s="98"/>
      <c r="AO533" s="107"/>
      <c r="AP533" s="106"/>
      <c r="AQ533" s="98"/>
      <c r="AR533" s="107"/>
      <c r="AS533" s="106"/>
      <c r="AT533" s="98"/>
      <c r="AU533" s="107">
        <v>60</v>
      </c>
      <c r="AV533" s="108"/>
      <c r="AW533" s="98"/>
      <c r="AX533" s="98"/>
    </row>
    <row r="534" spans="1:256" ht="140.15" x14ac:dyDescent="0.25">
      <c r="A534" s="97">
        <v>794</v>
      </c>
      <c r="B534" s="100" t="s">
        <v>7243</v>
      </c>
      <c r="C534" s="98"/>
      <c r="D534" s="99" t="s">
        <v>2734</v>
      </c>
      <c r="E534" s="100"/>
      <c r="F534" s="98"/>
      <c r="G534" s="100" t="s">
        <v>7599</v>
      </c>
      <c r="H534" s="98"/>
      <c r="I534" s="100" t="s">
        <v>7600</v>
      </c>
      <c r="J534" s="101">
        <v>360000</v>
      </c>
      <c r="K534" s="100" t="s">
        <v>655</v>
      </c>
      <c r="L534" s="100"/>
      <c r="M534" s="100"/>
      <c r="N534" s="100" t="s">
        <v>7601</v>
      </c>
      <c r="O534" s="100" t="s">
        <v>7602</v>
      </c>
      <c r="P534" s="100" t="s">
        <v>7603</v>
      </c>
      <c r="Q534" s="102">
        <v>125.33</v>
      </c>
      <c r="R534" s="98">
        <v>46.45</v>
      </c>
      <c r="S534" s="98">
        <v>6.88</v>
      </c>
      <c r="T534" s="98">
        <v>72</v>
      </c>
      <c r="U534" s="102">
        <v>125.33</v>
      </c>
      <c r="V534" s="98">
        <v>80</v>
      </c>
      <c r="W534" s="98">
        <v>13</v>
      </c>
      <c r="X534" s="103" t="s">
        <v>7604</v>
      </c>
      <c r="Y534" s="102"/>
      <c r="Z534" s="102"/>
      <c r="AA534" s="102"/>
      <c r="AB534" s="102">
        <v>60</v>
      </c>
      <c r="AC534" s="98"/>
      <c r="AD534" s="102"/>
      <c r="AE534" s="104"/>
      <c r="AF534" s="105">
        <v>80</v>
      </c>
      <c r="AG534" s="106" t="s">
        <v>2734</v>
      </c>
      <c r="AH534" s="100" t="s">
        <v>2743</v>
      </c>
      <c r="AI534" s="107">
        <v>25</v>
      </c>
      <c r="AJ534" s="106" t="s">
        <v>7545</v>
      </c>
      <c r="AK534" s="98" t="s">
        <v>2743</v>
      </c>
      <c r="AL534" s="107">
        <v>15</v>
      </c>
      <c r="AM534" s="106" t="s">
        <v>7546</v>
      </c>
      <c r="AN534" s="98" t="s">
        <v>7547</v>
      </c>
      <c r="AO534" s="107">
        <v>10</v>
      </c>
      <c r="AP534" s="106" t="s">
        <v>7548</v>
      </c>
      <c r="AQ534" s="98"/>
      <c r="AR534" s="107">
        <v>10</v>
      </c>
      <c r="AS534" s="106" t="s">
        <v>7260</v>
      </c>
      <c r="AT534" s="98"/>
      <c r="AU534" s="107">
        <v>20</v>
      </c>
      <c r="AV534" s="108"/>
      <c r="AW534" s="98"/>
      <c r="AX534" s="98"/>
      <c r="AY534" s="57"/>
      <c r="AZ534" s="57"/>
      <c r="BA534" s="57"/>
      <c r="BB534" s="57"/>
      <c r="BC534" s="57"/>
      <c r="BD534" s="57"/>
      <c r="BE534" s="57"/>
      <c r="BF534" s="57"/>
      <c r="BG534" s="57"/>
      <c r="BH534" s="57"/>
      <c r="BI534" s="57"/>
      <c r="BJ534" s="57"/>
      <c r="BK534" s="57"/>
      <c r="BL534" s="57"/>
      <c r="BM534" s="57"/>
      <c r="BN534" s="57"/>
      <c r="BO534" s="57"/>
      <c r="BP534" s="57"/>
      <c r="BQ534" s="57"/>
      <c r="BR534" s="57"/>
      <c r="BS534" s="57"/>
      <c r="BT534" s="57"/>
      <c r="BU534" s="57"/>
      <c r="BV534" s="57"/>
      <c r="BW534" s="57"/>
      <c r="BX534" s="57"/>
      <c r="BY534" s="57"/>
      <c r="BZ534" s="57"/>
      <c r="CA534" s="57"/>
      <c r="CB534" s="57"/>
      <c r="CC534" s="57"/>
      <c r="CD534" s="57"/>
      <c r="CE534" s="57"/>
      <c r="CF534" s="57"/>
      <c r="CG534" s="57"/>
      <c r="CH534" s="57"/>
      <c r="CI534" s="57"/>
      <c r="CJ534" s="57"/>
      <c r="CK534" s="57"/>
      <c r="CL534" s="57"/>
      <c r="CM534" s="57"/>
      <c r="CN534" s="57"/>
      <c r="CO534" s="57"/>
      <c r="CP534" s="57"/>
      <c r="CQ534" s="57"/>
      <c r="CR534" s="57"/>
      <c r="CS534" s="57"/>
      <c r="CT534" s="57"/>
      <c r="CU534" s="57"/>
      <c r="CV534" s="57"/>
      <c r="CW534" s="57"/>
      <c r="CX534" s="57"/>
      <c r="CY534" s="57"/>
      <c r="CZ534" s="57"/>
      <c r="DA534" s="57"/>
      <c r="DB534" s="57"/>
      <c r="DC534" s="57"/>
      <c r="DD534" s="57"/>
      <c r="DE534" s="57"/>
      <c r="DF534" s="57"/>
      <c r="DG534" s="57"/>
      <c r="DH534" s="57"/>
      <c r="DI534" s="57"/>
      <c r="DJ534" s="57"/>
      <c r="DK534" s="57"/>
      <c r="DL534" s="57"/>
      <c r="DM534" s="57"/>
      <c r="DN534" s="57"/>
      <c r="DO534" s="57"/>
      <c r="DP534" s="57"/>
      <c r="DQ534" s="57"/>
      <c r="DR534" s="57"/>
      <c r="DS534" s="57"/>
      <c r="DT534" s="57"/>
      <c r="DU534" s="57"/>
      <c r="DV534" s="57"/>
      <c r="DW534" s="57"/>
      <c r="DX534" s="57"/>
      <c r="DY534" s="57"/>
      <c r="DZ534" s="57"/>
      <c r="EA534" s="57"/>
      <c r="EB534" s="57"/>
      <c r="EC534" s="57"/>
      <c r="ED534" s="57"/>
      <c r="EE534" s="57"/>
      <c r="EF534" s="57"/>
      <c r="EG534" s="57"/>
      <c r="EH534" s="57"/>
      <c r="EI534" s="57"/>
      <c r="EJ534" s="57"/>
      <c r="EK534" s="57"/>
      <c r="EL534" s="57"/>
      <c r="EM534" s="57"/>
      <c r="EN534" s="57"/>
      <c r="EO534" s="57"/>
      <c r="EP534" s="57"/>
      <c r="EQ534" s="57"/>
      <c r="ER534" s="57"/>
      <c r="ES534" s="57"/>
      <c r="ET534" s="57"/>
      <c r="EU534" s="57"/>
      <c r="EV534" s="57"/>
      <c r="EW534" s="57"/>
      <c r="EX534" s="57"/>
      <c r="EY534" s="57"/>
      <c r="EZ534" s="57"/>
      <c r="FA534" s="57"/>
      <c r="FB534" s="57"/>
      <c r="FC534" s="57"/>
      <c r="FD534" s="57"/>
      <c r="FE534" s="57"/>
      <c r="FF534" s="57"/>
      <c r="FG534" s="57"/>
      <c r="FH534" s="57"/>
      <c r="FI534" s="57"/>
      <c r="FJ534" s="57"/>
      <c r="FK534" s="57"/>
      <c r="FL534" s="57"/>
      <c r="FM534" s="57"/>
      <c r="FN534" s="57"/>
      <c r="FO534" s="57"/>
      <c r="FP534" s="57"/>
      <c r="FQ534" s="57"/>
      <c r="FR534" s="57"/>
      <c r="FS534" s="57"/>
      <c r="FT534" s="57"/>
      <c r="FU534" s="57"/>
      <c r="FV534" s="57"/>
      <c r="FW534" s="57"/>
      <c r="FX534" s="57"/>
      <c r="FY534" s="57"/>
      <c r="FZ534" s="57"/>
      <c r="GA534" s="57"/>
      <c r="GB534" s="57"/>
      <c r="GC534" s="57"/>
      <c r="GD534" s="57"/>
      <c r="GE534" s="57"/>
      <c r="GF534" s="57"/>
      <c r="GG534" s="57"/>
      <c r="GH534" s="57"/>
      <c r="GI534" s="57"/>
      <c r="GJ534" s="57"/>
      <c r="GK534" s="57"/>
      <c r="GL534" s="57"/>
      <c r="GM534" s="57"/>
      <c r="GN534" s="57"/>
      <c r="GO534" s="57"/>
      <c r="GP534" s="57"/>
      <c r="GQ534" s="57"/>
      <c r="GR534" s="57"/>
      <c r="GS534" s="57"/>
      <c r="GT534" s="57"/>
      <c r="GU534" s="57"/>
      <c r="GV534" s="57"/>
      <c r="GW534" s="57"/>
      <c r="GX534" s="57"/>
      <c r="GY534" s="57"/>
      <c r="GZ534" s="57"/>
      <c r="HA534" s="57"/>
      <c r="HB534" s="57"/>
      <c r="HC534" s="57"/>
      <c r="HD534" s="57"/>
      <c r="HE534" s="57"/>
      <c r="HF534" s="57"/>
      <c r="HG534" s="57"/>
      <c r="HH534" s="57"/>
      <c r="HI534" s="57"/>
      <c r="HJ534" s="57"/>
      <c r="HK534" s="57"/>
      <c r="HL534" s="57"/>
      <c r="HM534" s="57"/>
      <c r="HN534" s="57"/>
      <c r="HO534" s="57"/>
      <c r="HP534" s="57"/>
      <c r="HQ534" s="57"/>
      <c r="HR534" s="57"/>
      <c r="HS534" s="57"/>
      <c r="HT534" s="57"/>
      <c r="HU534" s="57"/>
      <c r="HV534" s="57"/>
      <c r="HW534" s="57"/>
      <c r="HX534" s="57"/>
      <c r="HY534" s="57"/>
      <c r="HZ534" s="57"/>
      <c r="IA534" s="57"/>
      <c r="IB534" s="57"/>
      <c r="IC534" s="57"/>
      <c r="ID534" s="57"/>
      <c r="IE534" s="57"/>
      <c r="IF534" s="57"/>
      <c r="IG534" s="57"/>
      <c r="IH534" s="57"/>
      <c r="II534" s="57"/>
      <c r="IJ534" s="57"/>
      <c r="IK534" s="57"/>
      <c r="IL534" s="57"/>
      <c r="IM534" s="57"/>
      <c r="IN534" s="57"/>
      <c r="IO534" s="57"/>
      <c r="IP534" s="57"/>
      <c r="IQ534" s="57"/>
      <c r="IR534" s="57"/>
      <c r="IS534" s="57"/>
      <c r="IT534" s="57"/>
      <c r="IU534" s="57"/>
      <c r="IV534" s="57"/>
    </row>
    <row r="535" spans="1:256" ht="191.1" x14ac:dyDescent="0.25">
      <c r="A535" s="97">
        <v>794</v>
      </c>
      <c r="B535" s="100" t="s">
        <v>7243</v>
      </c>
      <c r="C535" s="98">
        <v>7</v>
      </c>
      <c r="D535" s="99" t="s">
        <v>2734</v>
      </c>
      <c r="E535" s="100" t="s">
        <v>2743</v>
      </c>
      <c r="F535" s="98">
        <v>2619</v>
      </c>
      <c r="G535" s="100" t="s">
        <v>7613</v>
      </c>
      <c r="H535" s="98">
        <v>2007</v>
      </c>
      <c r="I535" s="100" t="s">
        <v>7614</v>
      </c>
      <c r="J535" s="101">
        <v>600000</v>
      </c>
      <c r="K535" s="100" t="s">
        <v>675</v>
      </c>
      <c r="L535" s="100" t="s">
        <v>7248</v>
      </c>
      <c r="M535" s="100" t="s">
        <v>7249</v>
      </c>
      <c r="N535" s="100" t="s">
        <v>7615</v>
      </c>
      <c r="O535" s="100" t="s">
        <v>7616</v>
      </c>
      <c r="P535" s="100">
        <v>41263</v>
      </c>
      <c r="Q535" s="102">
        <v>115.96</v>
      </c>
      <c r="R535" s="98">
        <v>69.959999999999994</v>
      </c>
      <c r="S535" s="98">
        <v>10</v>
      </c>
      <c r="T535" s="98">
        <v>36</v>
      </c>
      <c r="U535" s="102">
        <v>115.96</v>
      </c>
      <c r="V535" s="98">
        <v>60</v>
      </c>
      <c r="W535" s="98">
        <v>78</v>
      </c>
      <c r="X535" s="103" t="s">
        <v>7252</v>
      </c>
      <c r="Y535" s="102"/>
      <c r="Z535" s="102"/>
      <c r="AA535" s="102"/>
      <c r="AB535" s="102">
        <v>60</v>
      </c>
      <c r="AC535" s="98"/>
      <c r="AD535" s="102"/>
      <c r="AE535" s="104"/>
      <c r="AF535" s="105">
        <v>50</v>
      </c>
      <c r="AG535" s="106" t="s">
        <v>2734</v>
      </c>
      <c r="AH535" s="100" t="s">
        <v>2743</v>
      </c>
      <c r="AI535" s="107">
        <v>30</v>
      </c>
      <c r="AJ535" s="106" t="s">
        <v>7545</v>
      </c>
      <c r="AK535" s="98" t="s">
        <v>2743</v>
      </c>
      <c r="AL535" s="107">
        <v>20</v>
      </c>
      <c r="AM535" s="106"/>
      <c r="AN535" s="98"/>
      <c r="AO535" s="107"/>
      <c r="AP535" s="106"/>
      <c r="AQ535" s="98"/>
      <c r="AR535" s="107"/>
      <c r="AS535" s="106"/>
      <c r="AT535" s="98"/>
      <c r="AU535" s="107"/>
      <c r="AV535" s="108"/>
      <c r="AW535" s="98"/>
      <c r="AX535" s="98"/>
      <c r="AY535" s="57"/>
      <c r="AZ535" s="57"/>
      <c r="BA535" s="57"/>
      <c r="BB535" s="57"/>
      <c r="BC535" s="57"/>
      <c r="BD535" s="57"/>
      <c r="BE535" s="57"/>
      <c r="BF535" s="57"/>
      <c r="BG535" s="57"/>
      <c r="BH535" s="57"/>
      <c r="BI535" s="57"/>
      <c r="BJ535" s="57"/>
      <c r="BK535" s="57"/>
      <c r="BL535" s="57"/>
      <c r="BM535" s="57"/>
      <c r="BN535" s="57"/>
      <c r="BO535" s="57"/>
      <c r="BP535" s="57"/>
      <c r="BQ535" s="57"/>
      <c r="BR535" s="57"/>
      <c r="BS535" s="57"/>
      <c r="BT535" s="57"/>
      <c r="BU535" s="57"/>
      <c r="BV535" s="57"/>
      <c r="BW535" s="57"/>
      <c r="BX535" s="57"/>
      <c r="BY535" s="57"/>
      <c r="BZ535" s="57"/>
      <c r="CA535" s="57"/>
      <c r="CB535" s="57"/>
      <c r="CC535" s="57"/>
      <c r="CD535" s="57"/>
      <c r="CE535" s="57"/>
      <c r="CF535" s="57"/>
      <c r="CG535" s="57"/>
      <c r="CH535" s="57"/>
      <c r="CI535" s="57"/>
      <c r="CJ535" s="57"/>
      <c r="CK535" s="57"/>
      <c r="CL535" s="57"/>
      <c r="CM535" s="57"/>
      <c r="CN535" s="57"/>
      <c r="CO535" s="57"/>
      <c r="CP535" s="57"/>
      <c r="CQ535" s="57"/>
      <c r="CR535" s="57"/>
      <c r="CS535" s="57"/>
      <c r="CT535" s="57"/>
      <c r="CU535" s="57"/>
      <c r="CV535" s="57"/>
      <c r="CW535" s="57"/>
      <c r="CX535" s="57"/>
      <c r="CY535" s="57"/>
      <c r="CZ535" s="57"/>
      <c r="DA535" s="57"/>
      <c r="DB535" s="57"/>
      <c r="DC535" s="57"/>
      <c r="DD535" s="57"/>
      <c r="DE535" s="57"/>
      <c r="DF535" s="57"/>
      <c r="DG535" s="57"/>
      <c r="DH535" s="57"/>
      <c r="DI535" s="57"/>
      <c r="DJ535" s="57"/>
      <c r="DK535" s="57"/>
      <c r="DL535" s="57"/>
      <c r="DM535" s="57"/>
      <c r="DN535" s="57"/>
      <c r="DO535" s="57"/>
      <c r="DP535" s="57"/>
      <c r="DQ535" s="57"/>
      <c r="DR535" s="57"/>
      <c r="DS535" s="57"/>
      <c r="DT535" s="57"/>
      <c r="DU535" s="57"/>
      <c r="DV535" s="57"/>
      <c r="DW535" s="57"/>
      <c r="DX535" s="57"/>
      <c r="DY535" s="57"/>
      <c r="DZ535" s="57"/>
      <c r="EA535" s="57"/>
      <c r="EB535" s="57"/>
      <c r="EC535" s="57"/>
      <c r="ED535" s="57"/>
      <c r="EE535" s="57"/>
      <c r="EF535" s="57"/>
      <c r="EG535" s="57"/>
      <c r="EH535" s="57"/>
      <c r="EI535" s="57"/>
      <c r="EJ535" s="57"/>
      <c r="EK535" s="57"/>
      <c r="EL535" s="57"/>
      <c r="EM535" s="57"/>
      <c r="EN535" s="57"/>
      <c r="EO535" s="57"/>
      <c r="EP535" s="57"/>
      <c r="EQ535" s="57"/>
      <c r="ER535" s="57"/>
      <c r="ES535" s="57"/>
      <c r="ET535" s="57"/>
      <c r="EU535" s="57"/>
      <c r="EV535" s="57"/>
      <c r="EW535" s="57"/>
      <c r="EX535" s="57"/>
      <c r="EY535" s="57"/>
      <c r="EZ535" s="57"/>
      <c r="FA535" s="57"/>
      <c r="FB535" s="57"/>
      <c r="FC535" s="57"/>
      <c r="FD535" s="57"/>
      <c r="FE535" s="57"/>
      <c r="FF535" s="57"/>
      <c r="FG535" s="57"/>
      <c r="FH535" s="57"/>
      <c r="FI535" s="57"/>
      <c r="FJ535" s="57"/>
      <c r="FK535" s="57"/>
      <c r="FL535" s="57"/>
      <c r="FM535" s="57"/>
      <c r="FN535" s="57"/>
      <c r="FO535" s="57"/>
      <c r="FP535" s="57"/>
      <c r="FQ535" s="57"/>
      <c r="FR535" s="57"/>
      <c r="FS535" s="57"/>
      <c r="FT535" s="57"/>
      <c r="FU535" s="57"/>
      <c r="FV535" s="57"/>
      <c r="FW535" s="57"/>
      <c r="FX535" s="57"/>
      <c r="FY535" s="57"/>
      <c r="FZ535" s="57"/>
      <c r="GA535" s="57"/>
      <c r="GB535" s="57"/>
      <c r="GC535" s="57"/>
      <c r="GD535" s="57"/>
      <c r="GE535" s="57"/>
      <c r="GF535" s="57"/>
      <c r="GG535" s="57"/>
      <c r="GH535" s="57"/>
      <c r="GI535" s="57"/>
      <c r="GJ535" s="57"/>
      <c r="GK535" s="57"/>
      <c r="GL535" s="57"/>
      <c r="GM535" s="57"/>
      <c r="GN535" s="57"/>
      <c r="GO535" s="57"/>
      <c r="GP535" s="57"/>
      <c r="GQ535" s="57"/>
      <c r="GR535" s="57"/>
      <c r="GS535" s="57"/>
      <c r="GT535" s="57"/>
      <c r="GU535" s="57"/>
      <c r="GV535" s="57"/>
      <c r="GW535" s="57"/>
      <c r="GX535" s="57"/>
      <c r="GY535" s="57"/>
      <c r="GZ535" s="57"/>
      <c r="HA535" s="57"/>
      <c r="HB535" s="57"/>
      <c r="HC535" s="57"/>
      <c r="HD535" s="57"/>
      <c r="HE535" s="57"/>
      <c r="HF535" s="57"/>
      <c r="HG535" s="57"/>
      <c r="HH535" s="57"/>
      <c r="HI535" s="57"/>
      <c r="HJ535" s="57"/>
      <c r="HK535" s="57"/>
      <c r="HL535" s="57"/>
      <c r="HM535" s="57"/>
      <c r="HN535" s="57"/>
      <c r="HO535" s="57"/>
      <c r="HP535" s="57"/>
      <c r="HQ535" s="57"/>
      <c r="HR535" s="57"/>
      <c r="HS535" s="57"/>
      <c r="HT535" s="57"/>
      <c r="HU535" s="57"/>
      <c r="HV535" s="57"/>
      <c r="HW535" s="57"/>
      <c r="HX535" s="57"/>
      <c r="HY535" s="57"/>
      <c r="HZ535" s="57"/>
      <c r="IA535" s="57"/>
      <c r="IB535" s="57"/>
      <c r="IC535" s="57"/>
      <c r="ID535" s="57"/>
      <c r="IE535" s="57"/>
      <c r="IF535" s="57"/>
      <c r="IG535" s="57"/>
      <c r="IH535" s="57"/>
      <c r="II535" s="57"/>
      <c r="IJ535" s="57"/>
      <c r="IK535" s="57"/>
      <c r="IL535" s="57"/>
      <c r="IM535" s="57"/>
      <c r="IN535" s="57"/>
      <c r="IO535" s="57"/>
      <c r="IP535" s="57"/>
      <c r="IQ535" s="57"/>
      <c r="IR535" s="57"/>
      <c r="IS535" s="57"/>
      <c r="IT535" s="57"/>
      <c r="IU535" s="57"/>
      <c r="IV535" s="57"/>
    </row>
    <row r="536" spans="1:256" s="41" customFormat="1" ht="191.1" x14ac:dyDescent="0.25">
      <c r="A536" s="97">
        <v>794</v>
      </c>
      <c r="B536" s="100" t="s">
        <v>7243</v>
      </c>
      <c r="C536" s="98">
        <v>4</v>
      </c>
      <c r="D536" s="99" t="s">
        <v>7589</v>
      </c>
      <c r="E536" s="100" t="s">
        <v>7590</v>
      </c>
      <c r="F536" s="98">
        <v>6127</v>
      </c>
      <c r="G536" s="100" t="s">
        <v>7617</v>
      </c>
      <c r="H536" s="98">
        <v>2005</v>
      </c>
      <c r="I536" s="100" t="s">
        <v>7618</v>
      </c>
      <c r="J536" s="101">
        <v>136437.10999999999</v>
      </c>
      <c r="K536" s="100" t="s">
        <v>733</v>
      </c>
      <c r="L536" s="100" t="s">
        <v>7248</v>
      </c>
      <c r="M536" s="100" t="s">
        <v>7249</v>
      </c>
      <c r="N536" s="100" t="s">
        <v>7619</v>
      </c>
      <c r="O536" s="100" t="s">
        <v>7620</v>
      </c>
      <c r="P536" s="100">
        <v>41043</v>
      </c>
      <c r="Q536" s="102">
        <v>32.450000000000003</v>
      </c>
      <c r="R536" s="98"/>
      <c r="S536" s="98">
        <v>7.05</v>
      </c>
      <c r="T536" s="98">
        <v>25.4</v>
      </c>
      <c r="U536" s="102">
        <v>32.450000000000003</v>
      </c>
      <c r="V536" s="98">
        <v>80</v>
      </c>
      <c r="W536" s="98">
        <v>100</v>
      </c>
      <c r="X536" s="103" t="s">
        <v>7554</v>
      </c>
      <c r="Y536" s="102"/>
      <c r="Z536" s="102"/>
      <c r="AA536" s="102"/>
      <c r="AB536" s="102">
        <v>60</v>
      </c>
      <c r="AC536" s="98"/>
      <c r="AD536" s="102"/>
      <c r="AE536" s="104"/>
      <c r="AF536" s="105">
        <v>100</v>
      </c>
      <c r="AG536" s="106" t="s">
        <v>7589</v>
      </c>
      <c r="AH536" s="100" t="s">
        <v>7590</v>
      </c>
      <c r="AI536" s="107">
        <v>100</v>
      </c>
      <c r="AJ536" s="106"/>
      <c r="AK536" s="98"/>
      <c r="AL536" s="107"/>
      <c r="AM536" s="106"/>
      <c r="AN536" s="98"/>
      <c r="AO536" s="107"/>
      <c r="AP536" s="106"/>
      <c r="AQ536" s="98"/>
      <c r="AR536" s="107"/>
      <c r="AS536" s="106"/>
      <c r="AT536" s="98"/>
      <c r="AU536" s="107"/>
      <c r="AV536" s="108"/>
      <c r="AW536" s="98"/>
      <c r="AX536" s="98"/>
      <c r="AY536" s="57"/>
      <c r="AZ536" s="57"/>
      <c r="BA536" s="57"/>
      <c r="BB536" s="57"/>
      <c r="BC536" s="57"/>
      <c r="BD536" s="57"/>
      <c r="BE536" s="57"/>
      <c r="BF536" s="57"/>
      <c r="BG536" s="57"/>
      <c r="BH536" s="57"/>
      <c r="BI536" s="57"/>
      <c r="BJ536" s="57"/>
      <c r="BK536" s="57"/>
      <c r="BL536" s="57"/>
      <c r="BM536" s="57"/>
      <c r="BN536" s="57"/>
      <c r="BO536" s="57"/>
      <c r="BP536" s="57"/>
      <c r="BQ536" s="57"/>
      <c r="BR536" s="57"/>
      <c r="BS536" s="57"/>
      <c r="BT536" s="57"/>
      <c r="BU536" s="57"/>
      <c r="BV536" s="57"/>
      <c r="BW536" s="57"/>
      <c r="BX536" s="57"/>
      <c r="BY536" s="57"/>
      <c r="BZ536" s="57"/>
      <c r="CA536" s="57"/>
      <c r="CB536" s="57"/>
      <c r="CC536" s="57"/>
      <c r="CD536" s="57"/>
      <c r="CE536" s="57"/>
      <c r="CF536" s="57"/>
      <c r="CG536" s="57"/>
      <c r="CH536" s="57"/>
      <c r="CI536" s="57"/>
      <c r="CJ536" s="57"/>
      <c r="CK536" s="57"/>
      <c r="CL536" s="57"/>
      <c r="CM536" s="57"/>
      <c r="CN536" s="57"/>
      <c r="CO536" s="57"/>
      <c r="CP536" s="57"/>
      <c r="CQ536" s="57"/>
      <c r="CR536" s="57"/>
      <c r="CS536" s="57"/>
      <c r="CT536" s="57"/>
      <c r="CU536" s="57"/>
      <c r="CV536" s="57"/>
      <c r="CW536" s="57"/>
      <c r="CX536" s="57"/>
      <c r="CY536" s="57"/>
      <c r="CZ536" s="57"/>
      <c r="DA536" s="57"/>
      <c r="DB536" s="57"/>
      <c r="DC536" s="57"/>
      <c r="DD536" s="57"/>
      <c r="DE536" s="57"/>
      <c r="DF536" s="57"/>
      <c r="DG536" s="57"/>
      <c r="DH536" s="57"/>
      <c r="DI536" s="57"/>
      <c r="DJ536" s="57"/>
      <c r="DK536" s="57"/>
      <c r="DL536" s="57"/>
      <c r="DM536" s="57"/>
      <c r="DN536" s="57"/>
      <c r="DO536" s="57"/>
      <c r="DP536" s="57"/>
      <c r="DQ536" s="57"/>
      <c r="DR536" s="57"/>
      <c r="DS536" s="57"/>
      <c r="DT536" s="57"/>
      <c r="DU536" s="57"/>
      <c r="DV536" s="57"/>
      <c r="DW536" s="57"/>
      <c r="DX536" s="57"/>
      <c r="DY536" s="57"/>
      <c r="DZ536" s="57"/>
      <c r="EA536" s="57"/>
      <c r="EB536" s="57"/>
      <c r="EC536" s="57"/>
      <c r="ED536" s="57"/>
      <c r="EE536" s="57"/>
      <c r="EF536" s="57"/>
      <c r="EG536" s="57"/>
      <c r="EH536" s="57"/>
      <c r="EI536" s="57"/>
      <c r="EJ536" s="57"/>
      <c r="EK536" s="57"/>
      <c r="EL536" s="57"/>
      <c r="EM536" s="57"/>
      <c r="EN536" s="57"/>
      <c r="EO536" s="57"/>
      <c r="EP536" s="57"/>
      <c r="EQ536" s="57"/>
      <c r="ER536" s="57"/>
      <c r="ES536" s="57"/>
      <c r="ET536" s="57"/>
      <c r="EU536" s="57"/>
      <c r="EV536" s="57"/>
      <c r="EW536" s="57"/>
      <c r="EX536" s="57"/>
      <c r="EY536" s="57"/>
      <c r="EZ536" s="57"/>
      <c r="FA536" s="57"/>
      <c r="FB536" s="57"/>
      <c r="FC536" s="57"/>
      <c r="FD536" s="57"/>
      <c r="FE536" s="57"/>
      <c r="FF536" s="57"/>
      <c r="FG536" s="57"/>
      <c r="FH536" s="57"/>
      <c r="FI536" s="57"/>
      <c r="FJ536" s="57"/>
      <c r="FK536" s="57"/>
      <c r="FL536" s="57"/>
      <c r="FM536" s="57"/>
      <c r="FN536" s="57"/>
      <c r="FO536" s="57"/>
      <c r="FP536" s="57"/>
      <c r="FQ536" s="57"/>
      <c r="FR536" s="57"/>
      <c r="FS536" s="57"/>
      <c r="FT536" s="57"/>
      <c r="FU536" s="57"/>
      <c r="FV536" s="57"/>
      <c r="FW536" s="57"/>
      <c r="FX536" s="57"/>
      <c r="FY536" s="57"/>
      <c r="FZ536" s="57"/>
      <c r="GA536" s="57"/>
      <c r="GB536" s="57"/>
      <c r="GC536" s="57"/>
      <c r="GD536" s="57"/>
      <c r="GE536" s="57"/>
      <c r="GF536" s="57"/>
      <c r="GG536" s="57"/>
      <c r="GH536" s="57"/>
      <c r="GI536" s="57"/>
      <c r="GJ536" s="57"/>
      <c r="GK536" s="57"/>
      <c r="GL536" s="57"/>
      <c r="GM536" s="57"/>
      <c r="GN536" s="57"/>
      <c r="GO536" s="57"/>
      <c r="GP536" s="57"/>
      <c r="GQ536" s="57"/>
      <c r="GR536" s="57"/>
      <c r="GS536" s="57"/>
      <c r="GT536" s="57"/>
      <c r="GU536" s="57"/>
      <c r="GV536" s="57"/>
      <c r="GW536" s="57"/>
      <c r="GX536" s="57"/>
      <c r="GY536" s="57"/>
      <c r="GZ536" s="57"/>
      <c r="HA536" s="57"/>
      <c r="HB536" s="57"/>
      <c r="HC536" s="57"/>
      <c r="HD536" s="57"/>
      <c r="HE536" s="57"/>
      <c r="HF536" s="57"/>
      <c r="HG536" s="57"/>
      <c r="HH536" s="57"/>
      <c r="HI536" s="57"/>
      <c r="HJ536" s="57"/>
      <c r="HK536" s="57"/>
      <c r="HL536" s="57"/>
      <c r="HM536" s="57"/>
      <c r="HN536" s="57"/>
      <c r="HO536" s="57"/>
      <c r="HP536" s="57"/>
      <c r="HQ536" s="57"/>
      <c r="HR536" s="57"/>
      <c r="HS536" s="57"/>
      <c r="HT536" s="57"/>
      <c r="HU536" s="57"/>
      <c r="HV536" s="57"/>
      <c r="HW536" s="57"/>
      <c r="HX536" s="57"/>
      <c r="HY536" s="57"/>
      <c r="HZ536" s="57"/>
      <c r="IA536" s="57"/>
      <c r="IB536" s="57"/>
      <c r="IC536" s="57"/>
      <c r="ID536" s="57"/>
      <c r="IE536" s="57"/>
      <c r="IF536" s="57"/>
      <c r="IG536" s="57"/>
      <c r="IH536" s="57"/>
      <c r="II536" s="57"/>
      <c r="IJ536" s="57"/>
      <c r="IK536" s="57"/>
      <c r="IL536" s="57"/>
      <c r="IM536" s="57"/>
      <c r="IN536" s="57"/>
      <c r="IO536" s="57"/>
      <c r="IP536" s="57"/>
      <c r="IQ536" s="57"/>
      <c r="IR536" s="57"/>
      <c r="IS536" s="57"/>
      <c r="IT536" s="57"/>
      <c r="IU536" s="57"/>
      <c r="IV536" s="57"/>
    </row>
    <row r="537" spans="1:256" s="41" customFormat="1" ht="76.45" x14ac:dyDescent="0.25">
      <c r="A537" s="97">
        <v>794</v>
      </c>
      <c r="B537" s="100" t="s">
        <v>7243</v>
      </c>
      <c r="C537" s="98"/>
      <c r="D537" s="99"/>
      <c r="E537" s="100" t="s">
        <v>7245</v>
      </c>
      <c r="F537" s="98">
        <v>6008</v>
      </c>
      <c r="G537" s="100" t="s">
        <v>6851</v>
      </c>
      <c r="H537" s="98">
        <v>2010</v>
      </c>
      <c r="I537" s="100" t="s">
        <v>7684</v>
      </c>
      <c r="J537" s="101">
        <v>109575</v>
      </c>
      <c r="K537" s="100" t="s">
        <v>6921</v>
      </c>
      <c r="L537" s="100"/>
      <c r="M537" s="100"/>
      <c r="N537" s="100"/>
      <c r="O537" s="100"/>
      <c r="P537" s="100">
        <v>41673</v>
      </c>
      <c r="Q537" s="102"/>
      <c r="R537" s="98"/>
      <c r="S537" s="98"/>
      <c r="T537" s="98"/>
      <c r="U537" s="102">
        <v>0</v>
      </c>
      <c r="V537" s="98"/>
      <c r="W537" s="98">
        <v>50</v>
      </c>
      <c r="X537" s="103" t="s">
        <v>7598</v>
      </c>
      <c r="Y537" s="102">
        <v>0</v>
      </c>
      <c r="Z537" s="102"/>
      <c r="AA537" s="102"/>
      <c r="AB537" s="102"/>
      <c r="AC537" s="98"/>
      <c r="AD537" s="102"/>
      <c r="AE537" s="104"/>
      <c r="AF537" s="105"/>
      <c r="AG537" s="106"/>
      <c r="AH537" s="100"/>
      <c r="AI537" s="107"/>
      <c r="AJ537" s="106"/>
      <c r="AK537" s="98"/>
      <c r="AL537" s="107"/>
      <c r="AM537" s="106"/>
      <c r="AN537" s="98"/>
      <c r="AO537" s="107"/>
      <c r="AP537" s="106"/>
      <c r="AQ537" s="98"/>
      <c r="AR537" s="107"/>
      <c r="AS537" s="106"/>
      <c r="AT537" s="98"/>
      <c r="AU537" s="107">
        <v>60</v>
      </c>
      <c r="AV537" s="108"/>
      <c r="AW537" s="98"/>
      <c r="AX537" s="98"/>
    </row>
    <row r="538" spans="1:256" s="41" customFormat="1" ht="89.2" x14ac:dyDescent="0.25">
      <c r="A538" s="97">
        <v>795</v>
      </c>
      <c r="B538" s="100" t="s">
        <v>5679</v>
      </c>
      <c r="C538" s="98">
        <v>47</v>
      </c>
      <c r="D538" s="99" t="s">
        <v>4480</v>
      </c>
      <c r="E538" s="100" t="s">
        <v>7138</v>
      </c>
      <c r="F538" s="98">
        <v>25591</v>
      </c>
      <c r="G538" s="100" t="s">
        <v>7725</v>
      </c>
      <c r="H538" s="98">
        <v>2009</v>
      </c>
      <c r="I538" s="100" t="s">
        <v>7726</v>
      </c>
      <c r="J538" s="101">
        <v>36804.75</v>
      </c>
      <c r="K538" s="100" t="s">
        <v>675</v>
      </c>
      <c r="L538" s="100" t="s">
        <v>4375</v>
      </c>
      <c r="M538" s="100" t="s">
        <v>4313</v>
      </c>
      <c r="N538" s="100" t="s">
        <v>4417</v>
      </c>
      <c r="O538" s="100" t="s">
        <v>4418</v>
      </c>
      <c r="P538" s="100" t="s">
        <v>7727</v>
      </c>
      <c r="Q538" s="102">
        <v>28.4</v>
      </c>
      <c r="R538" s="98">
        <v>0</v>
      </c>
      <c r="S538" s="98">
        <v>6</v>
      </c>
      <c r="T538" s="98">
        <v>22.4</v>
      </c>
      <c r="U538" s="102">
        <v>28.4</v>
      </c>
      <c r="V538" s="98">
        <v>100</v>
      </c>
      <c r="W538" s="98">
        <v>100</v>
      </c>
      <c r="X538" s="103" t="s">
        <v>4474</v>
      </c>
      <c r="Y538" s="102">
        <v>1</v>
      </c>
      <c r="Z538" s="102">
        <v>4</v>
      </c>
      <c r="AA538" s="102">
        <v>2</v>
      </c>
      <c r="AB538" s="102">
        <v>46</v>
      </c>
      <c r="AC538" s="98">
        <v>13</v>
      </c>
      <c r="AD538" s="102"/>
      <c r="AE538" s="104">
        <v>5</v>
      </c>
      <c r="AF538" s="105">
        <v>100</v>
      </c>
      <c r="AG538" s="106"/>
      <c r="AH538" s="100" t="s">
        <v>7138</v>
      </c>
      <c r="AI538" s="107">
        <v>100</v>
      </c>
      <c r="AJ538" s="106"/>
      <c r="AK538" s="98"/>
      <c r="AL538" s="107"/>
      <c r="AM538" s="106"/>
      <c r="AN538" s="98"/>
      <c r="AO538" s="107"/>
      <c r="AP538" s="106"/>
      <c r="AQ538" s="98"/>
      <c r="AR538" s="107"/>
      <c r="AS538" s="106"/>
      <c r="AT538" s="98"/>
      <c r="AU538" s="107"/>
      <c r="AV538" s="108"/>
      <c r="AW538" s="98"/>
      <c r="AX538" s="98"/>
      <c r="AY538" s="45"/>
      <c r="AZ538" s="45"/>
      <c r="BA538" s="45"/>
      <c r="BB538" s="45"/>
      <c r="BC538" s="45"/>
      <c r="BD538" s="45"/>
      <c r="BE538" s="45"/>
      <c r="BF538" s="45"/>
      <c r="BG538" s="45"/>
      <c r="BH538" s="45"/>
      <c r="BI538" s="45"/>
      <c r="BJ538" s="45"/>
      <c r="BK538" s="45"/>
      <c r="BL538" s="45"/>
      <c r="BM538" s="45"/>
      <c r="BN538" s="45"/>
      <c r="BO538" s="45"/>
      <c r="BP538" s="45"/>
      <c r="BQ538" s="45"/>
      <c r="BR538" s="45"/>
      <c r="BS538" s="45"/>
      <c r="BT538" s="45"/>
      <c r="BU538" s="45"/>
      <c r="BV538" s="45"/>
      <c r="BW538" s="45"/>
      <c r="BX538" s="45"/>
      <c r="BY538" s="45"/>
      <c r="BZ538" s="45"/>
      <c r="CA538" s="45"/>
      <c r="CB538" s="45"/>
      <c r="CC538" s="45"/>
      <c r="CD538" s="45"/>
      <c r="CE538" s="45"/>
      <c r="CF538" s="45"/>
      <c r="CG538" s="45"/>
      <c r="CH538" s="45"/>
      <c r="CI538" s="45"/>
      <c r="CJ538" s="45"/>
      <c r="CK538" s="45"/>
      <c r="CL538" s="45"/>
      <c r="CM538" s="45"/>
      <c r="CN538" s="45"/>
      <c r="CO538" s="45"/>
      <c r="CP538" s="45"/>
      <c r="CQ538" s="45"/>
      <c r="CR538" s="45"/>
      <c r="CS538" s="45"/>
      <c r="CT538" s="45"/>
      <c r="CU538" s="45"/>
      <c r="CV538" s="45"/>
      <c r="CW538" s="45"/>
      <c r="CX538" s="45"/>
      <c r="CY538" s="45"/>
      <c r="CZ538" s="45"/>
      <c r="DA538" s="45"/>
      <c r="DB538" s="45"/>
      <c r="DC538" s="45"/>
      <c r="DD538" s="45"/>
      <c r="DE538" s="45"/>
      <c r="DF538" s="45"/>
      <c r="DG538" s="45"/>
      <c r="DH538" s="45"/>
      <c r="DI538" s="45"/>
      <c r="DJ538" s="45"/>
      <c r="DK538" s="45"/>
      <c r="DL538" s="45"/>
      <c r="DM538" s="45"/>
      <c r="DN538" s="45"/>
      <c r="DO538" s="45"/>
      <c r="DP538" s="45"/>
      <c r="DQ538" s="45"/>
      <c r="DR538" s="45"/>
      <c r="DS538" s="45"/>
      <c r="DT538" s="45"/>
      <c r="DU538" s="45"/>
      <c r="DV538" s="45"/>
      <c r="DW538" s="45"/>
      <c r="DX538" s="45"/>
      <c r="DY538" s="45"/>
      <c r="DZ538" s="45"/>
      <c r="EA538" s="45"/>
      <c r="EB538" s="45"/>
      <c r="EC538" s="45"/>
      <c r="ED538" s="45"/>
      <c r="EE538" s="45"/>
      <c r="EF538" s="45"/>
      <c r="EG538" s="45"/>
      <c r="EH538" s="45"/>
      <c r="EI538" s="45"/>
      <c r="EJ538" s="45"/>
      <c r="EK538" s="45"/>
      <c r="EL538" s="45"/>
      <c r="EM538" s="45"/>
      <c r="EN538" s="45"/>
      <c r="EO538" s="45"/>
      <c r="EP538" s="45"/>
      <c r="EQ538" s="45"/>
      <c r="ER538" s="45"/>
      <c r="ES538" s="45"/>
      <c r="ET538" s="45"/>
      <c r="EU538" s="45"/>
      <c r="EV538" s="45"/>
      <c r="EW538" s="45"/>
      <c r="EX538" s="45"/>
      <c r="EY538" s="45"/>
      <c r="EZ538" s="45"/>
      <c r="FA538" s="45"/>
      <c r="FB538" s="45"/>
      <c r="FC538" s="45"/>
      <c r="FD538" s="45"/>
      <c r="FE538" s="45"/>
      <c r="FF538" s="45"/>
      <c r="FG538" s="45"/>
      <c r="FH538" s="45"/>
      <c r="FI538" s="45"/>
      <c r="FJ538" s="45"/>
      <c r="FK538" s="45"/>
      <c r="FL538" s="45"/>
      <c r="FM538" s="45"/>
      <c r="FN538" s="45"/>
      <c r="FO538" s="45"/>
      <c r="FP538" s="45"/>
      <c r="FQ538" s="45"/>
      <c r="FR538" s="45"/>
      <c r="FS538" s="45"/>
      <c r="FT538" s="45"/>
      <c r="FU538" s="45"/>
      <c r="FV538" s="45"/>
      <c r="FW538" s="45"/>
      <c r="FX538" s="45"/>
      <c r="FY538" s="45"/>
      <c r="FZ538" s="45"/>
      <c r="GA538" s="45"/>
      <c r="GB538" s="45"/>
      <c r="GC538" s="45"/>
      <c r="GD538" s="45"/>
      <c r="GE538" s="45"/>
      <c r="GF538" s="45"/>
      <c r="GG538" s="45"/>
      <c r="GH538" s="45"/>
      <c r="GI538" s="45"/>
      <c r="GJ538" s="45"/>
      <c r="GK538" s="45"/>
      <c r="GL538" s="45"/>
      <c r="GM538" s="45"/>
      <c r="GN538" s="45"/>
      <c r="GO538" s="45"/>
      <c r="GP538" s="45"/>
      <c r="GQ538" s="45"/>
      <c r="GR538" s="45"/>
      <c r="GS538" s="45"/>
      <c r="GT538" s="45"/>
      <c r="GU538" s="45"/>
      <c r="GV538" s="45"/>
      <c r="GW538" s="45"/>
      <c r="GX538" s="45"/>
      <c r="GY538" s="45"/>
      <c r="GZ538" s="45"/>
      <c r="HA538" s="45"/>
      <c r="HB538" s="45"/>
      <c r="HC538" s="45"/>
      <c r="HD538" s="45"/>
      <c r="HE538" s="45"/>
      <c r="HF538" s="45"/>
      <c r="HG538" s="45"/>
      <c r="HH538" s="45"/>
      <c r="HI538" s="45"/>
      <c r="HJ538" s="45"/>
      <c r="HK538" s="45"/>
      <c r="HL538" s="45"/>
      <c r="HM538" s="45"/>
      <c r="HN538" s="45"/>
      <c r="HO538" s="45"/>
      <c r="HP538" s="45"/>
      <c r="HQ538" s="45"/>
      <c r="HR538" s="45"/>
      <c r="HS538" s="45"/>
      <c r="HT538" s="45"/>
      <c r="HU538" s="45"/>
      <c r="HV538" s="45"/>
      <c r="HW538" s="45"/>
      <c r="HX538" s="45"/>
      <c r="HY538" s="45"/>
      <c r="HZ538" s="45"/>
      <c r="IA538" s="45"/>
      <c r="IB538" s="45"/>
      <c r="IC538" s="45"/>
      <c r="ID538" s="45"/>
      <c r="IE538" s="45"/>
      <c r="IF538" s="45"/>
      <c r="IG538" s="45"/>
      <c r="IH538" s="45"/>
      <c r="II538" s="45"/>
      <c r="IJ538" s="45"/>
      <c r="IK538" s="45"/>
      <c r="IL538" s="45"/>
      <c r="IM538" s="45"/>
      <c r="IN538" s="45"/>
      <c r="IO538" s="45"/>
      <c r="IP538" s="45"/>
      <c r="IQ538" s="45"/>
      <c r="IR538" s="45"/>
      <c r="IS538" s="45"/>
      <c r="IT538" s="45"/>
      <c r="IU538" s="45"/>
      <c r="IV538" s="45"/>
    </row>
    <row r="539" spans="1:256" s="41" customFormat="1" ht="127.4" x14ac:dyDescent="0.25">
      <c r="A539" s="97">
        <v>795</v>
      </c>
      <c r="B539" s="100" t="s">
        <v>5679</v>
      </c>
      <c r="C539" s="98">
        <v>41</v>
      </c>
      <c r="D539" s="99" t="s">
        <v>4308</v>
      </c>
      <c r="E539" s="100" t="s">
        <v>7755</v>
      </c>
      <c r="F539" s="98">
        <v>12657</v>
      </c>
      <c r="G539" s="100" t="s">
        <v>7756</v>
      </c>
      <c r="H539" s="98">
        <v>2005</v>
      </c>
      <c r="I539" s="100" t="s">
        <v>7757</v>
      </c>
      <c r="J539" s="101">
        <v>38290</v>
      </c>
      <c r="K539" s="100" t="s">
        <v>726</v>
      </c>
      <c r="L539" s="100" t="s">
        <v>7758</v>
      </c>
      <c r="M539" s="100" t="s">
        <v>4313</v>
      </c>
      <c r="N539" s="100" t="s">
        <v>7759</v>
      </c>
      <c r="O539" s="100" t="s">
        <v>7760</v>
      </c>
      <c r="P539" s="100">
        <v>44552.445529999997</v>
      </c>
      <c r="Q539" s="102">
        <v>25</v>
      </c>
      <c r="R539" s="98">
        <v>0</v>
      </c>
      <c r="S539" s="98">
        <v>2.6</v>
      </c>
      <c r="T539" s="98">
        <v>22.4</v>
      </c>
      <c r="U539" s="102">
        <v>25</v>
      </c>
      <c r="V539" s="98">
        <v>100</v>
      </c>
      <c r="W539" s="98">
        <v>100</v>
      </c>
      <c r="X539" s="103" t="s">
        <v>4551</v>
      </c>
      <c r="Y539" s="102">
        <v>1</v>
      </c>
      <c r="Z539" s="102">
        <v>1</v>
      </c>
      <c r="AA539" s="102">
        <v>2</v>
      </c>
      <c r="AB539" s="102">
        <v>46</v>
      </c>
      <c r="AC539" s="98">
        <v>12</v>
      </c>
      <c r="AD539" s="102"/>
      <c r="AE539" s="104">
        <v>5</v>
      </c>
      <c r="AF539" s="105">
        <v>100</v>
      </c>
      <c r="AG539" s="106" t="s">
        <v>4500</v>
      </c>
      <c r="AH539" s="100" t="s">
        <v>4552</v>
      </c>
      <c r="AI539" s="107">
        <v>100</v>
      </c>
      <c r="AJ539" s="106"/>
      <c r="AK539" s="98"/>
      <c r="AL539" s="107"/>
      <c r="AM539" s="106"/>
      <c r="AN539" s="98"/>
      <c r="AO539" s="107"/>
      <c r="AP539" s="106"/>
      <c r="AQ539" s="98"/>
      <c r="AR539" s="107"/>
      <c r="AS539" s="106"/>
      <c r="AT539" s="98"/>
      <c r="AU539" s="107"/>
      <c r="AV539" s="108"/>
      <c r="AW539" s="98"/>
      <c r="AX539" s="98"/>
      <c r="AY539" s="45"/>
      <c r="AZ539" s="45"/>
      <c r="BA539" s="45"/>
      <c r="BB539" s="45"/>
      <c r="BC539" s="45"/>
      <c r="BD539" s="45"/>
      <c r="BE539" s="45"/>
      <c r="BF539" s="45"/>
      <c r="BG539" s="45"/>
      <c r="BH539" s="45"/>
      <c r="BI539" s="45"/>
      <c r="BJ539" s="45"/>
      <c r="BK539" s="45"/>
      <c r="BL539" s="45"/>
      <c r="BM539" s="45"/>
      <c r="BN539" s="45"/>
      <c r="BO539" s="45"/>
      <c r="BP539" s="45"/>
      <c r="BQ539" s="45"/>
      <c r="BR539" s="45"/>
      <c r="BS539" s="45"/>
      <c r="BT539" s="45"/>
      <c r="BU539" s="45"/>
      <c r="BV539" s="45"/>
      <c r="BW539" s="45"/>
      <c r="BX539" s="45"/>
      <c r="BY539" s="45"/>
      <c r="BZ539" s="45"/>
      <c r="CA539" s="45"/>
      <c r="CB539" s="45"/>
      <c r="CC539" s="45"/>
      <c r="CD539" s="45"/>
      <c r="CE539" s="45"/>
      <c r="CF539" s="45"/>
      <c r="CG539" s="45"/>
      <c r="CH539" s="45"/>
      <c r="CI539" s="45"/>
      <c r="CJ539" s="45"/>
      <c r="CK539" s="45"/>
      <c r="CL539" s="45"/>
      <c r="CM539" s="45"/>
      <c r="CN539" s="45"/>
      <c r="CO539" s="45"/>
      <c r="CP539" s="45"/>
      <c r="CQ539" s="45"/>
      <c r="CR539" s="45"/>
      <c r="CS539" s="45"/>
      <c r="CT539" s="45"/>
      <c r="CU539" s="45"/>
      <c r="CV539" s="45"/>
      <c r="CW539" s="45"/>
      <c r="CX539" s="45"/>
      <c r="CY539" s="45"/>
      <c r="CZ539" s="45"/>
      <c r="DA539" s="45"/>
      <c r="DB539" s="45"/>
      <c r="DC539" s="45"/>
      <c r="DD539" s="45"/>
      <c r="DE539" s="45"/>
      <c r="DF539" s="45"/>
      <c r="DG539" s="45"/>
      <c r="DH539" s="45"/>
      <c r="DI539" s="45"/>
      <c r="DJ539" s="45"/>
      <c r="DK539" s="45"/>
      <c r="DL539" s="45"/>
      <c r="DM539" s="45"/>
      <c r="DN539" s="45"/>
      <c r="DO539" s="45"/>
      <c r="DP539" s="45"/>
      <c r="DQ539" s="45"/>
      <c r="DR539" s="45"/>
      <c r="DS539" s="45"/>
      <c r="DT539" s="45"/>
      <c r="DU539" s="45"/>
      <c r="DV539" s="45"/>
      <c r="DW539" s="45"/>
      <c r="DX539" s="45"/>
      <c r="DY539" s="45"/>
      <c r="DZ539" s="45"/>
      <c r="EA539" s="45"/>
      <c r="EB539" s="45"/>
      <c r="EC539" s="45"/>
      <c r="ED539" s="45"/>
      <c r="EE539" s="45"/>
      <c r="EF539" s="45"/>
      <c r="EG539" s="45"/>
      <c r="EH539" s="45"/>
      <c r="EI539" s="45"/>
      <c r="EJ539" s="45"/>
      <c r="EK539" s="45"/>
      <c r="EL539" s="45"/>
      <c r="EM539" s="45"/>
      <c r="EN539" s="45"/>
      <c r="EO539" s="45"/>
      <c r="EP539" s="45"/>
      <c r="EQ539" s="45"/>
      <c r="ER539" s="45"/>
      <c r="ES539" s="45"/>
      <c r="ET539" s="45"/>
      <c r="EU539" s="45"/>
      <c r="EV539" s="45"/>
      <c r="EW539" s="45"/>
      <c r="EX539" s="45"/>
      <c r="EY539" s="45"/>
      <c r="EZ539" s="45"/>
      <c r="FA539" s="45"/>
      <c r="FB539" s="45"/>
      <c r="FC539" s="45"/>
      <c r="FD539" s="45"/>
      <c r="FE539" s="45"/>
      <c r="FF539" s="45"/>
      <c r="FG539" s="45"/>
      <c r="FH539" s="45"/>
      <c r="FI539" s="45"/>
      <c r="FJ539" s="45"/>
      <c r="FK539" s="45"/>
      <c r="FL539" s="45"/>
      <c r="FM539" s="45"/>
      <c r="FN539" s="45"/>
      <c r="FO539" s="45"/>
      <c r="FP539" s="45"/>
      <c r="FQ539" s="45"/>
      <c r="FR539" s="45"/>
      <c r="FS539" s="45"/>
      <c r="FT539" s="45"/>
      <c r="FU539" s="45"/>
      <c r="FV539" s="45"/>
      <c r="FW539" s="45"/>
      <c r="FX539" s="45"/>
      <c r="FY539" s="45"/>
      <c r="FZ539" s="45"/>
      <c r="GA539" s="45"/>
      <c r="GB539" s="45"/>
      <c r="GC539" s="45"/>
      <c r="GD539" s="45"/>
      <c r="GE539" s="45"/>
      <c r="GF539" s="45"/>
      <c r="GG539" s="45"/>
      <c r="GH539" s="45"/>
      <c r="GI539" s="45"/>
      <c r="GJ539" s="45"/>
      <c r="GK539" s="45"/>
      <c r="GL539" s="45"/>
      <c r="GM539" s="45"/>
      <c r="GN539" s="45"/>
      <c r="GO539" s="45"/>
      <c r="GP539" s="45"/>
      <c r="GQ539" s="45"/>
      <c r="GR539" s="45"/>
      <c r="GS539" s="45"/>
      <c r="GT539" s="45"/>
      <c r="GU539" s="45"/>
      <c r="GV539" s="45"/>
      <c r="GW539" s="45"/>
      <c r="GX539" s="45"/>
      <c r="GY539" s="45"/>
      <c r="GZ539" s="45"/>
      <c r="HA539" s="45"/>
      <c r="HB539" s="45"/>
      <c r="HC539" s="45"/>
      <c r="HD539" s="45"/>
      <c r="HE539" s="45"/>
      <c r="HF539" s="45"/>
      <c r="HG539" s="45"/>
      <c r="HH539" s="45"/>
      <c r="HI539" s="45"/>
      <c r="HJ539" s="45"/>
      <c r="HK539" s="45"/>
      <c r="HL539" s="45"/>
      <c r="HM539" s="45"/>
      <c r="HN539" s="45"/>
      <c r="HO539" s="45"/>
      <c r="HP539" s="45"/>
      <c r="HQ539" s="45"/>
      <c r="HR539" s="45"/>
      <c r="HS539" s="45"/>
      <c r="HT539" s="45"/>
      <c r="HU539" s="45"/>
      <c r="HV539" s="45"/>
      <c r="HW539" s="45"/>
      <c r="HX539" s="45"/>
      <c r="HY539" s="45"/>
      <c r="HZ539" s="45"/>
      <c r="IA539" s="45"/>
      <c r="IB539" s="45"/>
      <c r="IC539" s="45"/>
      <c r="ID539" s="45"/>
      <c r="IE539" s="45"/>
      <c r="IF539" s="45"/>
      <c r="IG539" s="45"/>
      <c r="IH539" s="45"/>
      <c r="II539" s="45"/>
      <c r="IJ539" s="45"/>
      <c r="IK539" s="45"/>
      <c r="IL539" s="45"/>
      <c r="IM539" s="45"/>
      <c r="IN539" s="45"/>
      <c r="IO539" s="45"/>
      <c r="IP539" s="45"/>
      <c r="IQ539" s="45"/>
      <c r="IR539" s="45"/>
      <c r="IS539" s="45"/>
      <c r="IT539" s="45"/>
      <c r="IU539" s="45"/>
      <c r="IV539" s="45"/>
    </row>
    <row r="540" spans="1:256" s="41" customFormat="1" ht="127.4" x14ac:dyDescent="0.25">
      <c r="A540" s="97">
        <v>795</v>
      </c>
      <c r="B540" s="100" t="s">
        <v>5679</v>
      </c>
      <c r="C540" s="98">
        <v>44</v>
      </c>
      <c r="D540" s="99" t="s">
        <v>4308</v>
      </c>
      <c r="E540" s="100" t="s">
        <v>4309</v>
      </c>
      <c r="F540" s="98">
        <v>6673</v>
      </c>
      <c r="G540" s="100" t="s">
        <v>4310</v>
      </c>
      <c r="H540" s="98">
        <v>2005</v>
      </c>
      <c r="I540" s="100" t="s">
        <v>4311</v>
      </c>
      <c r="J540" s="101">
        <v>66766.820000000007</v>
      </c>
      <c r="K540" s="100" t="s">
        <v>726</v>
      </c>
      <c r="L540" s="100" t="s">
        <v>4312</v>
      </c>
      <c r="M540" s="100" t="s">
        <v>4313</v>
      </c>
      <c r="N540" s="100" t="s">
        <v>4314</v>
      </c>
      <c r="O540" s="100" t="s">
        <v>4315</v>
      </c>
      <c r="P540" s="100" t="s">
        <v>4316</v>
      </c>
      <c r="Q540" s="102">
        <v>63</v>
      </c>
      <c r="R540" s="98">
        <v>0</v>
      </c>
      <c r="S540" s="98">
        <v>40.6</v>
      </c>
      <c r="T540" s="98">
        <v>22.35</v>
      </c>
      <c r="U540" s="102">
        <v>63</v>
      </c>
      <c r="V540" s="98">
        <v>100</v>
      </c>
      <c r="W540" s="98">
        <v>100</v>
      </c>
      <c r="X540" s="103" t="s">
        <v>4317</v>
      </c>
      <c r="Y540" s="102">
        <v>1</v>
      </c>
      <c r="Z540" s="102">
        <v>6</v>
      </c>
      <c r="AA540" s="102">
        <v>2</v>
      </c>
      <c r="AB540" s="102">
        <v>46</v>
      </c>
      <c r="AC540" s="98">
        <v>12</v>
      </c>
      <c r="AD540" s="102"/>
      <c r="AE540" s="104">
        <v>5</v>
      </c>
      <c r="AF540" s="105">
        <v>100</v>
      </c>
      <c r="AG540" s="106" t="s">
        <v>4318</v>
      </c>
      <c r="AH540" s="100" t="s">
        <v>4319</v>
      </c>
      <c r="AI540" s="107">
        <v>80</v>
      </c>
      <c r="AJ540" s="106" t="s">
        <v>4320</v>
      </c>
      <c r="AK540" s="98" t="s">
        <v>4319</v>
      </c>
      <c r="AL540" s="107">
        <v>20</v>
      </c>
      <c r="AM540" s="106"/>
      <c r="AN540" s="98"/>
      <c r="AO540" s="107"/>
      <c r="AP540" s="106"/>
      <c r="AQ540" s="98"/>
      <c r="AR540" s="107"/>
      <c r="AS540" s="106"/>
      <c r="AT540" s="98"/>
      <c r="AU540" s="107"/>
      <c r="AV540" s="108"/>
      <c r="AW540" s="98"/>
      <c r="AX540" s="98"/>
    </row>
    <row r="541" spans="1:256" s="41" customFormat="1" ht="127.4" x14ac:dyDescent="0.25">
      <c r="A541" s="97">
        <v>795</v>
      </c>
      <c r="B541" s="100" t="s">
        <v>5679</v>
      </c>
      <c r="C541" s="98">
        <v>44</v>
      </c>
      <c r="D541" s="99" t="s">
        <v>4308</v>
      </c>
      <c r="E541" s="100" t="s">
        <v>4309</v>
      </c>
      <c r="F541" s="98">
        <v>6673</v>
      </c>
      <c r="G541" s="100" t="s">
        <v>4321</v>
      </c>
      <c r="H541" s="98">
        <v>2008</v>
      </c>
      <c r="I541" s="100" t="s">
        <v>4322</v>
      </c>
      <c r="J541" s="101">
        <v>33618.300000000003</v>
      </c>
      <c r="K541" s="100" t="s">
        <v>675</v>
      </c>
      <c r="L541" s="100" t="s">
        <v>4323</v>
      </c>
      <c r="M541" s="100" t="s">
        <v>4313</v>
      </c>
      <c r="N541" s="100" t="s">
        <v>4314</v>
      </c>
      <c r="O541" s="100" t="s">
        <v>4315</v>
      </c>
      <c r="P541" s="100">
        <v>45248</v>
      </c>
      <c r="Q541" s="102">
        <v>72.349999999999994</v>
      </c>
      <c r="R541" s="98">
        <v>0</v>
      </c>
      <c r="S541" s="98">
        <v>50</v>
      </c>
      <c r="T541" s="98">
        <v>22.35</v>
      </c>
      <c r="U541" s="102">
        <v>72.400000000000006</v>
      </c>
      <c r="V541" s="98">
        <v>100</v>
      </c>
      <c r="W541" s="98">
        <v>100</v>
      </c>
      <c r="X541" s="103" t="s">
        <v>4317</v>
      </c>
      <c r="Y541" s="102">
        <v>4</v>
      </c>
      <c r="Z541" s="102">
        <v>4</v>
      </c>
      <c r="AA541" s="102">
        <v>1</v>
      </c>
      <c r="AB541" s="102">
        <v>4</v>
      </c>
      <c r="AC541" s="98">
        <v>13</v>
      </c>
      <c r="AD541" s="102"/>
      <c r="AE541" s="104">
        <v>5</v>
      </c>
      <c r="AF541" s="105">
        <v>100</v>
      </c>
      <c r="AG541" s="106" t="s">
        <v>4318</v>
      </c>
      <c r="AH541" s="100" t="s">
        <v>4319</v>
      </c>
      <c r="AI541" s="107">
        <v>65</v>
      </c>
      <c r="AJ541" s="106" t="s">
        <v>4320</v>
      </c>
      <c r="AK541" s="98" t="s">
        <v>4324</v>
      </c>
      <c r="AL541" s="107">
        <v>35</v>
      </c>
      <c r="AM541" s="106"/>
      <c r="AN541" s="98"/>
      <c r="AO541" s="107"/>
      <c r="AP541" s="106"/>
      <c r="AQ541" s="98"/>
      <c r="AR541" s="107"/>
      <c r="AS541" s="106"/>
      <c r="AT541" s="98"/>
      <c r="AU541" s="107"/>
      <c r="AV541" s="108"/>
      <c r="AW541" s="98"/>
      <c r="AX541" s="98"/>
    </row>
    <row r="542" spans="1:256" s="41" customFormat="1" ht="127.4" x14ac:dyDescent="0.25">
      <c r="A542" s="97">
        <v>795</v>
      </c>
      <c r="B542" s="100" t="s">
        <v>5679</v>
      </c>
      <c r="C542" s="98">
        <v>44</v>
      </c>
      <c r="D542" s="99" t="s">
        <v>4308</v>
      </c>
      <c r="E542" s="100" t="s">
        <v>4309</v>
      </c>
      <c r="F542" s="98">
        <v>6673</v>
      </c>
      <c r="G542" s="100" t="s">
        <v>4325</v>
      </c>
      <c r="H542" s="98">
        <v>2007</v>
      </c>
      <c r="I542" s="100" t="s">
        <v>4326</v>
      </c>
      <c r="J542" s="101">
        <v>28663.13</v>
      </c>
      <c r="K542" s="100" t="s">
        <v>675</v>
      </c>
      <c r="L542" s="100" t="s">
        <v>4323</v>
      </c>
      <c r="M542" s="100" t="s">
        <v>4313</v>
      </c>
      <c r="N542" s="100" t="s">
        <v>4314</v>
      </c>
      <c r="O542" s="100" t="s">
        <v>4315</v>
      </c>
      <c r="P542" s="100">
        <v>45174</v>
      </c>
      <c r="Q542" s="102">
        <v>37</v>
      </c>
      <c r="R542" s="98">
        <v>0</v>
      </c>
      <c r="S542" s="98">
        <v>14.65</v>
      </c>
      <c r="T542" s="98">
        <v>22.35</v>
      </c>
      <c r="U542" s="102">
        <v>37</v>
      </c>
      <c r="V542" s="98">
        <v>100</v>
      </c>
      <c r="W542" s="98">
        <v>100</v>
      </c>
      <c r="X542" s="103" t="s">
        <v>4317</v>
      </c>
      <c r="Y542" s="102">
        <v>4</v>
      </c>
      <c r="Z542" s="102">
        <v>4</v>
      </c>
      <c r="AA542" s="102">
        <v>1</v>
      </c>
      <c r="AB542" s="102">
        <v>4</v>
      </c>
      <c r="AC542" s="98">
        <v>13</v>
      </c>
      <c r="AD542" s="102"/>
      <c r="AE542" s="104">
        <v>5</v>
      </c>
      <c r="AF542" s="105">
        <v>100</v>
      </c>
      <c r="AG542" s="106" t="s">
        <v>4318</v>
      </c>
      <c r="AH542" s="100" t="s">
        <v>4319</v>
      </c>
      <c r="AI542" s="107">
        <v>50</v>
      </c>
      <c r="AJ542" s="106" t="s">
        <v>4320</v>
      </c>
      <c r="AK542" s="98" t="s">
        <v>4324</v>
      </c>
      <c r="AL542" s="107">
        <v>50</v>
      </c>
      <c r="AM542" s="106"/>
      <c r="AN542" s="98"/>
      <c r="AO542" s="107"/>
      <c r="AP542" s="106"/>
      <c r="AQ542" s="98"/>
      <c r="AR542" s="107"/>
      <c r="AS542" s="106"/>
      <c r="AT542" s="98"/>
      <c r="AU542" s="107"/>
      <c r="AV542" s="108"/>
      <c r="AW542" s="98"/>
      <c r="AX542" s="98"/>
    </row>
    <row r="543" spans="1:256" s="41" customFormat="1" ht="89.2" x14ac:dyDescent="0.25">
      <c r="A543" s="97">
        <v>795</v>
      </c>
      <c r="B543" s="100" t="s">
        <v>5679</v>
      </c>
      <c r="C543" s="98">
        <v>45</v>
      </c>
      <c r="D543" s="99" t="s">
        <v>4327</v>
      </c>
      <c r="E543" s="100" t="s">
        <v>4328</v>
      </c>
      <c r="F543" s="98">
        <v>10470</v>
      </c>
      <c r="G543" s="100" t="s">
        <v>4329</v>
      </c>
      <c r="H543" s="98">
        <v>2006</v>
      </c>
      <c r="I543" s="100" t="s">
        <v>4330</v>
      </c>
      <c r="J543" s="101">
        <v>122712.1</v>
      </c>
      <c r="K543" s="100" t="s">
        <v>726</v>
      </c>
      <c r="L543" s="100" t="s">
        <v>4331</v>
      </c>
      <c r="M543" s="100" t="s">
        <v>4313</v>
      </c>
      <c r="N543" s="100" t="s">
        <v>4332</v>
      </c>
      <c r="O543" s="100" t="s">
        <v>4333</v>
      </c>
      <c r="P543" s="100">
        <v>44662</v>
      </c>
      <c r="Q543" s="102">
        <v>30.9</v>
      </c>
      <c r="R543" s="98">
        <v>0</v>
      </c>
      <c r="S543" s="98">
        <v>8.5</v>
      </c>
      <c r="T543" s="98">
        <v>22.4</v>
      </c>
      <c r="U543" s="102">
        <v>30.9</v>
      </c>
      <c r="V543" s="98">
        <v>100</v>
      </c>
      <c r="W543" s="98">
        <v>100</v>
      </c>
      <c r="X543" s="103" t="s">
        <v>4334</v>
      </c>
      <c r="Y543" s="102">
        <v>4</v>
      </c>
      <c r="Z543" s="102">
        <v>5</v>
      </c>
      <c r="AA543" s="102">
        <v>5</v>
      </c>
      <c r="AB543" s="102">
        <v>46</v>
      </c>
      <c r="AC543" s="98">
        <v>12</v>
      </c>
      <c r="AD543" s="102">
        <v>70</v>
      </c>
      <c r="AE543" s="104">
        <v>5</v>
      </c>
      <c r="AF543" s="105">
        <v>100</v>
      </c>
      <c r="AG543" s="106" t="s">
        <v>4335</v>
      </c>
      <c r="AH543" s="100" t="s">
        <v>4336</v>
      </c>
      <c r="AI543" s="107">
        <v>80</v>
      </c>
      <c r="AJ543" s="106" t="s">
        <v>4337</v>
      </c>
      <c r="AK543" s="98" t="s">
        <v>4336</v>
      </c>
      <c r="AL543" s="107">
        <v>20</v>
      </c>
      <c r="AM543" s="106"/>
      <c r="AN543" s="98"/>
      <c r="AO543" s="107"/>
      <c r="AP543" s="106"/>
      <c r="AQ543" s="98"/>
      <c r="AR543" s="107"/>
      <c r="AS543" s="106"/>
      <c r="AT543" s="98"/>
      <c r="AU543" s="107"/>
      <c r="AV543" s="108"/>
      <c r="AW543" s="98"/>
      <c r="AX543" s="98"/>
    </row>
    <row r="544" spans="1:256" s="41" customFormat="1" ht="89.2" x14ac:dyDescent="0.25">
      <c r="A544" s="97">
        <v>795</v>
      </c>
      <c r="B544" s="100" t="s">
        <v>5679</v>
      </c>
      <c r="C544" s="98">
        <v>45</v>
      </c>
      <c r="D544" s="99" t="s">
        <v>4327</v>
      </c>
      <c r="E544" s="100" t="s">
        <v>4328</v>
      </c>
      <c r="F544" s="98">
        <v>10470</v>
      </c>
      <c r="G544" s="100" t="s">
        <v>4338</v>
      </c>
      <c r="H544" s="98">
        <v>2006</v>
      </c>
      <c r="I544" s="100" t="s">
        <v>4339</v>
      </c>
      <c r="J544" s="101">
        <v>37257.24</v>
      </c>
      <c r="K544" s="100" t="s">
        <v>6921</v>
      </c>
      <c r="L544" s="100" t="s">
        <v>4331</v>
      </c>
      <c r="M544" s="100" t="s">
        <v>4313</v>
      </c>
      <c r="N544" s="100" t="s">
        <v>4332</v>
      </c>
      <c r="O544" s="100" t="s">
        <v>4333</v>
      </c>
      <c r="P544" s="100" t="s">
        <v>4340</v>
      </c>
      <c r="Q544" s="102">
        <v>34.9</v>
      </c>
      <c r="R544" s="98">
        <v>0</v>
      </c>
      <c r="S544" s="98">
        <v>12.5</v>
      </c>
      <c r="T544" s="98">
        <v>22.4</v>
      </c>
      <c r="U544" s="102">
        <v>34.9</v>
      </c>
      <c r="V544" s="98">
        <v>100</v>
      </c>
      <c r="W544" s="98">
        <v>100</v>
      </c>
      <c r="X544" s="103" t="s">
        <v>4334</v>
      </c>
      <c r="Y544" s="102">
        <v>4</v>
      </c>
      <c r="Z544" s="102">
        <v>5</v>
      </c>
      <c r="AA544" s="102">
        <v>5</v>
      </c>
      <c r="AB544" s="102">
        <v>46</v>
      </c>
      <c r="AC544" s="98">
        <v>12</v>
      </c>
      <c r="AD544" s="102">
        <v>75</v>
      </c>
      <c r="AE544" s="104">
        <v>5</v>
      </c>
      <c r="AF544" s="105">
        <v>100</v>
      </c>
      <c r="AG544" s="106" t="s">
        <v>4335</v>
      </c>
      <c r="AH544" s="100" t="s">
        <v>4336</v>
      </c>
      <c r="AI544" s="107">
        <v>65</v>
      </c>
      <c r="AJ544" s="106" t="s">
        <v>4337</v>
      </c>
      <c r="AK544" s="98" t="s">
        <v>4336</v>
      </c>
      <c r="AL544" s="107">
        <v>35</v>
      </c>
      <c r="AM544" s="106"/>
      <c r="AN544" s="98"/>
      <c r="AO544" s="107"/>
      <c r="AP544" s="106"/>
      <c r="AQ544" s="98"/>
      <c r="AR544" s="107"/>
      <c r="AS544" s="106"/>
      <c r="AT544" s="98"/>
      <c r="AU544" s="107"/>
      <c r="AV544" s="108"/>
      <c r="AW544" s="98"/>
      <c r="AX544" s="98"/>
    </row>
    <row r="545" spans="1:256" s="41" customFormat="1" ht="89.2" x14ac:dyDescent="0.25">
      <c r="A545" s="97">
        <v>795</v>
      </c>
      <c r="B545" s="100" t="s">
        <v>5679</v>
      </c>
      <c r="C545" s="98">
        <v>45</v>
      </c>
      <c r="D545" s="99" t="s">
        <v>4327</v>
      </c>
      <c r="E545" s="100" t="s">
        <v>4328</v>
      </c>
      <c r="F545" s="98">
        <v>10470</v>
      </c>
      <c r="G545" s="100" t="s">
        <v>4341</v>
      </c>
      <c r="H545" s="98">
        <v>2007</v>
      </c>
      <c r="I545" s="100" t="s">
        <v>4342</v>
      </c>
      <c r="J545" s="101">
        <v>47917.4</v>
      </c>
      <c r="K545" s="100" t="s">
        <v>6921</v>
      </c>
      <c r="L545" s="100" t="s">
        <v>4331</v>
      </c>
      <c r="M545" s="100" t="s">
        <v>4313</v>
      </c>
      <c r="N545" s="100" t="s">
        <v>4332</v>
      </c>
      <c r="O545" s="100" t="s">
        <v>4333</v>
      </c>
      <c r="P545" s="100" t="s">
        <v>4343</v>
      </c>
      <c r="Q545" s="102">
        <v>34.200000000000003</v>
      </c>
      <c r="R545" s="98">
        <v>0</v>
      </c>
      <c r="S545" s="98">
        <v>11.8</v>
      </c>
      <c r="T545" s="98">
        <v>22.4</v>
      </c>
      <c r="U545" s="102">
        <v>34.200000000000003</v>
      </c>
      <c r="V545" s="98">
        <v>100</v>
      </c>
      <c r="W545" s="98">
        <v>100</v>
      </c>
      <c r="X545" s="103" t="s">
        <v>4334</v>
      </c>
      <c r="Y545" s="102">
        <v>3</v>
      </c>
      <c r="Z545" s="102">
        <v>4</v>
      </c>
      <c r="AA545" s="102">
        <v>8</v>
      </c>
      <c r="AB545" s="102">
        <v>46</v>
      </c>
      <c r="AC545" s="98">
        <v>12</v>
      </c>
      <c r="AD545" s="102">
        <v>75</v>
      </c>
      <c r="AE545" s="104">
        <v>5</v>
      </c>
      <c r="AF545" s="105">
        <v>100</v>
      </c>
      <c r="AG545" s="106" t="s">
        <v>4335</v>
      </c>
      <c r="AH545" s="100" t="s">
        <v>4336</v>
      </c>
      <c r="AI545" s="107">
        <v>50</v>
      </c>
      <c r="AJ545" s="106" t="s">
        <v>4337</v>
      </c>
      <c r="AK545" s="98" t="s">
        <v>4336</v>
      </c>
      <c r="AL545" s="107">
        <v>50</v>
      </c>
      <c r="AM545" s="106"/>
      <c r="AN545" s="98"/>
      <c r="AO545" s="107"/>
      <c r="AP545" s="106"/>
      <c r="AQ545" s="98"/>
      <c r="AR545" s="107"/>
      <c r="AS545" s="106"/>
      <c r="AT545" s="98"/>
      <c r="AU545" s="107"/>
      <c r="AV545" s="108"/>
      <c r="AW545" s="98"/>
      <c r="AX545" s="98"/>
    </row>
    <row r="546" spans="1:256" s="41" customFormat="1" ht="50.95" x14ac:dyDescent="0.25">
      <c r="A546" s="97">
        <v>795</v>
      </c>
      <c r="B546" s="100" t="s">
        <v>5679</v>
      </c>
      <c r="C546" s="98">
        <v>45</v>
      </c>
      <c r="D546" s="99" t="s">
        <v>4327</v>
      </c>
      <c r="E546" s="100" t="s">
        <v>4328</v>
      </c>
      <c r="F546" s="98">
        <v>10470</v>
      </c>
      <c r="G546" s="100" t="s">
        <v>4344</v>
      </c>
      <c r="H546" s="98">
        <v>2003</v>
      </c>
      <c r="I546" s="100" t="s">
        <v>4345</v>
      </c>
      <c r="J546" s="101">
        <v>20642.759999999998</v>
      </c>
      <c r="K546" s="100" t="s">
        <v>6921</v>
      </c>
      <c r="L546" s="100" t="s">
        <v>4346</v>
      </c>
      <c r="M546" s="100" t="s">
        <v>4347</v>
      </c>
      <c r="N546" s="100" t="s">
        <v>4348</v>
      </c>
      <c r="O546" s="100" t="s">
        <v>4349</v>
      </c>
      <c r="P546" s="100">
        <v>43509</v>
      </c>
      <c r="Q546" s="102">
        <v>30</v>
      </c>
      <c r="R546" s="98">
        <v>0</v>
      </c>
      <c r="S546" s="98">
        <v>8.5</v>
      </c>
      <c r="T546" s="98">
        <v>22.4</v>
      </c>
      <c r="U546" s="102">
        <v>30.9</v>
      </c>
      <c r="V546" s="98">
        <v>60</v>
      </c>
      <c r="W546" s="98">
        <v>100</v>
      </c>
      <c r="X546" s="103" t="s">
        <v>4334</v>
      </c>
      <c r="Y546" s="102">
        <v>3</v>
      </c>
      <c r="Z546" s="102">
        <v>4</v>
      </c>
      <c r="AA546" s="102">
        <v>8</v>
      </c>
      <c r="AB546" s="102">
        <v>46</v>
      </c>
      <c r="AC546" s="98"/>
      <c r="AD546" s="102">
        <v>45</v>
      </c>
      <c r="AE546" s="104">
        <v>5</v>
      </c>
      <c r="AF546" s="105">
        <v>80</v>
      </c>
      <c r="AG546" s="106" t="s">
        <v>4350</v>
      </c>
      <c r="AH546" s="100" t="s">
        <v>4336</v>
      </c>
      <c r="AI546" s="107">
        <v>35</v>
      </c>
      <c r="AJ546" s="106" t="s">
        <v>4351</v>
      </c>
      <c r="AK546" s="98" t="s">
        <v>4352</v>
      </c>
      <c r="AL546" s="107">
        <v>45</v>
      </c>
      <c r="AM546" s="106"/>
      <c r="AN546" s="98"/>
      <c r="AO546" s="107"/>
      <c r="AP546" s="106"/>
      <c r="AQ546" s="98"/>
      <c r="AR546" s="107"/>
      <c r="AS546" s="106"/>
      <c r="AT546" s="98"/>
      <c r="AU546" s="107"/>
      <c r="AV546" s="108"/>
      <c r="AW546" s="98"/>
      <c r="AX546" s="98"/>
    </row>
    <row r="547" spans="1:256" s="41" customFormat="1" ht="50.95" x14ac:dyDescent="0.25">
      <c r="A547" s="97">
        <v>795</v>
      </c>
      <c r="B547" s="100" t="s">
        <v>5679</v>
      </c>
      <c r="C547" s="98">
        <v>49</v>
      </c>
      <c r="D547" s="99" t="s">
        <v>4353</v>
      </c>
      <c r="E547" s="100" t="s">
        <v>4354</v>
      </c>
      <c r="F547" s="98">
        <v>15682</v>
      </c>
      <c r="G547" s="100" t="s">
        <v>4355</v>
      </c>
      <c r="H547" s="98">
        <v>2002</v>
      </c>
      <c r="I547" s="100" t="s">
        <v>4356</v>
      </c>
      <c r="J547" s="101">
        <v>28975.55</v>
      </c>
      <c r="K547" s="100" t="s">
        <v>6921</v>
      </c>
      <c r="L547" s="100" t="s">
        <v>4357</v>
      </c>
      <c r="M547" s="100" t="s">
        <v>4358</v>
      </c>
      <c r="N547" s="100" t="s">
        <v>7700</v>
      </c>
      <c r="O547" s="100" t="s">
        <v>4359</v>
      </c>
      <c r="P547" s="100" t="s">
        <v>4360</v>
      </c>
      <c r="Q547" s="102">
        <v>25.4</v>
      </c>
      <c r="R547" s="98">
        <v>0</v>
      </c>
      <c r="S547" s="98">
        <v>3</v>
      </c>
      <c r="T547" s="98">
        <v>22.35</v>
      </c>
      <c r="U547" s="102">
        <v>25.4</v>
      </c>
      <c r="V547" s="98">
        <v>60</v>
      </c>
      <c r="W547" s="98">
        <v>100</v>
      </c>
      <c r="X547" s="103"/>
      <c r="Y547" s="102">
        <v>3</v>
      </c>
      <c r="Z547" s="102">
        <v>10</v>
      </c>
      <c r="AA547" s="102">
        <v>6</v>
      </c>
      <c r="AB547" s="102">
        <v>47</v>
      </c>
      <c r="AC547" s="98"/>
      <c r="AD547" s="102">
        <v>5</v>
      </c>
      <c r="AE547" s="104">
        <v>5</v>
      </c>
      <c r="AF547" s="105">
        <v>80</v>
      </c>
      <c r="AG547" s="106" t="s">
        <v>4361</v>
      </c>
      <c r="AH547" s="100" t="s">
        <v>4362</v>
      </c>
      <c r="AI547" s="107">
        <v>73</v>
      </c>
      <c r="AJ547" s="106" t="s">
        <v>4363</v>
      </c>
      <c r="AK547" s="98">
        <v>7</v>
      </c>
      <c r="AL547" s="107"/>
      <c r="AM547" s="106"/>
      <c r="AN547" s="98"/>
      <c r="AO547" s="107"/>
      <c r="AP547" s="106"/>
      <c r="AQ547" s="98"/>
      <c r="AR547" s="107"/>
      <c r="AS547" s="106"/>
      <c r="AT547" s="98"/>
      <c r="AU547" s="107"/>
      <c r="AV547" s="108"/>
      <c r="AW547" s="98"/>
      <c r="AX547" s="98"/>
    </row>
    <row r="548" spans="1:256" s="41" customFormat="1" ht="63.7" x14ac:dyDescent="0.25">
      <c r="A548" s="97">
        <v>795</v>
      </c>
      <c r="B548" s="100" t="s">
        <v>5679</v>
      </c>
      <c r="C548" s="98">
        <v>49</v>
      </c>
      <c r="D548" s="99" t="s">
        <v>4353</v>
      </c>
      <c r="E548" s="100" t="s">
        <v>4364</v>
      </c>
      <c r="F548" s="98">
        <v>15682</v>
      </c>
      <c r="G548" s="100" t="s">
        <v>4365</v>
      </c>
      <c r="H548" s="98">
        <v>2010</v>
      </c>
      <c r="I548" s="100" t="s">
        <v>4366</v>
      </c>
      <c r="J548" s="101">
        <v>61045.97</v>
      </c>
      <c r="K548" s="100" t="s">
        <v>6921</v>
      </c>
      <c r="L548" s="100" t="s">
        <v>4357</v>
      </c>
      <c r="M548" s="100" t="s">
        <v>4358</v>
      </c>
      <c r="N548" s="100" t="s">
        <v>4367</v>
      </c>
      <c r="O548" s="100" t="s">
        <v>4368</v>
      </c>
      <c r="P548" s="100" t="s">
        <v>4369</v>
      </c>
      <c r="Q548" s="102" t="s">
        <v>4370</v>
      </c>
      <c r="R548" s="98">
        <v>0</v>
      </c>
      <c r="S548" s="98">
        <v>2</v>
      </c>
      <c r="T548" s="98">
        <v>22.4</v>
      </c>
      <c r="U548" s="102">
        <v>24.4</v>
      </c>
      <c r="V548" s="98">
        <v>70</v>
      </c>
      <c r="W548" s="98">
        <v>100</v>
      </c>
      <c r="X548" s="103"/>
      <c r="Y548" s="102">
        <v>3</v>
      </c>
      <c r="Z548" s="102">
        <v>10</v>
      </c>
      <c r="AA548" s="102">
        <v>6</v>
      </c>
      <c r="AB548" s="102">
        <v>47</v>
      </c>
      <c r="AC548" s="98"/>
      <c r="AD548" s="102">
        <v>20</v>
      </c>
      <c r="AE548" s="104">
        <v>5</v>
      </c>
      <c r="AF548" s="105">
        <v>80</v>
      </c>
      <c r="AG548" s="106" t="s">
        <v>4361</v>
      </c>
      <c r="AH548" s="100" t="s">
        <v>4362</v>
      </c>
      <c r="AI548" s="107">
        <v>77</v>
      </c>
      <c r="AJ548" s="106" t="s">
        <v>4363</v>
      </c>
      <c r="AK548" s="98">
        <v>3</v>
      </c>
      <c r="AL548" s="107"/>
      <c r="AM548" s="106"/>
      <c r="AN548" s="98"/>
      <c r="AO548" s="107"/>
      <c r="AP548" s="106"/>
      <c r="AQ548" s="98"/>
      <c r="AR548" s="107"/>
      <c r="AS548" s="106"/>
      <c r="AT548" s="98"/>
      <c r="AU548" s="107"/>
      <c r="AV548" s="108"/>
      <c r="AW548" s="98"/>
      <c r="AX548" s="98"/>
    </row>
    <row r="549" spans="1:256" s="41" customFormat="1" ht="76.45" x14ac:dyDescent="0.25">
      <c r="A549" s="97">
        <v>795</v>
      </c>
      <c r="B549" s="100" t="s">
        <v>5679</v>
      </c>
      <c r="C549" s="98">
        <v>59</v>
      </c>
      <c r="D549" s="99" t="s">
        <v>4371</v>
      </c>
      <c r="E549" s="100" t="s">
        <v>4372</v>
      </c>
      <c r="F549" s="98">
        <v>10369</v>
      </c>
      <c r="G549" s="100" t="s">
        <v>4373</v>
      </c>
      <c r="H549" s="98">
        <v>2003</v>
      </c>
      <c r="I549" s="100" t="s">
        <v>4374</v>
      </c>
      <c r="J549" s="101">
        <v>23994</v>
      </c>
      <c r="K549" s="100" t="s">
        <v>733</v>
      </c>
      <c r="L549" s="100" t="s">
        <v>4375</v>
      </c>
      <c r="M549" s="100" t="s">
        <v>4313</v>
      </c>
      <c r="N549" s="100" t="s">
        <v>4376</v>
      </c>
      <c r="O549" s="100" t="s">
        <v>4377</v>
      </c>
      <c r="P549" s="100" t="s">
        <v>4378</v>
      </c>
      <c r="Q549" s="102">
        <v>26.6</v>
      </c>
      <c r="R549" s="98">
        <v>0</v>
      </c>
      <c r="S549" s="98">
        <v>4.2</v>
      </c>
      <c r="T549" s="98">
        <v>22.4</v>
      </c>
      <c r="U549" s="102">
        <v>26.6</v>
      </c>
      <c r="V549" s="98">
        <v>100</v>
      </c>
      <c r="W549" s="98">
        <v>100</v>
      </c>
      <c r="X549" s="103" t="s">
        <v>4379</v>
      </c>
      <c r="Y549" s="102">
        <v>3</v>
      </c>
      <c r="Z549" s="102">
        <v>4</v>
      </c>
      <c r="AA549" s="102">
        <v>4</v>
      </c>
      <c r="AB549" s="102">
        <v>44</v>
      </c>
      <c r="AC549" s="98">
        <v>11</v>
      </c>
      <c r="AD549" s="102"/>
      <c r="AE549" s="104">
        <v>5</v>
      </c>
      <c r="AF549" s="105">
        <v>75</v>
      </c>
      <c r="AG549" s="106" t="s">
        <v>4361</v>
      </c>
      <c r="AH549" s="100" t="s">
        <v>4380</v>
      </c>
      <c r="AI549" s="107">
        <v>40</v>
      </c>
      <c r="AJ549" s="106" t="s">
        <v>4381</v>
      </c>
      <c r="AK549" s="98" t="s">
        <v>4382</v>
      </c>
      <c r="AL549" s="107">
        <v>25</v>
      </c>
      <c r="AM549" s="106" t="s">
        <v>4383</v>
      </c>
      <c r="AN549" s="98" t="s">
        <v>4382</v>
      </c>
      <c r="AO549" s="107">
        <v>10</v>
      </c>
      <c r="AP549" s="106"/>
      <c r="AQ549" s="98"/>
      <c r="AR549" s="107"/>
      <c r="AS549" s="106"/>
      <c r="AT549" s="98"/>
      <c r="AU549" s="107"/>
      <c r="AV549" s="108"/>
      <c r="AW549" s="98"/>
      <c r="AX549" s="98"/>
    </row>
    <row r="550" spans="1:256" s="41" customFormat="1" ht="76.45" x14ac:dyDescent="0.25">
      <c r="A550" s="97">
        <v>795</v>
      </c>
      <c r="B550" s="100" t="s">
        <v>5679</v>
      </c>
      <c r="C550" s="98">
        <v>59</v>
      </c>
      <c r="D550" s="99" t="s">
        <v>4371</v>
      </c>
      <c r="E550" s="100" t="s">
        <v>4384</v>
      </c>
      <c r="F550" s="98">
        <v>12295</v>
      </c>
      <c r="G550" s="100" t="s">
        <v>4385</v>
      </c>
      <c r="H550" s="98">
        <v>2005</v>
      </c>
      <c r="I550" s="100" t="s">
        <v>4386</v>
      </c>
      <c r="J550" s="101">
        <v>296952.18</v>
      </c>
      <c r="K550" s="100" t="s">
        <v>726</v>
      </c>
      <c r="L550" s="100" t="s">
        <v>4387</v>
      </c>
      <c r="M550" s="100" t="s">
        <v>4313</v>
      </c>
      <c r="N550" s="100" t="s">
        <v>4376</v>
      </c>
      <c r="O550" s="100" t="s">
        <v>4388</v>
      </c>
      <c r="P550" s="100" t="s">
        <v>4389</v>
      </c>
      <c r="Q550" s="102">
        <v>25.5</v>
      </c>
      <c r="R550" s="98">
        <v>0</v>
      </c>
      <c r="S550" s="98">
        <v>3.1</v>
      </c>
      <c r="T550" s="98">
        <v>22.4</v>
      </c>
      <c r="U550" s="102">
        <v>25.5</v>
      </c>
      <c r="V550" s="98">
        <v>100</v>
      </c>
      <c r="W550" s="98">
        <v>100</v>
      </c>
      <c r="X550" s="103" t="s">
        <v>4379</v>
      </c>
      <c r="Y550" s="102">
        <v>3</v>
      </c>
      <c r="Z550" s="102">
        <v>4</v>
      </c>
      <c r="AA550" s="102">
        <v>4</v>
      </c>
      <c r="AB550" s="102">
        <v>44</v>
      </c>
      <c r="AC550" s="98">
        <v>12</v>
      </c>
      <c r="AD550" s="102"/>
      <c r="AE550" s="104">
        <v>5</v>
      </c>
      <c r="AF550" s="105">
        <v>80</v>
      </c>
      <c r="AG550" s="106" t="s">
        <v>4361</v>
      </c>
      <c r="AH550" s="100" t="s">
        <v>4390</v>
      </c>
      <c r="AI550" s="107">
        <v>40</v>
      </c>
      <c r="AJ550" s="106" t="s">
        <v>4381</v>
      </c>
      <c r="AK550" s="98" t="s">
        <v>4382</v>
      </c>
      <c r="AL550" s="107">
        <v>15</v>
      </c>
      <c r="AM550" s="106" t="s">
        <v>7833</v>
      </c>
      <c r="AN550" s="98" t="s">
        <v>4391</v>
      </c>
      <c r="AO550" s="107">
        <v>15</v>
      </c>
      <c r="AP550" s="106" t="s">
        <v>4392</v>
      </c>
      <c r="AQ550" s="98" t="s">
        <v>4393</v>
      </c>
      <c r="AR550" s="107">
        <v>10</v>
      </c>
      <c r="AS550" s="106"/>
      <c r="AT550" s="98"/>
      <c r="AU550" s="107"/>
      <c r="AV550" s="108"/>
      <c r="AW550" s="98"/>
      <c r="AX550" s="98"/>
    </row>
    <row r="551" spans="1:256" s="41" customFormat="1" ht="76.45" x14ac:dyDescent="0.25">
      <c r="A551" s="97">
        <v>795</v>
      </c>
      <c r="B551" s="100" t="s">
        <v>5679</v>
      </c>
      <c r="C551" s="98">
        <v>59</v>
      </c>
      <c r="D551" s="99" t="s">
        <v>4371</v>
      </c>
      <c r="E551" s="100" t="s">
        <v>4384</v>
      </c>
      <c r="F551" s="98">
        <v>12295</v>
      </c>
      <c r="G551" s="100" t="s">
        <v>4394</v>
      </c>
      <c r="H551" s="98">
        <v>2005</v>
      </c>
      <c r="I551" s="100" t="s">
        <v>4395</v>
      </c>
      <c r="J551" s="101">
        <v>296952.18</v>
      </c>
      <c r="K551" s="100" t="s">
        <v>726</v>
      </c>
      <c r="L551" s="100" t="s">
        <v>4387</v>
      </c>
      <c r="M551" s="100" t="s">
        <v>4313</v>
      </c>
      <c r="N551" s="100" t="s">
        <v>4376</v>
      </c>
      <c r="O551" s="100" t="s">
        <v>4388</v>
      </c>
      <c r="P551" s="100" t="s">
        <v>4396</v>
      </c>
      <c r="Q551" s="102">
        <v>25.3</v>
      </c>
      <c r="R551" s="98">
        <v>0</v>
      </c>
      <c r="S551" s="98">
        <v>2.9</v>
      </c>
      <c r="T551" s="98">
        <v>22.4</v>
      </c>
      <c r="U551" s="102">
        <v>25.3</v>
      </c>
      <c r="V551" s="98">
        <v>100</v>
      </c>
      <c r="W551" s="98">
        <v>100</v>
      </c>
      <c r="X551" s="103" t="s">
        <v>4379</v>
      </c>
      <c r="Y551" s="102">
        <v>3</v>
      </c>
      <c r="Z551" s="102">
        <v>4</v>
      </c>
      <c r="AA551" s="102">
        <v>4</v>
      </c>
      <c r="AB551" s="102">
        <v>44</v>
      </c>
      <c r="AC551" s="98">
        <v>12</v>
      </c>
      <c r="AD551" s="102"/>
      <c r="AE551" s="104">
        <v>5</v>
      </c>
      <c r="AF551" s="105">
        <v>80</v>
      </c>
      <c r="AG551" s="106" t="s">
        <v>4361</v>
      </c>
      <c r="AH551" s="100" t="s">
        <v>4390</v>
      </c>
      <c r="AI551" s="107">
        <v>40</v>
      </c>
      <c r="AJ551" s="106" t="s">
        <v>4381</v>
      </c>
      <c r="AK551" s="98" t="s">
        <v>4382</v>
      </c>
      <c r="AL551" s="107">
        <v>15</v>
      </c>
      <c r="AM551" s="106" t="s">
        <v>7833</v>
      </c>
      <c r="AN551" s="98" t="s">
        <v>4391</v>
      </c>
      <c r="AO551" s="107">
        <v>15</v>
      </c>
      <c r="AP551" s="106" t="s">
        <v>4392</v>
      </c>
      <c r="AQ551" s="98" t="s">
        <v>4393</v>
      </c>
      <c r="AR551" s="107">
        <v>10</v>
      </c>
      <c r="AS551" s="106"/>
      <c r="AT551" s="98"/>
      <c r="AU551" s="107"/>
      <c r="AV551" s="108"/>
      <c r="AW551" s="98"/>
      <c r="AX551" s="98"/>
    </row>
    <row r="552" spans="1:256" s="41" customFormat="1" ht="50.95" x14ac:dyDescent="0.25">
      <c r="A552" s="97">
        <v>795</v>
      </c>
      <c r="B552" s="100" t="s">
        <v>5679</v>
      </c>
      <c r="C552" s="98">
        <v>54</v>
      </c>
      <c r="D552" s="99" t="s">
        <v>4397</v>
      </c>
      <c r="E552" s="100" t="s">
        <v>4398</v>
      </c>
      <c r="F552" s="98">
        <v>7814</v>
      </c>
      <c r="G552" s="100" t="s">
        <v>4399</v>
      </c>
      <c r="H552" s="98">
        <v>2007</v>
      </c>
      <c r="I552" s="100" t="s">
        <v>4400</v>
      </c>
      <c r="J552" s="101">
        <v>100000</v>
      </c>
      <c r="K552" s="100" t="s">
        <v>675</v>
      </c>
      <c r="L552" s="100" t="s">
        <v>4401</v>
      </c>
      <c r="M552" s="100" t="s">
        <v>4313</v>
      </c>
      <c r="N552" s="100" t="s">
        <v>4402</v>
      </c>
      <c r="O552" s="100" t="s">
        <v>4403</v>
      </c>
      <c r="P552" s="100">
        <v>45156</v>
      </c>
      <c r="Q552" s="102">
        <v>24.9</v>
      </c>
      <c r="R552" s="98">
        <v>0</v>
      </c>
      <c r="S552" s="98">
        <v>2.48</v>
      </c>
      <c r="T552" s="98">
        <v>22.4</v>
      </c>
      <c r="U552" s="102">
        <v>24.9</v>
      </c>
      <c r="V552" s="98">
        <v>60</v>
      </c>
      <c r="W552" s="98">
        <v>100</v>
      </c>
      <c r="X552" s="103" t="s">
        <v>4404</v>
      </c>
      <c r="Y552" s="102">
        <v>3</v>
      </c>
      <c r="Z552" s="102">
        <v>7</v>
      </c>
      <c r="AA552" s="102">
        <v>2</v>
      </c>
      <c r="AB552" s="102">
        <v>4</v>
      </c>
      <c r="AC552" s="98">
        <v>13</v>
      </c>
      <c r="AD552" s="102"/>
      <c r="AE552" s="104">
        <v>5</v>
      </c>
      <c r="AF552" s="105">
        <v>60</v>
      </c>
      <c r="AG552" s="106" t="s">
        <v>4397</v>
      </c>
      <c r="AH552" s="100" t="s">
        <v>4405</v>
      </c>
      <c r="AI552" s="107">
        <v>25</v>
      </c>
      <c r="AJ552" s="106" t="s">
        <v>4406</v>
      </c>
      <c r="AK552" s="98" t="s">
        <v>4407</v>
      </c>
      <c r="AL552" s="107">
        <v>10</v>
      </c>
      <c r="AM552" s="106" t="s">
        <v>4408</v>
      </c>
      <c r="AN552" s="98" t="s">
        <v>4405</v>
      </c>
      <c r="AO552" s="107">
        <v>10</v>
      </c>
      <c r="AP552" s="106" t="s">
        <v>4409</v>
      </c>
      <c r="AQ552" s="98" t="s">
        <v>4410</v>
      </c>
      <c r="AR552" s="107">
        <v>10</v>
      </c>
      <c r="AS552" s="106" t="s">
        <v>4411</v>
      </c>
      <c r="AT552" s="98" t="s">
        <v>4412</v>
      </c>
      <c r="AU552" s="107">
        <v>5</v>
      </c>
      <c r="AV552" s="108"/>
      <c r="AW552" s="98"/>
      <c r="AX552" s="98"/>
    </row>
    <row r="553" spans="1:256" s="41" customFormat="1" ht="89.2" x14ac:dyDescent="0.25">
      <c r="A553" s="97">
        <v>795</v>
      </c>
      <c r="B553" s="100" t="s">
        <v>5679</v>
      </c>
      <c r="C553" s="98">
        <v>54</v>
      </c>
      <c r="D553" s="99" t="s">
        <v>4397</v>
      </c>
      <c r="E553" s="100" t="s">
        <v>4413</v>
      </c>
      <c r="F553" s="98">
        <v>7814</v>
      </c>
      <c r="G553" s="100" t="s">
        <v>4414</v>
      </c>
      <c r="H553" s="98">
        <v>2009</v>
      </c>
      <c r="I553" s="100" t="s">
        <v>4415</v>
      </c>
      <c r="J553" s="101">
        <v>138000</v>
      </c>
      <c r="K553" s="100" t="s">
        <v>655</v>
      </c>
      <c r="L553" s="100" t="s">
        <v>4416</v>
      </c>
      <c r="M553" s="100" t="s">
        <v>4313</v>
      </c>
      <c r="N553" s="100" t="s">
        <v>4417</v>
      </c>
      <c r="O553" s="100" t="s">
        <v>4418</v>
      </c>
      <c r="P553" s="100">
        <v>45915.459159999999</v>
      </c>
      <c r="Q553" s="102">
        <v>25</v>
      </c>
      <c r="R553" s="98">
        <v>0</v>
      </c>
      <c r="S553" s="98">
        <v>2.62</v>
      </c>
      <c r="T553" s="98">
        <v>22.4</v>
      </c>
      <c r="U553" s="102">
        <v>25</v>
      </c>
      <c r="V553" s="98">
        <v>60</v>
      </c>
      <c r="W553" s="98">
        <v>100</v>
      </c>
      <c r="X553" s="103" t="s">
        <v>4404</v>
      </c>
      <c r="Y553" s="102">
        <v>3</v>
      </c>
      <c r="Z553" s="102">
        <v>8</v>
      </c>
      <c r="AA553" s="102">
        <v>2</v>
      </c>
      <c r="AB553" s="102">
        <v>4</v>
      </c>
      <c r="AC553" s="98">
        <v>14</v>
      </c>
      <c r="AD553" s="102"/>
      <c r="AE553" s="104">
        <v>5</v>
      </c>
      <c r="AF553" s="105">
        <v>60</v>
      </c>
      <c r="AG553" s="106" t="s">
        <v>4397</v>
      </c>
      <c r="AH553" s="100" t="s">
        <v>4419</v>
      </c>
      <c r="AI553" s="107">
        <v>30</v>
      </c>
      <c r="AJ553" s="106" t="s">
        <v>4406</v>
      </c>
      <c r="AK553" s="98" t="s">
        <v>4407</v>
      </c>
      <c r="AL553" s="107">
        <v>10</v>
      </c>
      <c r="AM553" s="106" t="s">
        <v>4408</v>
      </c>
      <c r="AN553" s="98" t="s">
        <v>4405</v>
      </c>
      <c r="AO553" s="107">
        <v>10</v>
      </c>
      <c r="AP553" s="106" t="s">
        <v>4409</v>
      </c>
      <c r="AQ553" s="98" t="s">
        <v>4410</v>
      </c>
      <c r="AR553" s="107">
        <v>5</v>
      </c>
      <c r="AS553" s="106" t="s">
        <v>4411</v>
      </c>
      <c r="AT553" s="98" t="s">
        <v>4412</v>
      </c>
      <c r="AU553" s="107">
        <v>5</v>
      </c>
      <c r="AV553" s="108"/>
      <c r="AW553" s="98"/>
      <c r="AX553" s="98"/>
    </row>
    <row r="554" spans="1:256" s="39" customFormat="1" ht="89.2" x14ac:dyDescent="0.25">
      <c r="A554" s="97">
        <v>795</v>
      </c>
      <c r="B554" s="100" t="s">
        <v>5679</v>
      </c>
      <c r="C554" s="98">
        <v>54</v>
      </c>
      <c r="D554" s="99" t="s">
        <v>4397</v>
      </c>
      <c r="E554" s="100" t="s">
        <v>4398</v>
      </c>
      <c r="F554" s="98">
        <v>7814</v>
      </c>
      <c r="G554" s="100" t="s">
        <v>4420</v>
      </c>
      <c r="H554" s="98">
        <v>2010</v>
      </c>
      <c r="I554" s="100" t="s">
        <v>4421</v>
      </c>
      <c r="J554" s="101">
        <v>35287.769999999997</v>
      </c>
      <c r="K554" s="100" t="s">
        <v>6921</v>
      </c>
      <c r="L554" s="100" t="s">
        <v>4422</v>
      </c>
      <c r="M554" s="100" t="s">
        <v>4313</v>
      </c>
      <c r="N554" s="100" t="s">
        <v>4417</v>
      </c>
      <c r="O554" s="100" t="s">
        <v>4418</v>
      </c>
      <c r="P554" s="100" t="s">
        <v>4423</v>
      </c>
      <c r="Q554" s="102">
        <v>27.8</v>
      </c>
      <c r="R554" s="98">
        <v>3.3</v>
      </c>
      <c r="S554" s="98">
        <v>2.1</v>
      </c>
      <c r="T554" s="98">
        <v>22.4</v>
      </c>
      <c r="U554" s="102">
        <v>27.8</v>
      </c>
      <c r="V554" s="98">
        <v>55</v>
      </c>
      <c r="W554" s="98">
        <v>100</v>
      </c>
      <c r="X554" s="103" t="s">
        <v>4404</v>
      </c>
      <c r="Y554" s="102">
        <v>1</v>
      </c>
      <c r="Z554" s="102">
        <v>9</v>
      </c>
      <c r="AA554" s="102">
        <v>1</v>
      </c>
      <c r="AB554" s="102">
        <v>4</v>
      </c>
      <c r="AC554" s="98"/>
      <c r="AD554" s="102"/>
      <c r="AE554" s="104">
        <v>5</v>
      </c>
      <c r="AF554" s="105">
        <v>55</v>
      </c>
      <c r="AG554" s="106" t="s">
        <v>4397</v>
      </c>
      <c r="AH554" s="100" t="s">
        <v>4405</v>
      </c>
      <c r="AI554" s="107">
        <v>30</v>
      </c>
      <c r="AJ554" s="106" t="s">
        <v>4406</v>
      </c>
      <c r="AK554" s="98" t="s">
        <v>4407</v>
      </c>
      <c r="AL554" s="107">
        <v>5</v>
      </c>
      <c r="AM554" s="106" t="s">
        <v>4408</v>
      </c>
      <c r="AN554" s="98" t="s">
        <v>4405</v>
      </c>
      <c r="AO554" s="107">
        <v>10</v>
      </c>
      <c r="AP554" s="106" t="s">
        <v>4409</v>
      </c>
      <c r="AQ554" s="98" t="s">
        <v>4410</v>
      </c>
      <c r="AR554" s="107">
        <v>5</v>
      </c>
      <c r="AS554" s="106" t="s">
        <v>4411</v>
      </c>
      <c r="AT554" s="98" t="s">
        <v>4412</v>
      </c>
      <c r="AU554" s="107">
        <v>5</v>
      </c>
      <c r="AV554" s="108"/>
      <c r="AW554" s="98"/>
      <c r="AX554" s="98"/>
      <c r="AY554" s="41"/>
      <c r="AZ554" s="41"/>
      <c r="BA554" s="41"/>
      <c r="BB554" s="41"/>
      <c r="BC554" s="41"/>
      <c r="BD554" s="41"/>
      <c r="BE554" s="41"/>
      <c r="BF554" s="41"/>
      <c r="BG554" s="41"/>
      <c r="BH554" s="41"/>
      <c r="BI554" s="41"/>
      <c r="BJ554" s="41"/>
      <c r="BK554" s="41"/>
      <c r="BL554" s="41"/>
      <c r="BM554" s="41"/>
      <c r="BN554" s="41"/>
      <c r="BO554" s="41"/>
      <c r="BP554" s="41"/>
      <c r="BQ554" s="41"/>
      <c r="BR554" s="41"/>
      <c r="BS554" s="41"/>
      <c r="BT554" s="41"/>
      <c r="BU554" s="41"/>
      <c r="BV554" s="41"/>
      <c r="BW554" s="41"/>
      <c r="BX554" s="41"/>
      <c r="BY554" s="41"/>
      <c r="BZ554" s="41"/>
      <c r="CA554" s="41"/>
      <c r="CB554" s="41"/>
      <c r="CC554" s="41"/>
      <c r="CD554" s="41"/>
      <c r="CE554" s="41"/>
      <c r="CF554" s="41"/>
      <c r="CG554" s="41"/>
      <c r="CH554" s="41"/>
      <c r="CI554" s="41"/>
      <c r="CJ554" s="41"/>
      <c r="CK554" s="41"/>
      <c r="CL554" s="41"/>
      <c r="CM554" s="41"/>
      <c r="CN554" s="41"/>
      <c r="CO554" s="41"/>
      <c r="CP554" s="41"/>
      <c r="CQ554" s="41"/>
      <c r="CR554" s="41"/>
      <c r="CS554" s="41"/>
      <c r="CT554" s="41"/>
      <c r="CU554" s="41"/>
      <c r="CV554" s="41"/>
      <c r="CW554" s="41"/>
      <c r="CX554" s="41"/>
      <c r="CY554" s="41"/>
      <c r="CZ554" s="41"/>
      <c r="DA554" s="41"/>
      <c r="DB554" s="41"/>
      <c r="DC554" s="41"/>
      <c r="DD554" s="41"/>
      <c r="DE554" s="41"/>
      <c r="DF554" s="41"/>
      <c r="DG554" s="41"/>
      <c r="DH554" s="41"/>
      <c r="DI554" s="41"/>
      <c r="DJ554" s="41"/>
      <c r="DK554" s="41"/>
      <c r="DL554" s="41"/>
      <c r="DM554" s="41"/>
      <c r="DN554" s="41"/>
      <c r="DO554" s="41"/>
      <c r="DP554" s="41"/>
      <c r="DQ554" s="41"/>
      <c r="DR554" s="41"/>
      <c r="DS554" s="41"/>
      <c r="DT554" s="41"/>
      <c r="DU554" s="41"/>
      <c r="DV554" s="41"/>
      <c r="DW554" s="41"/>
      <c r="DX554" s="41"/>
      <c r="DY554" s="41"/>
      <c r="DZ554" s="41"/>
      <c r="EA554" s="41"/>
      <c r="EB554" s="41"/>
      <c r="EC554" s="41"/>
      <c r="ED554" s="41"/>
      <c r="EE554" s="41"/>
      <c r="EF554" s="41"/>
      <c r="EG554" s="41"/>
      <c r="EH554" s="41"/>
      <c r="EI554" s="41"/>
      <c r="EJ554" s="41"/>
      <c r="EK554" s="41"/>
      <c r="EL554" s="41"/>
      <c r="EM554" s="41"/>
      <c r="EN554" s="41"/>
      <c r="EO554" s="41"/>
      <c r="EP554" s="41"/>
      <c r="EQ554" s="41"/>
      <c r="ER554" s="41"/>
      <c r="ES554" s="41"/>
      <c r="ET554" s="41"/>
      <c r="EU554" s="41"/>
      <c r="EV554" s="41"/>
      <c r="EW554" s="41"/>
      <c r="EX554" s="41"/>
      <c r="EY554" s="41"/>
      <c r="EZ554" s="41"/>
      <c r="FA554" s="41"/>
      <c r="FB554" s="41"/>
      <c r="FC554" s="41"/>
      <c r="FD554" s="41"/>
      <c r="FE554" s="41"/>
      <c r="FF554" s="41"/>
      <c r="FG554" s="41"/>
      <c r="FH554" s="41"/>
      <c r="FI554" s="41"/>
      <c r="FJ554" s="41"/>
      <c r="FK554" s="41"/>
      <c r="FL554" s="41"/>
      <c r="FM554" s="41"/>
      <c r="FN554" s="41"/>
      <c r="FO554" s="41"/>
      <c r="FP554" s="41"/>
      <c r="FQ554" s="41"/>
      <c r="FR554" s="41"/>
      <c r="FS554" s="41"/>
      <c r="FT554" s="41"/>
      <c r="FU554" s="41"/>
      <c r="FV554" s="41"/>
      <c r="FW554" s="41"/>
      <c r="FX554" s="41"/>
      <c r="FY554" s="41"/>
      <c r="FZ554" s="41"/>
      <c r="GA554" s="41"/>
      <c r="GB554" s="41"/>
      <c r="GC554" s="41"/>
      <c r="GD554" s="41"/>
      <c r="GE554" s="41"/>
      <c r="GF554" s="41"/>
      <c r="GG554" s="41"/>
      <c r="GH554" s="41"/>
      <c r="GI554" s="41"/>
      <c r="GJ554" s="41"/>
      <c r="GK554" s="41"/>
      <c r="GL554" s="41"/>
      <c r="GM554" s="41"/>
      <c r="GN554" s="41"/>
      <c r="GO554" s="41"/>
      <c r="GP554" s="41"/>
      <c r="GQ554" s="41"/>
      <c r="GR554" s="41"/>
      <c r="GS554" s="41"/>
      <c r="GT554" s="41"/>
      <c r="GU554" s="41"/>
      <c r="GV554" s="41"/>
      <c r="GW554" s="41"/>
      <c r="GX554" s="41"/>
      <c r="GY554" s="41"/>
      <c r="GZ554" s="41"/>
      <c r="HA554" s="41"/>
      <c r="HB554" s="41"/>
      <c r="HC554" s="41"/>
      <c r="HD554" s="41"/>
      <c r="HE554" s="41"/>
      <c r="HF554" s="41"/>
      <c r="HG554" s="41"/>
      <c r="HH554" s="41"/>
      <c r="HI554" s="41"/>
      <c r="HJ554" s="41"/>
      <c r="HK554" s="41"/>
      <c r="HL554" s="41"/>
      <c r="HM554" s="41"/>
      <c r="HN554" s="41"/>
      <c r="HO554" s="41"/>
      <c r="HP554" s="41"/>
      <c r="HQ554" s="41"/>
      <c r="HR554" s="41"/>
      <c r="HS554" s="41"/>
      <c r="HT554" s="41"/>
      <c r="HU554" s="41"/>
      <c r="HV554" s="41"/>
      <c r="HW554" s="41"/>
      <c r="HX554" s="41"/>
      <c r="HY554" s="41"/>
      <c r="HZ554" s="41"/>
      <c r="IA554" s="41"/>
      <c r="IB554" s="41"/>
      <c r="IC554" s="41"/>
      <c r="ID554" s="41"/>
      <c r="IE554" s="41"/>
      <c r="IF554" s="41"/>
      <c r="IG554" s="41"/>
      <c r="IH554" s="41"/>
      <c r="II554" s="41"/>
      <c r="IJ554" s="41"/>
      <c r="IK554" s="41"/>
      <c r="IL554" s="41"/>
      <c r="IM554" s="41"/>
      <c r="IN554" s="41"/>
      <c r="IO554" s="41"/>
      <c r="IP554" s="41"/>
      <c r="IQ554" s="41"/>
      <c r="IR554" s="41"/>
      <c r="IS554" s="41"/>
      <c r="IT554" s="41"/>
      <c r="IU554" s="41"/>
      <c r="IV554" s="41"/>
    </row>
    <row r="555" spans="1:256" s="41" customFormat="1" ht="89.2" x14ac:dyDescent="0.25">
      <c r="A555" s="97">
        <v>795</v>
      </c>
      <c r="B555" s="100" t="s">
        <v>5679</v>
      </c>
      <c r="C555" s="98">
        <v>54</v>
      </c>
      <c r="D555" s="99" t="s">
        <v>4397</v>
      </c>
      <c r="E555" s="100" t="s">
        <v>4413</v>
      </c>
      <c r="F555" s="98">
        <v>7814</v>
      </c>
      <c r="G555" s="100" t="s">
        <v>4424</v>
      </c>
      <c r="H555" s="98">
        <v>2014</v>
      </c>
      <c r="I555" s="100" t="s">
        <v>4425</v>
      </c>
      <c r="J555" s="101">
        <v>51644.19</v>
      </c>
      <c r="K555" s="100" t="s">
        <v>6921</v>
      </c>
      <c r="L555" s="100" t="s">
        <v>4422</v>
      </c>
      <c r="M555" s="100" t="s">
        <v>4313</v>
      </c>
      <c r="N555" s="100" t="s">
        <v>4417</v>
      </c>
      <c r="O555" s="100" t="s">
        <v>4418</v>
      </c>
      <c r="P555" s="100" t="s">
        <v>4426</v>
      </c>
      <c r="Q555" s="102">
        <v>30.78</v>
      </c>
      <c r="R555" s="98">
        <v>6.18</v>
      </c>
      <c r="S555" s="98">
        <v>2.2000000000000002</v>
      </c>
      <c r="T555" s="98">
        <v>22.4</v>
      </c>
      <c r="U555" s="102">
        <v>30.8</v>
      </c>
      <c r="V555" s="98">
        <v>70</v>
      </c>
      <c r="W555" s="98">
        <v>33</v>
      </c>
      <c r="X555" s="103" t="s">
        <v>4404</v>
      </c>
      <c r="Y555" s="102">
        <v>1</v>
      </c>
      <c r="Z555" s="102">
        <v>9</v>
      </c>
      <c r="AA555" s="102">
        <v>2</v>
      </c>
      <c r="AB555" s="102">
        <v>4</v>
      </c>
      <c r="AC555" s="98"/>
      <c r="AD555" s="102"/>
      <c r="AE555" s="104">
        <v>4</v>
      </c>
      <c r="AF555" s="105">
        <v>70</v>
      </c>
      <c r="AG555" s="106" t="s">
        <v>4397</v>
      </c>
      <c r="AH555" s="100" t="s">
        <v>4405</v>
      </c>
      <c r="AI555" s="107">
        <v>30</v>
      </c>
      <c r="AJ555" s="106" t="s">
        <v>4406</v>
      </c>
      <c r="AK555" s="98" t="s">
        <v>4407</v>
      </c>
      <c r="AL555" s="107">
        <v>5</v>
      </c>
      <c r="AM555" s="106" t="s">
        <v>4408</v>
      </c>
      <c r="AN555" s="98" t="s">
        <v>4405</v>
      </c>
      <c r="AO555" s="107">
        <v>20</v>
      </c>
      <c r="AP555" s="106" t="s">
        <v>4409</v>
      </c>
      <c r="AQ555" s="98" t="s">
        <v>4410</v>
      </c>
      <c r="AR555" s="107">
        <v>10</v>
      </c>
      <c r="AS555" s="106" t="s">
        <v>4411</v>
      </c>
      <c r="AT555" s="98" t="s">
        <v>4412</v>
      </c>
      <c r="AU555" s="107">
        <v>5</v>
      </c>
      <c r="AV555" s="108"/>
      <c r="AW555" s="98"/>
      <c r="AX555" s="98"/>
    </row>
    <row r="556" spans="1:256" s="41" customFormat="1" ht="50.95" x14ac:dyDescent="0.25">
      <c r="A556" s="97">
        <v>795</v>
      </c>
      <c r="B556" s="100" t="s">
        <v>5679</v>
      </c>
      <c r="C556" s="98">
        <v>54</v>
      </c>
      <c r="D556" s="99" t="s">
        <v>4397</v>
      </c>
      <c r="E556" s="100" t="s">
        <v>4427</v>
      </c>
      <c r="F556" s="98">
        <v>15322</v>
      </c>
      <c r="G556" s="100" t="s">
        <v>4428</v>
      </c>
      <c r="H556" s="98">
        <v>2006</v>
      </c>
      <c r="I556" s="100" t="s">
        <v>4429</v>
      </c>
      <c r="J556" s="101">
        <v>36791.53</v>
      </c>
      <c r="K556" s="100" t="s">
        <v>6921</v>
      </c>
      <c r="L556" s="100" t="s">
        <v>4430</v>
      </c>
      <c r="M556" s="100" t="s">
        <v>4431</v>
      </c>
      <c r="N556" s="100" t="s">
        <v>4432</v>
      </c>
      <c r="O556" s="100" t="s">
        <v>4433</v>
      </c>
      <c r="P556" s="100" t="s">
        <v>4434</v>
      </c>
      <c r="Q556" s="102">
        <v>24.3</v>
      </c>
      <c r="R556" s="98">
        <v>0</v>
      </c>
      <c r="S556" s="98">
        <v>1.9</v>
      </c>
      <c r="T556" s="98">
        <v>22.4</v>
      </c>
      <c r="U556" s="102">
        <v>24.3</v>
      </c>
      <c r="V556" s="98">
        <v>8</v>
      </c>
      <c r="W556" s="98">
        <v>100</v>
      </c>
      <c r="X556" s="103" t="s">
        <v>4435</v>
      </c>
      <c r="Y556" s="102">
        <v>3</v>
      </c>
      <c r="Z556" s="102">
        <v>2</v>
      </c>
      <c r="AA556" s="102">
        <v>1</v>
      </c>
      <c r="AB556" s="102">
        <v>4</v>
      </c>
      <c r="AC556" s="98"/>
      <c r="AD556" s="102"/>
      <c r="AE556" s="104">
        <v>5</v>
      </c>
      <c r="AF556" s="105">
        <v>8</v>
      </c>
      <c r="AG556" s="106" t="s">
        <v>4436</v>
      </c>
      <c r="AH556" s="100" t="s">
        <v>4437</v>
      </c>
      <c r="AI556" s="107">
        <v>8</v>
      </c>
      <c r="AJ556" s="106"/>
      <c r="AK556" s="98"/>
      <c r="AL556" s="107"/>
      <c r="AM556" s="106"/>
      <c r="AN556" s="98"/>
      <c r="AO556" s="107"/>
      <c r="AP556" s="106"/>
      <c r="AQ556" s="98"/>
      <c r="AR556" s="107"/>
      <c r="AS556" s="106"/>
      <c r="AT556" s="98"/>
      <c r="AU556" s="107"/>
      <c r="AV556" s="108"/>
      <c r="AW556" s="98"/>
      <c r="AX556" s="98"/>
    </row>
    <row r="557" spans="1:256" s="41" customFormat="1" ht="63.7" x14ac:dyDescent="0.25">
      <c r="A557" s="97">
        <v>795</v>
      </c>
      <c r="B557" s="100" t="s">
        <v>5679</v>
      </c>
      <c r="C557" s="98">
        <v>54</v>
      </c>
      <c r="D557" s="99" t="s">
        <v>4397</v>
      </c>
      <c r="E557" s="100" t="s">
        <v>4427</v>
      </c>
      <c r="F557" s="98">
        <v>15322</v>
      </c>
      <c r="G557" s="100" t="s">
        <v>4438</v>
      </c>
      <c r="H557" s="98">
        <v>2006</v>
      </c>
      <c r="I557" s="100" t="s">
        <v>4439</v>
      </c>
      <c r="J557" s="101">
        <v>49021.64</v>
      </c>
      <c r="K557" s="100" t="s">
        <v>6921</v>
      </c>
      <c r="L557" s="100" t="s">
        <v>4430</v>
      </c>
      <c r="M557" s="100" t="s">
        <v>4431</v>
      </c>
      <c r="N557" s="100" t="s">
        <v>4432</v>
      </c>
      <c r="O557" s="100" t="s">
        <v>4433</v>
      </c>
      <c r="P557" s="100" t="s">
        <v>4440</v>
      </c>
      <c r="Q557" s="102">
        <v>24.8</v>
      </c>
      <c r="R557" s="98">
        <v>0</v>
      </c>
      <c r="S557" s="98">
        <v>2.4</v>
      </c>
      <c r="T557" s="98">
        <v>22.4</v>
      </c>
      <c r="U557" s="102">
        <v>24.8</v>
      </c>
      <c r="V557" s="98">
        <v>17</v>
      </c>
      <c r="W557" s="98">
        <v>100</v>
      </c>
      <c r="X557" s="103" t="s">
        <v>4441</v>
      </c>
      <c r="Y557" s="102">
        <v>3</v>
      </c>
      <c r="Z557" s="102">
        <v>11</v>
      </c>
      <c r="AA557" s="102">
        <v>7</v>
      </c>
      <c r="AB557" s="102">
        <v>4</v>
      </c>
      <c r="AC557" s="98"/>
      <c r="AD557" s="102"/>
      <c r="AE557" s="104">
        <v>5</v>
      </c>
      <c r="AF557" s="105">
        <v>37</v>
      </c>
      <c r="AG557" s="106" t="s">
        <v>4442</v>
      </c>
      <c r="AH557" s="100" t="s">
        <v>4437</v>
      </c>
      <c r="AI557" s="107">
        <v>37</v>
      </c>
      <c r="AJ557" s="106"/>
      <c r="AK557" s="98"/>
      <c r="AL557" s="107"/>
      <c r="AM557" s="106"/>
      <c r="AN557" s="98"/>
      <c r="AO557" s="107"/>
      <c r="AP557" s="106"/>
      <c r="AQ557" s="98"/>
      <c r="AR557" s="107"/>
      <c r="AS557" s="106"/>
      <c r="AT557" s="98"/>
      <c r="AU557" s="107"/>
      <c r="AV557" s="108"/>
      <c r="AW557" s="98"/>
      <c r="AX557" s="98"/>
    </row>
    <row r="558" spans="1:256" s="41" customFormat="1" ht="63.7" x14ac:dyDescent="0.25">
      <c r="A558" s="97">
        <v>795</v>
      </c>
      <c r="B558" s="100" t="s">
        <v>5679</v>
      </c>
      <c r="C558" s="98">
        <v>54</v>
      </c>
      <c r="D558" s="99" t="s">
        <v>4397</v>
      </c>
      <c r="E558" s="100" t="s">
        <v>4427</v>
      </c>
      <c r="F558" s="98">
        <v>15322</v>
      </c>
      <c r="G558" s="100" t="s">
        <v>4443</v>
      </c>
      <c r="H558" s="98">
        <v>2009</v>
      </c>
      <c r="I558" s="100" t="s">
        <v>4444</v>
      </c>
      <c r="J558" s="101">
        <v>41817.449999999997</v>
      </c>
      <c r="K558" s="100" t="s">
        <v>6921</v>
      </c>
      <c r="L558" s="100" t="s">
        <v>4430</v>
      </c>
      <c r="M558" s="100" t="s">
        <v>4431</v>
      </c>
      <c r="N558" s="100" t="s">
        <v>4432</v>
      </c>
      <c r="O558" s="100" t="s">
        <v>4445</v>
      </c>
      <c r="P558" s="100" t="s">
        <v>4446</v>
      </c>
      <c r="Q558" s="102">
        <v>24.6</v>
      </c>
      <c r="R558" s="98">
        <v>0</v>
      </c>
      <c r="S558" s="98">
        <v>2.2000000000000002</v>
      </c>
      <c r="T558" s="98">
        <v>22.4</v>
      </c>
      <c r="U558" s="102">
        <v>24.6</v>
      </c>
      <c r="V558" s="98">
        <v>25</v>
      </c>
      <c r="W558" s="98">
        <v>100</v>
      </c>
      <c r="X558" s="103" t="s">
        <v>4435</v>
      </c>
      <c r="Y558" s="102">
        <v>3</v>
      </c>
      <c r="Z558" s="102">
        <v>11</v>
      </c>
      <c r="AA558" s="102">
        <v>5</v>
      </c>
      <c r="AB558" s="102">
        <v>4</v>
      </c>
      <c r="AC558" s="98"/>
      <c r="AD558" s="102"/>
      <c r="AE558" s="104">
        <v>5</v>
      </c>
      <c r="AF558" s="105">
        <v>50</v>
      </c>
      <c r="AG558" s="106" t="s">
        <v>4397</v>
      </c>
      <c r="AH558" s="100" t="s">
        <v>4437</v>
      </c>
      <c r="AI558" s="107">
        <v>50</v>
      </c>
      <c r="AJ558" s="106"/>
      <c r="AK558" s="98"/>
      <c r="AL558" s="107"/>
      <c r="AM558" s="106"/>
      <c r="AN558" s="98"/>
      <c r="AO558" s="107"/>
      <c r="AP558" s="106"/>
      <c r="AQ558" s="98"/>
      <c r="AR558" s="107"/>
      <c r="AS558" s="106"/>
      <c r="AT558" s="98"/>
      <c r="AU558" s="107"/>
      <c r="AV558" s="108"/>
      <c r="AW558" s="98"/>
      <c r="AX558" s="98"/>
      <c r="AY558" s="42"/>
      <c r="AZ558" s="42"/>
      <c r="BA558" s="42"/>
      <c r="BB558" s="42"/>
      <c r="BC558" s="42"/>
      <c r="BD558" s="42"/>
      <c r="BE558" s="42"/>
      <c r="BF558" s="42"/>
      <c r="BG558" s="42"/>
      <c r="BH558" s="42"/>
      <c r="BI558" s="42"/>
      <c r="BJ558" s="42"/>
      <c r="BK558" s="42"/>
      <c r="BL558" s="42"/>
      <c r="BM558" s="42"/>
      <c r="BN558" s="42"/>
      <c r="BO558" s="42"/>
      <c r="BP558" s="42"/>
      <c r="BQ558" s="42"/>
      <c r="BR558" s="42"/>
      <c r="BS558" s="42"/>
      <c r="BT558" s="42"/>
      <c r="BU558" s="42"/>
      <c r="BV558" s="42"/>
      <c r="BW558" s="42"/>
      <c r="BX558" s="42"/>
      <c r="BY558" s="42"/>
      <c r="BZ558" s="42"/>
      <c r="CA558" s="42"/>
      <c r="CB558" s="42"/>
      <c r="CC558" s="42"/>
      <c r="CD558" s="42"/>
      <c r="CE558" s="42"/>
      <c r="CF558" s="42"/>
      <c r="CG558" s="42"/>
      <c r="CH558" s="42"/>
      <c r="CI558" s="42"/>
      <c r="CJ558" s="42"/>
      <c r="CK558" s="42"/>
      <c r="CL558" s="42"/>
      <c r="CM558" s="42"/>
      <c r="CN558" s="42"/>
      <c r="CO558" s="42"/>
      <c r="CP558" s="42"/>
      <c r="CQ558" s="42"/>
      <c r="CR558" s="42"/>
      <c r="CS558" s="42"/>
      <c r="CT558" s="42"/>
      <c r="CU558" s="42"/>
      <c r="CV558" s="42"/>
      <c r="CW558" s="42"/>
      <c r="CX558" s="42"/>
      <c r="CY558" s="42"/>
      <c r="CZ558" s="42"/>
      <c r="DA558" s="42"/>
      <c r="DB558" s="42"/>
      <c r="DC558" s="42"/>
      <c r="DD558" s="42"/>
      <c r="DE558" s="42"/>
      <c r="DF558" s="42"/>
      <c r="DG558" s="42"/>
      <c r="DH558" s="42"/>
      <c r="DI558" s="42"/>
      <c r="DJ558" s="42"/>
      <c r="DK558" s="39"/>
      <c r="DL558" s="39"/>
      <c r="DM558" s="39"/>
      <c r="DN558" s="39"/>
      <c r="DO558" s="39"/>
      <c r="DP558" s="39"/>
      <c r="DQ558" s="39"/>
      <c r="DR558" s="39"/>
      <c r="DS558" s="39"/>
      <c r="DT558" s="39"/>
      <c r="DU558" s="39"/>
      <c r="DV558" s="39"/>
      <c r="DW558" s="39"/>
      <c r="DX558" s="39"/>
      <c r="DY558" s="39"/>
      <c r="DZ558" s="39"/>
      <c r="EA558" s="39"/>
      <c r="EB558" s="39"/>
      <c r="EC558" s="39"/>
      <c r="ED558" s="39"/>
      <c r="EE558" s="39"/>
      <c r="EF558" s="39"/>
      <c r="EG558" s="39"/>
      <c r="EH558" s="39"/>
      <c r="EI558" s="39"/>
      <c r="EJ558" s="39"/>
      <c r="EK558" s="39"/>
      <c r="EL558" s="39"/>
      <c r="EM558" s="39"/>
      <c r="EN558" s="39"/>
      <c r="EO558" s="39"/>
      <c r="EP558" s="39"/>
      <c r="EQ558" s="39"/>
      <c r="ER558" s="39"/>
      <c r="ES558" s="39"/>
      <c r="ET558" s="39"/>
      <c r="EU558" s="39"/>
      <c r="EV558" s="39"/>
      <c r="EW558" s="39"/>
      <c r="EX558" s="39"/>
      <c r="EY558" s="39"/>
      <c r="EZ558" s="39"/>
      <c r="FA558" s="39"/>
      <c r="FB558" s="39"/>
      <c r="FC558" s="39"/>
      <c r="FD558" s="39"/>
      <c r="FE558" s="39"/>
      <c r="FF558" s="39"/>
      <c r="FG558" s="39"/>
      <c r="FH558" s="39"/>
      <c r="FI558" s="39"/>
      <c r="FJ558" s="39"/>
      <c r="FK558" s="39"/>
      <c r="FL558" s="39"/>
      <c r="FM558" s="39"/>
      <c r="FN558" s="39"/>
      <c r="FO558" s="39"/>
      <c r="FP558" s="39"/>
      <c r="FQ558" s="39"/>
      <c r="FR558" s="39"/>
      <c r="FS558" s="39"/>
      <c r="FT558" s="39"/>
      <c r="FU558" s="39"/>
      <c r="FV558" s="39"/>
      <c r="FW558" s="39"/>
      <c r="FX558" s="39"/>
      <c r="FY558" s="39"/>
      <c r="FZ558" s="39"/>
      <c r="GA558" s="39"/>
      <c r="GB558" s="39"/>
      <c r="GC558" s="39"/>
      <c r="GD558" s="39"/>
      <c r="GE558" s="39"/>
      <c r="GF558" s="39"/>
      <c r="GG558" s="39"/>
      <c r="GH558" s="39"/>
      <c r="GI558" s="39"/>
      <c r="GJ558" s="39"/>
      <c r="GK558" s="39"/>
      <c r="GL558" s="39"/>
      <c r="GM558" s="39"/>
      <c r="GN558" s="39"/>
      <c r="GO558" s="39"/>
      <c r="GP558" s="39"/>
      <c r="GQ558" s="39"/>
      <c r="GR558" s="39"/>
      <c r="GS558" s="39"/>
      <c r="GT558" s="39"/>
      <c r="GU558" s="39"/>
      <c r="GV558" s="39"/>
      <c r="GW558" s="39"/>
      <c r="GX558" s="39"/>
      <c r="GY558" s="39"/>
      <c r="GZ558" s="39"/>
      <c r="HA558" s="39"/>
      <c r="HB558" s="39"/>
      <c r="HC558" s="39"/>
      <c r="HD558" s="39"/>
      <c r="HE558" s="39"/>
      <c r="HF558" s="39"/>
      <c r="HG558" s="39"/>
      <c r="HH558" s="39"/>
      <c r="HI558" s="39"/>
      <c r="HJ558" s="39"/>
      <c r="HK558" s="39"/>
      <c r="HL558" s="39"/>
      <c r="HM558" s="39"/>
      <c r="HN558" s="39"/>
      <c r="HO558" s="39"/>
      <c r="HP558" s="39"/>
      <c r="HQ558" s="39"/>
      <c r="HR558" s="39"/>
      <c r="HS558" s="39"/>
      <c r="HT558" s="39"/>
      <c r="HU558" s="39"/>
      <c r="HV558" s="39"/>
      <c r="HW558" s="39"/>
      <c r="HX558" s="39"/>
      <c r="HY558" s="39"/>
      <c r="HZ558" s="39"/>
      <c r="IA558" s="39"/>
      <c r="IB558" s="39"/>
      <c r="IC558" s="39"/>
      <c r="ID558" s="39"/>
      <c r="IE558" s="39"/>
      <c r="IF558" s="39"/>
      <c r="IG558" s="39"/>
      <c r="IH558" s="39"/>
      <c r="II558" s="39"/>
      <c r="IJ558" s="39"/>
      <c r="IK558" s="39"/>
      <c r="IL558" s="39"/>
      <c r="IM558" s="39"/>
      <c r="IN558" s="39"/>
      <c r="IO558" s="39"/>
      <c r="IP558" s="39"/>
      <c r="IQ558" s="39"/>
      <c r="IR558" s="39"/>
      <c r="IS558" s="39"/>
      <c r="IT558" s="39"/>
      <c r="IU558" s="39"/>
      <c r="IV558" s="39"/>
    </row>
    <row r="559" spans="1:256" s="41" customFormat="1" ht="89.2" x14ac:dyDescent="0.25">
      <c r="A559" s="97">
        <v>795</v>
      </c>
      <c r="B559" s="100" t="s">
        <v>5679</v>
      </c>
      <c r="C559" s="98">
        <v>54</v>
      </c>
      <c r="D559" s="99" t="s">
        <v>4397</v>
      </c>
      <c r="E559" s="100" t="s">
        <v>4427</v>
      </c>
      <c r="F559" s="98">
        <v>15322</v>
      </c>
      <c r="G559" s="100" t="s">
        <v>4447</v>
      </c>
      <c r="H559" s="98">
        <v>2011</v>
      </c>
      <c r="I559" s="100" t="s">
        <v>4448</v>
      </c>
      <c r="J559" s="101">
        <v>46926</v>
      </c>
      <c r="K559" s="100" t="s">
        <v>6921</v>
      </c>
      <c r="L559" s="100" t="s">
        <v>4430</v>
      </c>
      <c r="M559" s="100" t="s">
        <v>4431</v>
      </c>
      <c r="N559" s="100" t="s">
        <v>4432</v>
      </c>
      <c r="O559" s="100" t="s">
        <v>4445</v>
      </c>
      <c r="P559" s="100" t="s">
        <v>4449</v>
      </c>
      <c r="Q559" s="102">
        <v>29.39</v>
      </c>
      <c r="R559" s="98">
        <v>4.49</v>
      </c>
      <c r="S559" s="98">
        <v>2.5</v>
      </c>
      <c r="T559" s="98">
        <v>22.4</v>
      </c>
      <c r="U559" s="102">
        <v>29.4</v>
      </c>
      <c r="V559" s="98">
        <v>30</v>
      </c>
      <c r="W559" s="98">
        <v>81</v>
      </c>
      <c r="X559" s="103" t="s">
        <v>4435</v>
      </c>
      <c r="Y559" s="102">
        <v>3</v>
      </c>
      <c r="Z559" s="102">
        <v>11</v>
      </c>
      <c r="AA559" s="102">
        <v>3</v>
      </c>
      <c r="AB559" s="102">
        <v>4</v>
      </c>
      <c r="AC559" s="98"/>
      <c r="AD559" s="102"/>
      <c r="AE559" s="104">
        <v>5</v>
      </c>
      <c r="AF559" s="105">
        <v>50</v>
      </c>
      <c r="AG559" s="106" t="s">
        <v>4397</v>
      </c>
      <c r="AH559" s="100" t="s">
        <v>4437</v>
      </c>
      <c r="AI559" s="107">
        <v>50</v>
      </c>
      <c r="AJ559" s="106"/>
      <c r="AK559" s="98"/>
      <c r="AL559" s="107"/>
      <c r="AM559" s="106"/>
      <c r="AN559" s="98"/>
      <c r="AO559" s="107"/>
      <c r="AP559" s="106"/>
      <c r="AQ559" s="98"/>
      <c r="AR559" s="107"/>
      <c r="AS559" s="106"/>
      <c r="AT559" s="98"/>
      <c r="AU559" s="107"/>
      <c r="AV559" s="108"/>
      <c r="AW559" s="98"/>
      <c r="AX559" s="98"/>
    </row>
    <row r="560" spans="1:256" s="41" customFormat="1" ht="63.7" x14ac:dyDescent="0.25">
      <c r="A560" s="97">
        <v>795</v>
      </c>
      <c r="B560" s="100" t="s">
        <v>5679</v>
      </c>
      <c r="C560" s="98">
        <v>54</v>
      </c>
      <c r="D560" s="99" t="s">
        <v>4397</v>
      </c>
      <c r="E560" s="100" t="s">
        <v>4427</v>
      </c>
      <c r="F560" s="98">
        <v>15322</v>
      </c>
      <c r="G560" s="100" t="s">
        <v>4450</v>
      </c>
      <c r="H560" s="98">
        <v>2014</v>
      </c>
      <c r="I560" s="100" t="s">
        <v>4451</v>
      </c>
      <c r="J560" s="101">
        <v>44777.11</v>
      </c>
      <c r="K560" s="100" t="s">
        <v>6921</v>
      </c>
      <c r="L560" s="100" t="s">
        <v>4430</v>
      </c>
      <c r="M560" s="100" t="s">
        <v>4431</v>
      </c>
      <c r="N560" s="100" t="s">
        <v>4432</v>
      </c>
      <c r="O560" s="100" t="s">
        <v>4445</v>
      </c>
      <c r="P560" s="100" t="s">
        <v>4452</v>
      </c>
      <c r="Q560" s="102">
        <v>29</v>
      </c>
      <c r="R560" s="98">
        <v>4.28</v>
      </c>
      <c r="S560" s="98">
        <v>2.2999999999999998</v>
      </c>
      <c r="T560" s="98">
        <v>22.4</v>
      </c>
      <c r="U560" s="102">
        <v>29</v>
      </c>
      <c r="V560" s="98">
        <v>70</v>
      </c>
      <c r="W560" s="98">
        <v>27</v>
      </c>
      <c r="X560" s="103" t="s">
        <v>4435</v>
      </c>
      <c r="Y560" s="102">
        <v>3</v>
      </c>
      <c r="Z560" s="102">
        <v>11</v>
      </c>
      <c r="AA560" s="102">
        <v>4</v>
      </c>
      <c r="AB560" s="102">
        <v>4</v>
      </c>
      <c r="AC560" s="98"/>
      <c r="AD560" s="102"/>
      <c r="AE560" s="104">
        <v>5</v>
      </c>
      <c r="AF560" s="105">
        <v>100</v>
      </c>
      <c r="AG560" s="106" t="s">
        <v>4453</v>
      </c>
      <c r="AH560" s="100" t="s">
        <v>4437</v>
      </c>
      <c r="AI560" s="107">
        <v>100</v>
      </c>
      <c r="AJ560" s="106"/>
      <c r="AK560" s="98"/>
      <c r="AL560" s="107"/>
      <c r="AM560" s="106"/>
      <c r="AN560" s="98"/>
      <c r="AO560" s="107"/>
      <c r="AP560" s="106"/>
      <c r="AQ560" s="98"/>
      <c r="AR560" s="107"/>
      <c r="AS560" s="106"/>
      <c r="AT560" s="98"/>
      <c r="AU560" s="107"/>
      <c r="AV560" s="108"/>
      <c r="AW560" s="98"/>
      <c r="AX560" s="98"/>
    </row>
    <row r="561" spans="1:256" s="41" customFormat="1" ht="101.95" x14ac:dyDescent="0.25">
      <c r="A561" s="97">
        <v>795</v>
      </c>
      <c r="B561" s="100" t="s">
        <v>5679</v>
      </c>
      <c r="C561" s="98">
        <v>55</v>
      </c>
      <c r="D561" s="99" t="s">
        <v>4397</v>
      </c>
      <c r="E561" s="100" t="s">
        <v>4454</v>
      </c>
      <c r="F561" s="98">
        <v>1407</v>
      </c>
      <c r="G561" s="100" t="s">
        <v>4455</v>
      </c>
      <c r="H561" s="98">
        <v>2005</v>
      </c>
      <c r="I561" s="100" t="s">
        <v>4456</v>
      </c>
      <c r="J561" s="101">
        <v>187440.66</v>
      </c>
      <c r="K561" s="100" t="s">
        <v>726</v>
      </c>
      <c r="L561" s="100" t="s">
        <v>4422</v>
      </c>
      <c r="M561" s="100" t="s">
        <v>4313</v>
      </c>
      <c r="N561" s="100" t="s">
        <v>4457</v>
      </c>
      <c r="O561" s="100" t="s">
        <v>4403</v>
      </c>
      <c r="P561" s="100">
        <v>43030</v>
      </c>
      <c r="Q561" s="102">
        <v>24</v>
      </c>
      <c r="R561" s="98">
        <v>0</v>
      </c>
      <c r="S561" s="98">
        <v>1.56</v>
      </c>
      <c r="T561" s="98">
        <v>22.4</v>
      </c>
      <c r="U561" s="102">
        <v>24</v>
      </c>
      <c r="V561" s="98">
        <v>70</v>
      </c>
      <c r="W561" s="98">
        <v>100</v>
      </c>
      <c r="X561" s="103" t="s">
        <v>4458</v>
      </c>
      <c r="Y561" s="102">
        <v>3</v>
      </c>
      <c r="Z561" s="102">
        <v>1</v>
      </c>
      <c r="AA561" s="102">
        <v>1</v>
      </c>
      <c r="AB561" s="102">
        <v>4</v>
      </c>
      <c r="AC561" s="98">
        <v>12</v>
      </c>
      <c r="AD561" s="102"/>
      <c r="AE561" s="104">
        <v>5</v>
      </c>
      <c r="AF561" s="105">
        <v>70</v>
      </c>
      <c r="AG561" s="106" t="s">
        <v>4397</v>
      </c>
      <c r="AH561" s="100" t="s">
        <v>4419</v>
      </c>
      <c r="AI561" s="107">
        <v>50</v>
      </c>
      <c r="AJ561" s="106" t="s">
        <v>4459</v>
      </c>
      <c r="AK561" s="98" t="s">
        <v>4419</v>
      </c>
      <c r="AL561" s="107">
        <v>5</v>
      </c>
      <c r="AM561" s="106" t="s">
        <v>4460</v>
      </c>
      <c r="AN561" s="98" t="s">
        <v>4405</v>
      </c>
      <c r="AO561" s="107">
        <v>5</v>
      </c>
      <c r="AP561" s="106" t="s">
        <v>4409</v>
      </c>
      <c r="AQ561" s="98" t="s">
        <v>4410</v>
      </c>
      <c r="AR561" s="107">
        <v>5</v>
      </c>
      <c r="AS561" s="106" t="s">
        <v>4461</v>
      </c>
      <c r="AT561" s="98" t="s">
        <v>950</v>
      </c>
      <c r="AU561" s="107">
        <v>5</v>
      </c>
      <c r="AV561" s="108"/>
      <c r="AW561" s="98"/>
      <c r="AX561" s="98"/>
    </row>
    <row r="562" spans="1:256" s="41" customFormat="1" ht="89.2" x14ac:dyDescent="0.25">
      <c r="A562" s="97">
        <v>795</v>
      </c>
      <c r="B562" s="100" t="s">
        <v>5679</v>
      </c>
      <c r="C562" s="98">
        <v>55</v>
      </c>
      <c r="D562" s="99" t="s">
        <v>4397</v>
      </c>
      <c r="E562" s="100" t="s">
        <v>4454</v>
      </c>
      <c r="F562" s="98">
        <v>1407</v>
      </c>
      <c r="G562" s="100" t="s">
        <v>4462</v>
      </c>
      <c r="H562" s="98">
        <v>2009</v>
      </c>
      <c r="I562" s="100" t="s">
        <v>4463</v>
      </c>
      <c r="J562" s="101">
        <v>38185.879999999997</v>
      </c>
      <c r="K562" s="100" t="s">
        <v>6921</v>
      </c>
      <c r="L562" s="100" t="s">
        <v>4422</v>
      </c>
      <c r="M562" s="100" t="s">
        <v>4313</v>
      </c>
      <c r="N562" s="100" t="s">
        <v>4417</v>
      </c>
      <c r="O562" s="100" t="s">
        <v>4418</v>
      </c>
      <c r="P562" s="100">
        <v>45660</v>
      </c>
      <c r="Q562" s="102">
        <v>23.8</v>
      </c>
      <c r="R562" s="98">
        <v>0</v>
      </c>
      <c r="S562" s="98">
        <v>1.4</v>
      </c>
      <c r="T562" s="98">
        <v>22.4</v>
      </c>
      <c r="U562" s="102">
        <v>23.8</v>
      </c>
      <c r="V562" s="98">
        <v>60</v>
      </c>
      <c r="W562" s="98">
        <v>100</v>
      </c>
      <c r="X562" s="103" t="s">
        <v>4464</v>
      </c>
      <c r="Y562" s="102">
        <v>3</v>
      </c>
      <c r="Z562" s="102">
        <v>11</v>
      </c>
      <c r="AA562" s="102">
        <v>3</v>
      </c>
      <c r="AB562" s="102">
        <v>4</v>
      </c>
      <c r="AC562" s="98"/>
      <c r="AD562" s="102"/>
      <c r="AE562" s="104">
        <v>5</v>
      </c>
      <c r="AF562" s="105">
        <v>60</v>
      </c>
      <c r="AG562" s="106" t="s">
        <v>4397</v>
      </c>
      <c r="AH562" s="100" t="s">
        <v>4465</v>
      </c>
      <c r="AI562" s="107">
        <v>40</v>
      </c>
      <c r="AJ562" s="106" t="s">
        <v>4466</v>
      </c>
      <c r="AK562" s="98" t="s">
        <v>4467</v>
      </c>
      <c r="AL562" s="107">
        <v>10</v>
      </c>
      <c r="AM562" s="106" t="s">
        <v>4468</v>
      </c>
      <c r="AN562" s="98" t="s">
        <v>4465</v>
      </c>
      <c r="AO562" s="107">
        <v>10</v>
      </c>
      <c r="AP562" s="106"/>
      <c r="AQ562" s="98"/>
      <c r="AR562" s="107"/>
      <c r="AS562" s="106"/>
      <c r="AT562" s="98"/>
      <c r="AU562" s="107"/>
      <c r="AV562" s="108"/>
      <c r="AW562" s="98"/>
      <c r="AX562" s="98"/>
    </row>
    <row r="563" spans="1:256" s="41" customFormat="1" ht="152.9" x14ac:dyDescent="0.25">
      <c r="A563" s="97">
        <v>795</v>
      </c>
      <c r="B563" s="100" t="s">
        <v>5679</v>
      </c>
      <c r="C563" s="98">
        <v>43</v>
      </c>
      <c r="D563" s="99" t="s">
        <v>4469</v>
      </c>
      <c r="E563" s="100" t="s">
        <v>4470</v>
      </c>
      <c r="F563" s="98">
        <v>11943</v>
      </c>
      <c r="G563" s="100" t="s">
        <v>4471</v>
      </c>
      <c r="H563" s="98">
        <v>2008</v>
      </c>
      <c r="I563" s="100" t="s">
        <v>4472</v>
      </c>
      <c r="J563" s="101">
        <v>140000</v>
      </c>
      <c r="K563" s="100" t="s">
        <v>675</v>
      </c>
      <c r="L563" s="100" t="s">
        <v>4375</v>
      </c>
      <c r="M563" s="100" t="s">
        <v>4313</v>
      </c>
      <c r="N563" s="100" t="s">
        <v>4473</v>
      </c>
      <c r="O563" s="100" t="s">
        <v>4403</v>
      </c>
      <c r="P563" s="100">
        <v>45584</v>
      </c>
      <c r="Q563" s="102">
        <v>25.6</v>
      </c>
      <c r="R563" s="98">
        <v>0</v>
      </c>
      <c r="S563" s="98">
        <v>3.2</v>
      </c>
      <c r="T563" s="98">
        <v>22.4</v>
      </c>
      <c r="U563" s="102">
        <v>25.6</v>
      </c>
      <c r="V563" s="98">
        <v>100</v>
      </c>
      <c r="W563" s="98">
        <v>100</v>
      </c>
      <c r="X563" s="103" t="s">
        <v>4474</v>
      </c>
      <c r="Y563" s="102">
        <v>1</v>
      </c>
      <c r="Z563" s="102">
        <v>2</v>
      </c>
      <c r="AA563" s="102">
        <v>4</v>
      </c>
      <c r="AB563" s="102">
        <v>46</v>
      </c>
      <c r="AC563" s="98">
        <v>13</v>
      </c>
      <c r="AD563" s="102"/>
      <c r="AE563" s="104">
        <v>5</v>
      </c>
      <c r="AF563" s="105">
        <v>100</v>
      </c>
      <c r="AG563" s="106" t="s">
        <v>4469</v>
      </c>
      <c r="AH563" s="100" t="s">
        <v>4475</v>
      </c>
      <c r="AI563" s="107">
        <v>100</v>
      </c>
      <c r="AJ563" s="106"/>
      <c r="AK563" s="98"/>
      <c r="AL563" s="107"/>
      <c r="AM563" s="106"/>
      <c r="AN563" s="98"/>
      <c r="AO563" s="107"/>
      <c r="AP563" s="106"/>
      <c r="AQ563" s="98"/>
      <c r="AR563" s="107"/>
      <c r="AS563" s="106"/>
      <c r="AT563" s="98"/>
      <c r="AU563" s="107"/>
      <c r="AV563" s="108"/>
      <c r="AW563" s="98"/>
      <c r="AX563" s="98"/>
    </row>
    <row r="564" spans="1:256" s="41" customFormat="1" ht="76.45" x14ac:dyDescent="0.25">
      <c r="A564" s="97">
        <v>795</v>
      </c>
      <c r="B564" s="100" t="s">
        <v>5679</v>
      </c>
      <c r="C564" s="98">
        <v>43</v>
      </c>
      <c r="D564" s="99" t="s">
        <v>4469</v>
      </c>
      <c r="E564" s="100" t="s">
        <v>4470</v>
      </c>
      <c r="F564" s="98">
        <v>11943</v>
      </c>
      <c r="G564" s="100" t="s">
        <v>4476</v>
      </c>
      <c r="H564" s="98">
        <v>2006</v>
      </c>
      <c r="I564" s="100" t="s">
        <v>4477</v>
      </c>
      <c r="J564" s="101">
        <v>136705.06</v>
      </c>
      <c r="K564" s="100" t="s">
        <v>726</v>
      </c>
      <c r="L564" s="100" t="s">
        <v>4375</v>
      </c>
      <c r="M564" s="100" t="s">
        <v>4313</v>
      </c>
      <c r="N564" s="100" t="s">
        <v>4478</v>
      </c>
      <c r="O564" s="100" t="s">
        <v>4479</v>
      </c>
      <c r="P564" s="100">
        <v>44876</v>
      </c>
      <c r="Q564" s="102">
        <v>26.9</v>
      </c>
      <c r="R564" s="98">
        <v>0</v>
      </c>
      <c r="S564" s="98">
        <v>4.49</v>
      </c>
      <c r="T564" s="98">
        <v>22.4</v>
      </c>
      <c r="U564" s="102">
        <v>26.9</v>
      </c>
      <c r="V564" s="98">
        <v>100</v>
      </c>
      <c r="W564" s="98">
        <v>100</v>
      </c>
      <c r="X564" s="103" t="s">
        <v>4474</v>
      </c>
      <c r="Y564" s="102">
        <v>4</v>
      </c>
      <c r="Z564" s="102">
        <v>5</v>
      </c>
      <c r="AA564" s="102">
        <v>5</v>
      </c>
      <c r="AB564" s="102">
        <v>46</v>
      </c>
      <c r="AC564" s="98">
        <v>12</v>
      </c>
      <c r="AD564" s="102"/>
      <c r="AE564" s="104">
        <v>5</v>
      </c>
      <c r="AF564" s="105">
        <v>100</v>
      </c>
      <c r="AG564" s="106" t="s">
        <v>4469</v>
      </c>
      <c r="AH564" s="100" t="s">
        <v>4475</v>
      </c>
      <c r="AI564" s="107">
        <v>100</v>
      </c>
      <c r="AJ564" s="106"/>
      <c r="AK564" s="98"/>
      <c r="AL564" s="107"/>
      <c r="AM564" s="106"/>
      <c r="AN564" s="98"/>
      <c r="AO564" s="107"/>
      <c r="AP564" s="106"/>
      <c r="AQ564" s="98"/>
      <c r="AR564" s="107"/>
      <c r="AS564" s="106"/>
      <c r="AT564" s="98"/>
      <c r="AU564" s="107"/>
      <c r="AV564" s="108"/>
      <c r="AW564" s="98"/>
      <c r="AX564" s="98"/>
    </row>
    <row r="565" spans="1:256" s="41" customFormat="1" ht="409.6" x14ac:dyDescent="0.25">
      <c r="A565" s="97">
        <v>795</v>
      </c>
      <c r="B565" s="100" t="s">
        <v>5679</v>
      </c>
      <c r="C565" s="98">
        <v>64</v>
      </c>
      <c r="D565" s="99" t="s">
        <v>4480</v>
      </c>
      <c r="E565" s="100" t="s">
        <v>4481</v>
      </c>
      <c r="F565" s="98">
        <v>8779</v>
      </c>
      <c r="G565" s="100" t="s">
        <v>4482</v>
      </c>
      <c r="H565" s="98">
        <v>2013</v>
      </c>
      <c r="I565" s="100" t="s">
        <v>4483</v>
      </c>
      <c r="J565" s="101">
        <v>120441.69</v>
      </c>
      <c r="K565" s="100" t="s">
        <v>7968</v>
      </c>
      <c r="L565" s="100" t="s">
        <v>4484</v>
      </c>
      <c r="M565" s="100" t="s">
        <v>4485</v>
      </c>
      <c r="N565" s="100" t="s">
        <v>4486</v>
      </c>
      <c r="O565" s="100" t="s">
        <v>4483</v>
      </c>
      <c r="P565" s="100" t="s">
        <v>4487</v>
      </c>
      <c r="Q565" s="102">
        <v>31.6</v>
      </c>
      <c r="R565" s="98">
        <v>29.21</v>
      </c>
      <c r="S565" s="98">
        <v>1.1299999999999999</v>
      </c>
      <c r="T565" s="98">
        <v>1.26</v>
      </c>
      <c r="U565" s="102">
        <v>31.6</v>
      </c>
      <c r="V565" s="98">
        <v>100</v>
      </c>
      <c r="W565" s="98">
        <v>100</v>
      </c>
      <c r="X565" s="103" t="s">
        <v>4488</v>
      </c>
      <c r="Y565" s="102"/>
      <c r="Z565" s="102">
        <v>1</v>
      </c>
      <c r="AA565" s="102">
        <v>1</v>
      </c>
      <c r="AB565" s="102">
        <v>26</v>
      </c>
      <c r="AC565" s="98"/>
      <c r="AD565" s="102"/>
      <c r="AE565" s="104">
        <v>2</v>
      </c>
      <c r="AF565" s="105">
        <v>100</v>
      </c>
      <c r="AG565" s="106" t="s">
        <v>4489</v>
      </c>
      <c r="AH565" s="100" t="s">
        <v>4490</v>
      </c>
      <c r="AI565" s="107">
        <v>80</v>
      </c>
      <c r="AJ565" s="106" t="s">
        <v>4480</v>
      </c>
      <c r="AK565" s="98" t="s">
        <v>4490</v>
      </c>
      <c r="AL565" s="107">
        <v>10</v>
      </c>
      <c r="AM565" s="106" t="s">
        <v>4491</v>
      </c>
      <c r="AN565" s="98" t="s">
        <v>4492</v>
      </c>
      <c r="AO565" s="107">
        <v>10</v>
      </c>
      <c r="AP565" s="106"/>
      <c r="AQ565" s="98"/>
      <c r="AR565" s="107"/>
      <c r="AS565" s="106"/>
      <c r="AT565" s="98"/>
      <c r="AU565" s="107"/>
      <c r="AV565" s="108"/>
      <c r="AW565" s="98"/>
      <c r="AX565" s="98"/>
    </row>
    <row r="566" spans="1:256" s="41" customFormat="1" ht="50.95" x14ac:dyDescent="0.25">
      <c r="A566" s="97">
        <v>795</v>
      </c>
      <c r="B566" s="100" t="s">
        <v>5679</v>
      </c>
      <c r="C566" s="98">
        <v>43</v>
      </c>
      <c r="D566" s="99" t="s">
        <v>4469</v>
      </c>
      <c r="E566" s="100" t="s">
        <v>4470</v>
      </c>
      <c r="F566" s="98">
        <v>11943</v>
      </c>
      <c r="G566" s="100" t="s">
        <v>4493</v>
      </c>
      <c r="H566" s="98">
        <v>2006</v>
      </c>
      <c r="I566" s="100" t="s">
        <v>4494</v>
      </c>
      <c r="J566" s="101">
        <v>69132.47</v>
      </c>
      <c r="K566" s="100" t="s">
        <v>1284</v>
      </c>
      <c r="L566" s="100" t="s">
        <v>4375</v>
      </c>
      <c r="M566" s="100" t="s">
        <v>4495</v>
      </c>
      <c r="N566" s="100" t="s">
        <v>4496</v>
      </c>
      <c r="O566" s="100" t="s">
        <v>4497</v>
      </c>
      <c r="P566" s="100" t="s">
        <v>4498</v>
      </c>
      <c r="Q566" s="102">
        <v>26.9</v>
      </c>
      <c r="R566" s="98">
        <v>0</v>
      </c>
      <c r="S566" s="98">
        <v>4.5</v>
      </c>
      <c r="T566" s="98">
        <v>22.4</v>
      </c>
      <c r="U566" s="102">
        <v>26.9</v>
      </c>
      <c r="V566" s="98">
        <v>100</v>
      </c>
      <c r="W566" s="98">
        <v>100</v>
      </c>
      <c r="X566" s="103" t="s">
        <v>4499</v>
      </c>
      <c r="Y566" s="102">
        <v>4</v>
      </c>
      <c r="Z566" s="102">
        <v>5</v>
      </c>
      <c r="AA566" s="102">
        <v>5</v>
      </c>
      <c r="AB566" s="102">
        <v>60</v>
      </c>
      <c r="AC566" s="98"/>
      <c r="AD566" s="102"/>
      <c r="AE566" s="104">
        <v>5</v>
      </c>
      <c r="AF566" s="105">
        <v>100</v>
      </c>
      <c r="AG566" s="106" t="s">
        <v>4500</v>
      </c>
      <c r="AH566" s="100" t="s">
        <v>4475</v>
      </c>
      <c r="AI566" s="107">
        <v>100</v>
      </c>
      <c r="AJ566" s="106"/>
      <c r="AK566" s="98"/>
      <c r="AL566" s="107"/>
      <c r="AM566" s="106"/>
      <c r="AN566" s="98"/>
      <c r="AO566" s="107"/>
      <c r="AP566" s="106"/>
      <c r="AQ566" s="98"/>
      <c r="AR566" s="107"/>
      <c r="AS566" s="106"/>
      <c r="AT566" s="98"/>
      <c r="AU566" s="107"/>
      <c r="AV566" s="108"/>
      <c r="AW566" s="98"/>
      <c r="AX566" s="98"/>
    </row>
    <row r="567" spans="1:256" s="41" customFormat="1" ht="50.95" x14ac:dyDescent="0.25">
      <c r="A567" s="97">
        <v>795</v>
      </c>
      <c r="B567" s="100" t="s">
        <v>5679</v>
      </c>
      <c r="C567" s="98">
        <v>43</v>
      </c>
      <c r="D567" s="99" t="s">
        <v>4469</v>
      </c>
      <c r="E567" s="100" t="s">
        <v>4470</v>
      </c>
      <c r="F567" s="98">
        <v>11943</v>
      </c>
      <c r="G567" s="100" t="s">
        <v>4501</v>
      </c>
      <c r="H567" s="98">
        <v>2006</v>
      </c>
      <c r="I567" s="100" t="s">
        <v>4494</v>
      </c>
      <c r="J567" s="101">
        <v>30737.33</v>
      </c>
      <c r="K567" s="100" t="s">
        <v>1284</v>
      </c>
      <c r="L567" s="100" t="s">
        <v>4375</v>
      </c>
      <c r="M567" s="100" t="s">
        <v>4495</v>
      </c>
      <c r="N567" s="100" t="s">
        <v>4496</v>
      </c>
      <c r="O567" s="100" t="s">
        <v>4497</v>
      </c>
      <c r="P567" s="100" t="s">
        <v>4502</v>
      </c>
      <c r="Q567" s="102">
        <v>26.7</v>
      </c>
      <c r="R567" s="98">
        <v>0</v>
      </c>
      <c r="S567" s="98">
        <v>4.3</v>
      </c>
      <c r="T567" s="98">
        <v>22.4</v>
      </c>
      <c r="U567" s="102">
        <v>26.7</v>
      </c>
      <c r="V567" s="98">
        <v>100</v>
      </c>
      <c r="W567" s="98">
        <v>100</v>
      </c>
      <c r="X567" s="103" t="s">
        <v>4499</v>
      </c>
      <c r="Y567" s="102">
        <v>4</v>
      </c>
      <c r="Z567" s="102">
        <v>5</v>
      </c>
      <c r="AA567" s="102">
        <v>5</v>
      </c>
      <c r="AB567" s="102">
        <v>60</v>
      </c>
      <c r="AC567" s="98"/>
      <c r="AD567" s="102"/>
      <c r="AE567" s="104">
        <v>2</v>
      </c>
      <c r="AF567" s="105">
        <v>100</v>
      </c>
      <c r="AG567" s="106" t="s">
        <v>4500</v>
      </c>
      <c r="AH567" s="100" t="s">
        <v>4475</v>
      </c>
      <c r="AI567" s="107">
        <v>100</v>
      </c>
      <c r="AJ567" s="106"/>
      <c r="AK567" s="98"/>
      <c r="AL567" s="107"/>
      <c r="AM567" s="106"/>
      <c r="AN567" s="98"/>
      <c r="AO567" s="107"/>
      <c r="AP567" s="106"/>
      <c r="AQ567" s="98"/>
      <c r="AR567" s="107"/>
      <c r="AS567" s="106"/>
      <c r="AT567" s="98"/>
      <c r="AU567" s="107"/>
      <c r="AV567" s="108"/>
      <c r="AW567" s="98"/>
      <c r="AX567" s="98"/>
    </row>
    <row r="568" spans="1:256" s="41" customFormat="1" ht="50.95" x14ac:dyDescent="0.25">
      <c r="A568" s="97">
        <v>795</v>
      </c>
      <c r="B568" s="100" t="s">
        <v>5679</v>
      </c>
      <c r="C568" s="98">
        <v>43</v>
      </c>
      <c r="D568" s="99" t="s">
        <v>4469</v>
      </c>
      <c r="E568" s="100" t="s">
        <v>4470</v>
      </c>
      <c r="F568" s="98">
        <v>11943</v>
      </c>
      <c r="G568" s="100" t="s">
        <v>4503</v>
      </c>
      <c r="H568" s="98">
        <v>2006</v>
      </c>
      <c r="I568" s="100" t="s">
        <v>4494</v>
      </c>
      <c r="J568" s="101">
        <v>30342.880000000001</v>
      </c>
      <c r="K568" s="100" t="s">
        <v>1284</v>
      </c>
      <c r="L568" s="100" t="s">
        <v>4375</v>
      </c>
      <c r="M568" s="100" t="s">
        <v>4495</v>
      </c>
      <c r="N568" s="100" t="s">
        <v>4496</v>
      </c>
      <c r="O568" s="100" t="s">
        <v>4497</v>
      </c>
      <c r="P568" s="100" t="s">
        <v>4504</v>
      </c>
      <c r="Q568" s="102">
        <v>26.6</v>
      </c>
      <c r="R568" s="98">
        <v>0</v>
      </c>
      <c r="S568" s="98">
        <v>4.2</v>
      </c>
      <c r="T568" s="98">
        <v>22.4</v>
      </c>
      <c r="U568" s="102">
        <v>26.6</v>
      </c>
      <c r="V568" s="98">
        <v>100</v>
      </c>
      <c r="W568" s="98">
        <v>100</v>
      </c>
      <c r="X568" s="103" t="s">
        <v>4499</v>
      </c>
      <c r="Y568" s="102">
        <v>4</v>
      </c>
      <c r="Z568" s="102">
        <v>5</v>
      </c>
      <c r="AA568" s="102">
        <v>5</v>
      </c>
      <c r="AB568" s="102">
        <v>60</v>
      </c>
      <c r="AC568" s="98"/>
      <c r="AD568" s="102"/>
      <c r="AE568" s="104">
        <v>2</v>
      </c>
      <c r="AF568" s="105">
        <v>100</v>
      </c>
      <c r="AG568" s="106" t="s">
        <v>4500</v>
      </c>
      <c r="AH568" s="100" t="s">
        <v>4475</v>
      </c>
      <c r="AI568" s="107">
        <v>100</v>
      </c>
      <c r="AJ568" s="106"/>
      <c r="AK568" s="98"/>
      <c r="AL568" s="107"/>
      <c r="AM568" s="106"/>
      <c r="AN568" s="98"/>
      <c r="AO568" s="107"/>
      <c r="AP568" s="106"/>
      <c r="AQ568" s="98"/>
      <c r="AR568" s="107"/>
      <c r="AS568" s="106"/>
      <c r="AT568" s="98"/>
      <c r="AU568" s="107"/>
      <c r="AV568" s="108"/>
      <c r="AW568" s="98"/>
      <c r="AX568" s="98"/>
    </row>
    <row r="569" spans="1:256" s="41" customFormat="1" ht="76.45" x14ac:dyDescent="0.25">
      <c r="A569" s="97">
        <v>795</v>
      </c>
      <c r="B569" s="100" t="s">
        <v>5679</v>
      </c>
      <c r="C569" s="98">
        <v>43</v>
      </c>
      <c r="D569" s="99" t="s">
        <v>4469</v>
      </c>
      <c r="E569" s="100" t="s">
        <v>4470</v>
      </c>
      <c r="F569" s="98">
        <v>11943</v>
      </c>
      <c r="G569" s="100" t="s">
        <v>4505</v>
      </c>
      <c r="H569" s="98">
        <v>2009</v>
      </c>
      <c r="I569" s="100" t="s">
        <v>4506</v>
      </c>
      <c r="J569" s="101">
        <v>138996</v>
      </c>
      <c r="K569" s="100" t="s">
        <v>1284</v>
      </c>
      <c r="L569" s="100" t="s">
        <v>4375</v>
      </c>
      <c r="M569" s="100" t="s">
        <v>4495</v>
      </c>
      <c r="N569" s="100" t="s">
        <v>4507</v>
      </c>
      <c r="O569" s="100" t="s">
        <v>4508</v>
      </c>
      <c r="P569" s="100" t="s">
        <v>4509</v>
      </c>
      <c r="Q569" s="102">
        <v>31.4</v>
      </c>
      <c r="R569" s="98">
        <v>0</v>
      </c>
      <c r="S569" s="98">
        <v>9</v>
      </c>
      <c r="T569" s="98">
        <v>22.4</v>
      </c>
      <c r="U569" s="102">
        <v>31.4</v>
      </c>
      <c r="V569" s="98">
        <v>100</v>
      </c>
      <c r="W569" s="98">
        <v>100</v>
      </c>
      <c r="X569" s="103" t="s">
        <v>4499</v>
      </c>
      <c r="Y569" s="102">
        <v>4</v>
      </c>
      <c r="Z569" s="102">
        <v>5</v>
      </c>
      <c r="AA569" s="102">
        <v>5</v>
      </c>
      <c r="AB569" s="102">
        <v>60</v>
      </c>
      <c r="AC569" s="98"/>
      <c r="AD569" s="102"/>
      <c r="AE569" s="104">
        <v>2</v>
      </c>
      <c r="AF569" s="105">
        <v>100</v>
      </c>
      <c r="AG569" s="106" t="s">
        <v>4500</v>
      </c>
      <c r="AH569" s="100" t="s">
        <v>4475</v>
      </c>
      <c r="AI569" s="107">
        <v>50</v>
      </c>
      <c r="AJ569" s="106"/>
      <c r="AK569" s="98"/>
      <c r="AL569" s="107"/>
      <c r="AM569" s="106"/>
      <c r="AN569" s="98"/>
      <c r="AO569" s="107"/>
      <c r="AP569" s="106"/>
      <c r="AQ569" s="98"/>
      <c r="AR569" s="107"/>
      <c r="AS569" s="106"/>
      <c r="AT569" s="98"/>
      <c r="AU569" s="107"/>
      <c r="AV569" s="108"/>
      <c r="AW569" s="98"/>
      <c r="AX569" s="98"/>
    </row>
    <row r="570" spans="1:256" s="41" customFormat="1" ht="254.8" x14ac:dyDescent="0.25">
      <c r="A570" s="97">
        <v>795</v>
      </c>
      <c r="B570" s="100" t="s">
        <v>5679</v>
      </c>
      <c r="C570" s="98">
        <v>56</v>
      </c>
      <c r="D570" s="99" t="s">
        <v>4480</v>
      </c>
      <c r="E570" s="100" t="s">
        <v>4510</v>
      </c>
      <c r="F570" s="98">
        <v>11594</v>
      </c>
      <c r="G570" s="100" t="s">
        <v>4511</v>
      </c>
      <c r="H570" s="98">
        <v>2007</v>
      </c>
      <c r="I570" s="100" t="s">
        <v>4511</v>
      </c>
      <c r="J570" s="101">
        <v>50619.93</v>
      </c>
      <c r="K570" s="100" t="s">
        <v>675</v>
      </c>
      <c r="L570" s="100" t="s">
        <v>4430</v>
      </c>
      <c r="M570" s="100" t="s">
        <v>4313</v>
      </c>
      <c r="N570" s="100" t="s">
        <v>4512</v>
      </c>
      <c r="O570" s="100" t="s">
        <v>4403</v>
      </c>
      <c r="P570" s="100">
        <v>44833.448340000003</v>
      </c>
      <c r="Q570" s="102">
        <v>23.37</v>
      </c>
      <c r="R570" s="98">
        <v>0</v>
      </c>
      <c r="S570" s="98">
        <v>1.02</v>
      </c>
      <c r="T570" s="98">
        <v>22.35</v>
      </c>
      <c r="U570" s="102">
        <v>23.37</v>
      </c>
      <c r="V570" s="98">
        <v>27</v>
      </c>
      <c r="W570" s="98">
        <v>100</v>
      </c>
      <c r="X570" s="103" t="s">
        <v>4513</v>
      </c>
      <c r="Y570" s="102">
        <v>3</v>
      </c>
      <c r="Z570" s="102">
        <v>12</v>
      </c>
      <c r="AA570" s="102">
        <v>1</v>
      </c>
      <c r="AB570" s="102">
        <v>4</v>
      </c>
      <c r="AC570" s="98">
        <v>13</v>
      </c>
      <c r="AD570" s="102"/>
      <c r="AE570" s="104">
        <v>5</v>
      </c>
      <c r="AF570" s="105">
        <v>100</v>
      </c>
      <c r="AG570" s="106" t="s">
        <v>4514</v>
      </c>
      <c r="AH570" s="100" t="s">
        <v>4515</v>
      </c>
      <c r="AI570" s="107">
        <v>100</v>
      </c>
      <c r="AJ570" s="106"/>
      <c r="AK570" s="98"/>
      <c r="AL570" s="107"/>
      <c r="AM570" s="106"/>
      <c r="AN570" s="98"/>
      <c r="AO570" s="107"/>
      <c r="AP570" s="106"/>
      <c r="AQ570" s="98"/>
      <c r="AR570" s="107"/>
      <c r="AS570" s="106"/>
      <c r="AT570" s="98"/>
      <c r="AU570" s="107"/>
      <c r="AV570" s="108"/>
      <c r="AW570" s="98"/>
      <c r="AX570" s="98"/>
    </row>
    <row r="571" spans="1:256" s="41" customFormat="1" ht="140.15" x14ac:dyDescent="0.25">
      <c r="A571" s="97">
        <v>795</v>
      </c>
      <c r="B571" s="100" t="s">
        <v>5679</v>
      </c>
      <c r="C571" s="98">
        <v>63</v>
      </c>
      <c r="D571" s="99" t="s">
        <v>4491</v>
      </c>
      <c r="E571" s="100" t="s">
        <v>4516</v>
      </c>
      <c r="F571" s="98">
        <v>6428</v>
      </c>
      <c r="G571" s="100" t="s">
        <v>4517</v>
      </c>
      <c r="H571" s="98">
        <v>2002</v>
      </c>
      <c r="I571" s="100" t="s">
        <v>4518</v>
      </c>
      <c r="J571" s="101">
        <v>135406.91</v>
      </c>
      <c r="K571" s="100" t="s">
        <v>733</v>
      </c>
      <c r="L571" s="100" t="s">
        <v>4519</v>
      </c>
      <c r="M571" s="100" t="s">
        <v>4313</v>
      </c>
      <c r="N571" s="100" t="s">
        <v>4520</v>
      </c>
      <c r="O571" s="100" t="s">
        <v>4521</v>
      </c>
      <c r="P571" s="100">
        <v>41439</v>
      </c>
      <c r="Q571" s="102">
        <v>24.7</v>
      </c>
      <c r="R571" s="98">
        <v>0</v>
      </c>
      <c r="S571" s="98">
        <v>2.2999999999999998</v>
      </c>
      <c r="T571" s="98">
        <v>22.35</v>
      </c>
      <c r="U571" s="102">
        <v>24.7</v>
      </c>
      <c r="V571" s="98">
        <v>100</v>
      </c>
      <c r="W571" s="98">
        <v>100</v>
      </c>
      <c r="X571" s="103" t="s">
        <v>4522</v>
      </c>
      <c r="Y571" s="102">
        <v>4</v>
      </c>
      <c r="Z571" s="102">
        <v>3</v>
      </c>
      <c r="AA571" s="102">
        <v>4</v>
      </c>
      <c r="AB571" s="102">
        <v>46</v>
      </c>
      <c r="AC571" s="98">
        <v>11</v>
      </c>
      <c r="AD571" s="102"/>
      <c r="AE571" s="104">
        <v>5</v>
      </c>
      <c r="AF571" s="105">
        <v>100</v>
      </c>
      <c r="AG571" s="106" t="s">
        <v>4523</v>
      </c>
      <c r="AH571" s="100" t="s">
        <v>4492</v>
      </c>
      <c r="AI571" s="107">
        <v>100</v>
      </c>
      <c r="AJ571" s="106"/>
      <c r="AK571" s="98"/>
      <c r="AL571" s="107"/>
      <c r="AM571" s="106"/>
      <c r="AN571" s="98"/>
      <c r="AO571" s="107"/>
      <c r="AP571" s="106"/>
      <c r="AQ571" s="98"/>
      <c r="AR571" s="107"/>
      <c r="AS571" s="106"/>
      <c r="AT571" s="98"/>
      <c r="AU571" s="107"/>
      <c r="AV571" s="108"/>
      <c r="AW571" s="98"/>
      <c r="AX571" s="98"/>
    </row>
    <row r="572" spans="1:256" s="41" customFormat="1" ht="140.15" x14ac:dyDescent="0.25">
      <c r="A572" s="97">
        <v>795</v>
      </c>
      <c r="B572" s="100" t="s">
        <v>5679</v>
      </c>
      <c r="C572" s="98">
        <v>63</v>
      </c>
      <c r="D572" s="99" t="s">
        <v>4491</v>
      </c>
      <c r="E572" s="100" t="s">
        <v>4524</v>
      </c>
      <c r="F572" s="98">
        <v>6428</v>
      </c>
      <c r="G572" s="100" t="s">
        <v>4525</v>
      </c>
      <c r="H572" s="98">
        <v>2005</v>
      </c>
      <c r="I572" s="100" t="s">
        <v>4526</v>
      </c>
      <c r="J572" s="101">
        <v>119762.98</v>
      </c>
      <c r="K572" s="100" t="s">
        <v>726</v>
      </c>
      <c r="L572" s="100" t="s">
        <v>4422</v>
      </c>
      <c r="M572" s="100" t="s">
        <v>4313</v>
      </c>
      <c r="N572" s="100" t="s">
        <v>4520</v>
      </c>
      <c r="O572" s="100" t="s">
        <v>4527</v>
      </c>
      <c r="P572" s="100">
        <v>44476</v>
      </c>
      <c r="Q572" s="102">
        <v>24.3</v>
      </c>
      <c r="R572" s="98">
        <v>0</v>
      </c>
      <c r="S572" s="98">
        <v>1.9</v>
      </c>
      <c r="T572" s="98">
        <v>22.35</v>
      </c>
      <c r="U572" s="102">
        <v>24.3</v>
      </c>
      <c r="V572" s="98">
        <v>100</v>
      </c>
      <c r="W572" s="98">
        <v>100</v>
      </c>
      <c r="X572" s="103" t="s">
        <v>4522</v>
      </c>
      <c r="Y572" s="102">
        <v>4</v>
      </c>
      <c r="Z572" s="102">
        <v>3</v>
      </c>
      <c r="AA572" s="102">
        <v>4</v>
      </c>
      <c r="AB572" s="102">
        <v>46</v>
      </c>
      <c r="AC572" s="98">
        <v>12</v>
      </c>
      <c r="AD572" s="102"/>
      <c r="AE572" s="104">
        <v>5</v>
      </c>
      <c r="AF572" s="105">
        <v>100</v>
      </c>
      <c r="AG572" s="106" t="s">
        <v>4523</v>
      </c>
      <c r="AH572" s="100" t="s">
        <v>4492</v>
      </c>
      <c r="AI572" s="107">
        <v>100</v>
      </c>
      <c r="AJ572" s="106"/>
      <c r="AK572" s="98"/>
      <c r="AL572" s="107"/>
      <c r="AM572" s="106"/>
      <c r="AN572" s="98"/>
      <c r="AO572" s="107"/>
      <c r="AP572" s="106"/>
      <c r="AQ572" s="98"/>
      <c r="AR572" s="107"/>
      <c r="AS572" s="106"/>
      <c r="AT572" s="98"/>
      <c r="AU572" s="107"/>
      <c r="AV572" s="108"/>
      <c r="AW572" s="98"/>
      <c r="AX572" s="98"/>
    </row>
    <row r="573" spans="1:256" s="41" customFormat="1" ht="50.95" x14ac:dyDescent="0.25">
      <c r="A573" s="97">
        <v>795</v>
      </c>
      <c r="B573" s="100" t="s">
        <v>5679</v>
      </c>
      <c r="C573" s="98">
        <v>63</v>
      </c>
      <c r="D573" s="99" t="s">
        <v>4491</v>
      </c>
      <c r="E573" s="100" t="s">
        <v>4528</v>
      </c>
      <c r="F573" s="98">
        <v>8584</v>
      </c>
      <c r="G573" s="100" t="s">
        <v>4529</v>
      </c>
      <c r="H573" s="98">
        <v>2002</v>
      </c>
      <c r="I573" s="100" t="s">
        <v>4530</v>
      </c>
      <c r="J573" s="101">
        <v>28504.74</v>
      </c>
      <c r="K573" s="100" t="s">
        <v>6921</v>
      </c>
      <c r="L573" s="100" t="s">
        <v>4422</v>
      </c>
      <c r="M573" s="100" t="s">
        <v>4313</v>
      </c>
      <c r="N573" s="100" t="s">
        <v>4531</v>
      </c>
      <c r="O573" s="100" t="s">
        <v>4532</v>
      </c>
      <c r="P573" s="100" t="s">
        <v>4533</v>
      </c>
      <c r="Q573" s="102">
        <v>24.6</v>
      </c>
      <c r="R573" s="98">
        <v>0</v>
      </c>
      <c r="S573" s="98">
        <v>2.15</v>
      </c>
      <c r="T573" s="98">
        <v>22.35</v>
      </c>
      <c r="U573" s="102">
        <v>24.6</v>
      </c>
      <c r="V573" s="98">
        <v>100</v>
      </c>
      <c r="W573" s="98">
        <v>100</v>
      </c>
      <c r="X573" s="103" t="s">
        <v>4522</v>
      </c>
      <c r="Y573" s="102">
        <v>4</v>
      </c>
      <c r="Z573" s="102">
        <v>3</v>
      </c>
      <c r="AA573" s="102">
        <v>4</v>
      </c>
      <c r="AB573" s="102">
        <v>46</v>
      </c>
      <c r="AC573" s="98"/>
      <c r="AD573" s="102"/>
      <c r="AE573" s="104">
        <v>5</v>
      </c>
      <c r="AF573" s="105">
        <v>100</v>
      </c>
      <c r="AG573" s="106" t="s">
        <v>4523</v>
      </c>
      <c r="AH573" s="100" t="s">
        <v>4492</v>
      </c>
      <c r="AI573" s="107">
        <v>100</v>
      </c>
      <c r="AJ573" s="106"/>
      <c r="AK573" s="98"/>
      <c r="AL573" s="107"/>
      <c r="AM573" s="106"/>
      <c r="AN573" s="98"/>
      <c r="AO573" s="107"/>
      <c r="AP573" s="106"/>
      <c r="AQ573" s="98"/>
      <c r="AR573" s="107"/>
      <c r="AS573" s="106"/>
      <c r="AT573" s="98"/>
      <c r="AU573" s="107"/>
      <c r="AV573" s="108"/>
      <c r="AW573" s="98"/>
      <c r="AX573" s="98"/>
    </row>
    <row r="574" spans="1:256" s="41" customFormat="1" ht="50.95" x14ac:dyDescent="0.25">
      <c r="A574" s="97">
        <v>795</v>
      </c>
      <c r="B574" s="100" t="s">
        <v>5679</v>
      </c>
      <c r="C574" s="98">
        <v>63</v>
      </c>
      <c r="D574" s="99" t="s">
        <v>4491</v>
      </c>
      <c r="E574" s="100" t="s">
        <v>4528</v>
      </c>
      <c r="F574" s="98">
        <v>8584</v>
      </c>
      <c r="G574" s="100" t="s">
        <v>4534</v>
      </c>
      <c r="H574" s="98">
        <v>2002</v>
      </c>
      <c r="I574" s="100" t="s">
        <v>4535</v>
      </c>
      <c r="J574" s="101">
        <v>25436.19</v>
      </c>
      <c r="K574" s="100" t="s">
        <v>6921</v>
      </c>
      <c r="L574" s="100" t="s">
        <v>4422</v>
      </c>
      <c r="M574" s="100" t="s">
        <v>4313</v>
      </c>
      <c r="N574" s="100" t="s">
        <v>4531</v>
      </c>
      <c r="O574" s="100" t="s">
        <v>4532</v>
      </c>
      <c r="P574" s="100" t="s">
        <v>4536</v>
      </c>
      <c r="Q574" s="102">
        <v>24.9</v>
      </c>
      <c r="R574" s="98">
        <v>0</v>
      </c>
      <c r="S574" s="98">
        <v>2.5</v>
      </c>
      <c r="T574" s="98">
        <v>22.35</v>
      </c>
      <c r="U574" s="102">
        <v>24.9</v>
      </c>
      <c r="V574" s="98">
        <v>100</v>
      </c>
      <c r="W574" s="98">
        <v>100</v>
      </c>
      <c r="X574" s="103" t="s">
        <v>4522</v>
      </c>
      <c r="Y574" s="102">
        <v>4</v>
      </c>
      <c r="Z574" s="102">
        <v>3</v>
      </c>
      <c r="AA574" s="102">
        <v>4</v>
      </c>
      <c r="AB574" s="102">
        <v>46</v>
      </c>
      <c r="AC574" s="98"/>
      <c r="AD574" s="102"/>
      <c r="AE574" s="104">
        <v>5</v>
      </c>
      <c r="AF574" s="105">
        <v>100</v>
      </c>
      <c r="AG574" s="106" t="s">
        <v>4523</v>
      </c>
      <c r="AH574" s="100" t="s">
        <v>4492</v>
      </c>
      <c r="AI574" s="107">
        <v>100</v>
      </c>
      <c r="AJ574" s="106"/>
      <c r="AK574" s="98"/>
      <c r="AL574" s="107"/>
      <c r="AM574" s="106"/>
      <c r="AN574" s="98"/>
      <c r="AO574" s="107"/>
      <c r="AP574" s="106"/>
      <c r="AQ574" s="98"/>
      <c r="AR574" s="107"/>
      <c r="AS574" s="106"/>
      <c r="AT574" s="98"/>
      <c r="AU574" s="107"/>
      <c r="AV574" s="108"/>
      <c r="AW574" s="98"/>
      <c r="AX574" s="98"/>
    </row>
    <row r="575" spans="1:256" s="39" customFormat="1" ht="89.2" x14ac:dyDescent="0.25">
      <c r="A575" s="97">
        <v>795</v>
      </c>
      <c r="B575" s="100" t="s">
        <v>5679</v>
      </c>
      <c r="C575" s="98">
        <v>57</v>
      </c>
      <c r="D575" s="99" t="s">
        <v>4537</v>
      </c>
      <c r="E575" s="100" t="s">
        <v>4538</v>
      </c>
      <c r="F575" s="98">
        <v>4628</v>
      </c>
      <c r="G575" s="100" t="s">
        <v>4539</v>
      </c>
      <c r="H575" s="98">
        <v>2008</v>
      </c>
      <c r="I575" s="100" t="s">
        <v>4540</v>
      </c>
      <c r="J575" s="101">
        <v>20463.3</v>
      </c>
      <c r="K575" s="100" t="s">
        <v>6921</v>
      </c>
      <c r="L575" s="100" t="s">
        <v>4541</v>
      </c>
      <c r="M575" s="100" t="s">
        <v>4347</v>
      </c>
      <c r="N575" s="100" t="s">
        <v>4542</v>
      </c>
      <c r="O575" s="100" t="s">
        <v>4543</v>
      </c>
      <c r="P575" s="100">
        <v>45399</v>
      </c>
      <c r="Q575" s="102">
        <v>24.3</v>
      </c>
      <c r="R575" s="98">
        <v>0</v>
      </c>
      <c r="S575" s="98">
        <v>1.9</v>
      </c>
      <c r="T575" s="98">
        <v>22.4</v>
      </c>
      <c r="U575" s="102">
        <v>24.3</v>
      </c>
      <c r="V575" s="98">
        <v>100</v>
      </c>
      <c r="W575" s="98">
        <v>100</v>
      </c>
      <c r="X575" s="103" t="s">
        <v>4544</v>
      </c>
      <c r="Y575" s="102">
        <v>3</v>
      </c>
      <c r="Z575" s="102">
        <v>3</v>
      </c>
      <c r="AA575" s="102">
        <v>3</v>
      </c>
      <c r="AB575" s="102">
        <v>4</v>
      </c>
      <c r="AC575" s="98"/>
      <c r="AD575" s="102"/>
      <c r="AE575" s="104">
        <v>5</v>
      </c>
      <c r="AF575" s="105">
        <v>100</v>
      </c>
      <c r="AG575" s="106" t="s">
        <v>4545</v>
      </c>
      <c r="AH575" s="100" t="s">
        <v>4538</v>
      </c>
      <c r="AI575" s="107">
        <v>100</v>
      </c>
      <c r="AJ575" s="106"/>
      <c r="AK575" s="98"/>
      <c r="AL575" s="107"/>
      <c r="AM575" s="106"/>
      <c r="AN575" s="98"/>
      <c r="AO575" s="107"/>
      <c r="AP575" s="106"/>
      <c r="AQ575" s="98"/>
      <c r="AR575" s="107"/>
      <c r="AS575" s="106"/>
      <c r="AT575" s="98"/>
      <c r="AU575" s="107"/>
      <c r="AV575" s="108"/>
      <c r="AW575" s="98"/>
      <c r="AX575" s="98"/>
      <c r="AY575" s="41"/>
      <c r="AZ575" s="41"/>
      <c r="BA575" s="41"/>
      <c r="BB575" s="41"/>
      <c r="BC575" s="41"/>
      <c r="BD575" s="41"/>
      <c r="BE575" s="41"/>
      <c r="BF575" s="41"/>
      <c r="BG575" s="41"/>
      <c r="BH575" s="41"/>
      <c r="BI575" s="41"/>
      <c r="BJ575" s="41"/>
      <c r="BK575" s="41"/>
      <c r="BL575" s="41"/>
      <c r="BM575" s="41"/>
      <c r="BN575" s="41"/>
      <c r="BO575" s="41"/>
      <c r="BP575" s="41"/>
      <c r="BQ575" s="41"/>
      <c r="BR575" s="41"/>
      <c r="BS575" s="41"/>
      <c r="BT575" s="41"/>
      <c r="BU575" s="41"/>
      <c r="BV575" s="41"/>
      <c r="BW575" s="41"/>
      <c r="BX575" s="41"/>
      <c r="BY575" s="41"/>
      <c r="BZ575" s="41"/>
      <c r="CA575" s="41"/>
      <c r="CB575" s="41"/>
      <c r="CC575" s="41"/>
      <c r="CD575" s="41"/>
      <c r="CE575" s="41"/>
      <c r="CF575" s="41"/>
      <c r="CG575" s="41"/>
      <c r="CH575" s="41"/>
      <c r="CI575" s="41"/>
      <c r="CJ575" s="41"/>
      <c r="CK575" s="41"/>
      <c r="CL575" s="41"/>
      <c r="CM575" s="41"/>
      <c r="CN575" s="41"/>
      <c r="CO575" s="41"/>
      <c r="CP575" s="41"/>
      <c r="CQ575" s="41"/>
      <c r="CR575" s="41"/>
      <c r="CS575" s="41"/>
      <c r="CT575" s="41"/>
      <c r="CU575" s="41"/>
      <c r="CV575" s="41"/>
      <c r="CW575" s="41"/>
      <c r="CX575" s="41"/>
      <c r="CY575" s="41"/>
      <c r="CZ575" s="41"/>
      <c r="DA575" s="41"/>
      <c r="DB575" s="41"/>
      <c r="DC575" s="41"/>
      <c r="DD575" s="41"/>
      <c r="DE575" s="41"/>
      <c r="DF575" s="41"/>
      <c r="DG575" s="41"/>
      <c r="DH575" s="41"/>
      <c r="DI575" s="41"/>
      <c r="DJ575" s="41"/>
      <c r="DK575" s="41"/>
      <c r="DL575" s="41"/>
      <c r="DM575" s="41"/>
      <c r="DN575" s="41"/>
      <c r="DO575" s="41"/>
      <c r="DP575" s="41"/>
      <c r="DQ575" s="41"/>
      <c r="DR575" s="41"/>
      <c r="DS575" s="41"/>
      <c r="DT575" s="41"/>
      <c r="DU575" s="41"/>
      <c r="DV575" s="41"/>
      <c r="DW575" s="41"/>
      <c r="DX575" s="41"/>
      <c r="DY575" s="41"/>
      <c r="DZ575" s="41"/>
      <c r="EA575" s="41"/>
      <c r="EB575" s="41"/>
      <c r="EC575" s="41"/>
      <c r="ED575" s="41"/>
      <c r="EE575" s="41"/>
      <c r="EF575" s="41"/>
      <c r="EG575" s="41"/>
      <c r="EH575" s="41"/>
      <c r="EI575" s="41"/>
      <c r="EJ575" s="41"/>
      <c r="EK575" s="41"/>
      <c r="EL575" s="41"/>
      <c r="EM575" s="41"/>
      <c r="EN575" s="41"/>
      <c r="EO575" s="41"/>
      <c r="EP575" s="41"/>
      <c r="EQ575" s="41"/>
      <c r="ER575" s="41"/>
      <c r="ES575" s="41"/>
      <c r="ET575" s="41"/>
      <c r="EU575" s="41"/>
      <c r="EV575" s="41"/>
      <c r="EW575" s="41"/>
      <c r="EX575" s="41"/>
      <c r="EY575" s="41"/>
      <c r="EZ575" s="41"/>
      <c r="FA575" s="41"/>
      <c r="FB575" s="41"/>
      <c r="FC575" s="41"/>
      <c r="FD575" s="41"/>
      <c r="FE575" s="41"/>
      <c r="FF575" s="41"/>
      <c r="FG575" s="41"/>
      <c r="FH575" s="41"/>
      <c r="FI575" s="41"/>
      <c r="FJ575" s="41"/>
      <c r="FK575" s="41"/>
      <c r="FL575" s="41"/>
      <c r="FM575" s="41"/>
      <c r="FN575" s="41"/>
      <c r="FO575" s="41"/>
      <c r="FP575" s="41"/>
      <c r="FQ575" s="41"/>
      <c r="FR575" s="41"/>
      <c r="FS575" s="41"/>
      <c r="FT575" s="41"/>
      <c r="FU575" s="41"/>
      <c r="FV575" s="41"/>
      <c r="FW575" s="41"/>
      <c r="FX575" s="41"/>
      <c r="FY575" s="41"/>
      <c r="FZ575" s="41"/>
      <c r="GA575" s="41"/>
      <c r="GB575" s="41"/>
      <c r="GC575" s="41"/>
      <c r="GD575" s="41"/>
      <c r="GE575" s="41"/>
      <c r="GF575" s="41"/>
      <c r="GG575" s="41"/>
      <c r="GH575" s="41"/>
      <c r="GI575" s="41"/>
      <c r="GJ575" s="41"/>
      <c r="GK575" s="41"/>
      <c r="GL575" s="41"/>
      <c r="GM575" s="41"/>
      <c r="GN575" s="41"/>
      <c r="GO575" s="41"/>
      <c r="GP575" s="41"/>
      <c r="GQ575" s="41"/>
      <c r="GR575" s="41"/>
      <c r="GS575" s="41"/>
      <c r="GT575" s="41"/>
      <c r="GU575" s="41"/>
      <c r="GV575" s="41"/>
      <c r="GW575" s="41"/>
      <c r="GX575" s="41"/>
      <c r="GY575" s="41"/>
      <c r="GZ575" s="41"/>
      <c r="HA575" s="41"/>
      <c r="HB575" s="41"/>
      <c r="HC575" s="41"/>
      <c r="HD575" s="41"/>
      <c r="HE575" s="41"/>
      <c r="HF575" s="41"/>
      <c r="HG575" s="41"/>
      <c r="HH575" s="41"/>
      <c r="HI575" s="41"/>
      <c r="HJ575" s="41"/>
      <c r="HK575" s="41"/>
      <c r="HL575" s="41"/>
      <c r="HM575" s="41"/>
      <c r="HN575" s="41"/>
      <c r="HO575" s="41"/>
      <c r="HP575" s="41"/>
      <c r="HQ575" s="41"/>
      <c r="HR575" s="41"/>
      <c r="HS575" s="41"/>
      <c r="HT575" s="41"/>
      <c r="HU575" s="41"/>
      <c r="HV575" s="41"/>
      <c r="HW575" s="41"/>
      <c r="HX575" s="41"/>
      <c r="HY575" s="41"/>
      <c r="HZ575" s="41"/>
      <c r="IA575" s="41"/>
      <c r="IB575" s="41"/>
      <c r="IC575" s="41"/>
      <c r="ID575" s="41"/>
      <c r="IE575" s="41"/>
      <c r="IF575" s="41"/>
      <c r="IG575" s="41"/>
      <c r="IH575" s="41"/>
      <c r="II575" s="41"/>
      <c r="IJ575" s="41"/>
      <c r="IK575" s="41"/>
      <c r="IL575" s="41"/>
      <c r="IM575" s="41"/>
      <c r="IN575" s="41"/>
      <c r="IO575" s="41"/>
      <c r="IP575" s="41"/>
      <c r="IQ575" s="41"/>
      <c r="IR575" s="41"/>
      <c r="IS575" s="41"/>
      <c r="IT575" s="41"/>
      <c r="IU575" s="41"/>
      <c r="IV575" s="41"/>
    </row>
    <row r="576" spans="1:256" s="41" customFormat="1" ht="50.95" x14ac:dyDescent="0.25">
      <c r="A576" s="97">
        <v>795</v>
      </c>
      <c r="B576" s="100" t="s">
        <v>5679</v>
      </c>
      <c r="C576" s="98">
        <v>43</v>
      </c>
      <c r="D576" s="99" t="s">
        <v>4469</v>
      </c>
      <c r="E576" s="100" t="s">
        <v>4546</v>
      </c>
      <c r="F576" s="98">
        <v>11943</v>
      </c>
      <c r="G576" s="100" t="s">
        <v>4547</v>
      </c>
      <c r="H576" s="98">
        <v>2005</v>
      </c>
      <c r="I576" s="100" t="s">
        <v>4548</v>
      </c>
      <c r="J576" s="101">
        <v>148801.51</v>
      </c>
      <c r="K576" s="100" t="s">
        <v>726</v>
      </c>
      <c r="L576" s="100" t="s">
        <v>4375</v>
      </c>
      <c r="M576" s="100" t="s">
        <v>4313</v>
      </c>
      <c r="N576" s="100" t="s">
        <v>4549</v>
      </c>
      <c r="O576" s="100" t="s">
        <v>4550</v>
      </c>
      <c r="P576" s="100">
        <v>44512</v>
      </c>
      <c r="Q576" s="102">
        <v>25.6</v>
      </c>
      <c r="R576" s="98">
        <v>0</v>
      </c>
      <c r="S576" s="98">
        <v>3.2</v>
      </c>
      <c r="T576" s="98">
        <v>22.4</v>
      </c>
      <c r="U576" s="102">
        <v>25.6</v>
      </c>
      <c r="V576" s="98">
        <v>100</v>
      </c>
      <c r="W576" s="98">
        <v>100</v>
      </c>
      <c r="X576" s="103" t="s">
        <v>4551</v>
      </c>
      <c r="Y576" s="102">
        <v>1</v>
      </c>
      <c r="Z576" s="102">
        <v>4</v>
      </c>
      <c r="AA576" s="102">
        <v>1</v>
      </c>
      <c r="AB576" s="102">
        <v>46</v>
      </c>
      <c r="AC576" s="98">
        <v>12</v>
      </c>
      <c r="AD576" s="102"/>
      <c r="AE576" s="104">
        <v>5</v>
      </c>
      <c r="AF576" s="105">
        <v>100</v>
      </c>
      <c r="AG576" s="106" t="s">
        <v>4500</v>
      </c>
      <c r="AH576" s="100" t="s">
        <v>4552</v>
      </c>
      <c r="AI576" s="107">
        <v>100</v>
      </c>
      <c r="AJ576" s="106"/>
      <c r="AK576" s="98"/>
      <c r="AL576" s="107"/>
      <c r="AM576" s="106"/>
      <c r="AN576" s="98"/>
      <c r="AO576" s="107"/>
      <c r="AP576" s="106"/>
      <c r="AQ576" s="98"/>
      <c r="AR576" s="107"/>
      <c r="AS576" s="106"/>
      <c r="AT576" s="98"/>
      <c r="AU576" s="107"/>
      <c r="AV576" s="108"/>
      <c r="AW576" s="98"/>
      <c r="AX576" s="98"/>
    </row>
    <row r="577" spans="1:256" ht="50.95" x14ac:dyDescent="0.25">
      <c r="A577" s="97">
        <v>795</v>
      </c>
      <c r="B577" s="100" t="s">
        <v>5679</v>
      </c>
      <c r="C577" s="98"/>
      <c r="D577" s="99"/>
      <c r="E577" s="100"/>
      <c r="F577" s="98"/>
      <c r="G577" s="100"/>
      <c r="H577" s="98"/>
      <c r="I577" s="100"/>
      <c r="J577" s="101"/>
      <c r="K577" s="100"/>
      <c r="L577" s="100"/>
      <c r="M577" s="100"/>
      <c r="N577" s="100"/>
      <c r="O577" s="100"/>
      <c r="P577" s="100"/>
      <c r="Q577" s="102"/>
      <c r="R577" s="98"/>
      <c r="S577" s="98"/>
      <c r="T577" s="98"/>
      <c r="U577" s="102"/>
      <c r="V577" s="98"/>
      <c r="W577" s="98"/>
      <c r="X577" s="103"/>
      <c r="Y577" s="102"/>
      <c r="Z577" s="102"/>
      <c r="AA577" s="102"/>
      <c r="AB577" s="102"/>
      <c r="AC577" s="98"/>
      <c r="AD577" s="102"/>
      <c r="AE577" s="104"/>
      <c r="AF577" s="105"/>
      <c r="AG577" s="106"/>
      <c r="AH577" s="100"/>
      <c r="AI577" s="107"/>
      <c r="AJ577" s="106"/>
      <c r="AK577" s="98"/>
      <c r="AL577" s="107"/>
      <c r="AM577" s="106"/>
      <c r="AN577" s="98"/>
      <c r="AO577" s="107"/>
      <c r="AP577" s="106"/>
      <c r="AQ577" s="98"/>
      <c r="AR577" s="107"/>
      <c r="AS577" s="106"/>
      <c r="AT577" s="98"/>
      <c r="AU577" s="107"/>
      <c r="AV577" s="108"/>
      <c r="AW577" s="98"/>
      <c r="AX577" s="98"/>
      <c r="AY577" s="41"/>
      <c r="AZ577" s="41"/>
      <c r="BA577" s="41"/>
      <c r="BB577" s="41"/>
      <c r="BC577" s="41"/>
      <c r="BD577" s="41"/>
      <c r="BE577" s="41"/>
      <c r="BF577" s="41"/>
      <c r="BG577" s="41"/>
      <c r="BH577" s="41"/>
      <c r="BI577" s="41"/>
      <c r="BJ577" s="41"/>
      <c r="BK577" s="41"/>
      <c r="BL577" s="41"/>
      <c r="BM577" s="41"/>
      <c r="BN577" s="41"/>
      <c r="BO577" s="41"/>
      <c r="BP577" s="41"/>
      <c r="BQ577" s="41"/>
      <c r="BR577" s="41"/>
      <c r="BS577" s="41"/>
      <c r="BT577" s="41"/>
      <c r="BU577" s="41"/>
      <c r="BV577" s="41"/>
      <c r="BW577" s="41"/>
      <c r="BX577" s="41"/>
      <c r="BY577" s="41"/>
      <c r="BZ577" s="41"/>
      <c r="CA577" s="41"/>
      <c r="CB577" s="41"/>
      <c r="CC577" s="41"/>
      <c r="CD577" s="41"/>
      <c r="CE577" s="41"/>
      <c r="CF577" s="41"/>
      <c r="CG577" s="41"/>
      <c r="CH577" s="41"/>
      <c r="CI577" s="41"/>
      <c r="CJ577" s="41"/>
      <c r="CK577" s="41"/>
      <c r="CL577" s="41"/>
      <c r="CM577" s="41"/>
      <c r="CN577" s="41"/>
      <c r="CO577" s="41"/>
      <c r="CP577" s="41"/>
      <c r="CQ577" s="41"/>
      <c r="CR577" s="41"/>
      <c r="CS577" s="41"/>
      <c r="CT577" s="41"/>
      <c r="CU577" s="41"/>
      <c r="CV577" s="41"/>
      <c r="CW577" s="41"/>
      <c r="CX577" s="41"/>
      <c r="CY577" s="41"/>
      <c r="CZ577" s="41"/>
      <c r="DA577" s="41"/>
      <c r="DB577" s="41"/>
      <c r="DC577" s="41"/>
      <c r="DD577" s="41"/>
      <c r="DE577" s="41"/>
      <c r="DF577" s="41"/>
      <c r="DG577" s="41"/>
      <c r="DH577" s="41"/>
      <c r="DI577" s="41"/>
      <c r="DJ577" s="41"/>
      <c r="DK577" s="41"/>
      <c r="DL577" s="41"/>
      <c r="DM577" s="41"/>
      <c r="DN577" s="41"/>
      <c r="DO577" s="41"/>
      <c r="DP577" s="41"/>
      <c r="DQ577" s="41"/>
      <c r="DR577" s="41"/>
      <c r="DS577" s="41"/>
      <c r="DT577" s="41"/>
      <c r="DU577" s="41"/>
      <c r="DV577" s="41"/>
      <c r="DW577" s="41"/>
      <c r="DX577" s="41"/>
      <c r="DY577" s="41"/>
      <c r="DZ577" s="41"/>
      <c r="EA577" s="41"/>
      <c r="EB577" s="41"/>
      <c r="EC577" s="41"/>
      <c r="ED577" s="41"/>
      <c r="EE577" s="41"/>
      <c r="EF577" s="41"/>
      <c r="EG577" s="41"/>
      <c r="EH577" s="41"/>
      <c r="EI577" s="41"/>
      <c r="EJ577" s="41"/>
      <c r="EK577" s="41"/>
      <c r="EL577" s="41"/>
      <c r="EM577" s="41"/>
      <c r="EN577" s="41"/>
      <c r="EO577" s="41"/>
      <c r="EP577" s="41"/>
      <c r="EQ577" s="41"/>
      <c r="ER577" s="41"/>
      <c r="ES577" s="41"/>
      <c r="ET577" s="41"/>
      <c r="EU577" s="41"/>
      <c r="EV577" s="41"/>
      <c r="EW577" s="41"/>
      <c r="EX577" s="41"/>
      <c r="EY577" s="41"/>
      <c r="EZ577" s="41"/>
      <c r="FA577" s="41"/>
      <c r="FB577" s="41"/>
      <c r="FC577" s="41"/>
      <c r="FD577" s="41"/>
      <c r="FE577" s="41"/>
      <c r="FF577" s="41"/>
      <c r="FG577" s="41"/>
      <c r="FH577" s="41"/>
      <c r="FI577" s="41"/>
      <c r="FJ577" s="41"/>
      <c r="FK577" s="41"/>
      <c r="FL577" s="41"/>
      <c r="FM577" s="41"/>
      <c r="FN577" s="41"/>
      <c r="FO577" s="41"/>
      <c r="FP577" s="41"/>
      <c r="FQ577" s="41"/>
      <c r="FR577" s="41"/>
      <c r="FS577" s="41"/>
      <c r="FT577" s="41"/>
      <c r="FU577" s="41"/>
      <c r="FV577" s="41"/>
      <c r="FW577" s="41"/>
      <c r="FX577" s="41"/>
      <c r="FY577" s="41"/>
      <c r="FZ577" s="41"/>
      <c r="GA577" s="41"/>
      <c r="GB577" s="41"/>
      <c r="GC577" s="41"/>
      <c r="GD577" s="41"/>
      <c r="GE577" s="41"/>
      <c r="GF577" s="41"/>
      <c r="GG577" s="41"/>
      <c r="GH577" s="41"/>
      <c r="GI577" s="41"/>
      <c r="GJ577" s="41"/>
      <c r="GK577" s="41"/>
      <c r="GL577" s="41"/>
      <c r="GM577" s="41"/>
      <c r="GN577" s="41"/>
      <c r="GO577" s="41"/>
      <c r="GP577" s="41"/>
      <c r="GQ577" s="41"/>
      <c r="GR577" s="41"/>
      <c r="GS577" s="41"/>
      <c r="GT577" s="41"/>
      <c r="GU577" s="41"/>
      <c r="GV577" s="41"/>
      <c r="GW577" s="41"/>
      <c r="GX577" s="41"/>
      <c r="GY577" s="41"/>
      <c r="GZ577" s="41"/>
      <c r="HA577" s="41"/>
      <c r="HB577" s="41"/>
      <c r="HC577" s="41"/>
      <c r="HD577" s="41"/>
      <c r="HE577" s="41"/>
      <c r="HF577" s="41"/>
      <c r="HG577" s="41"/>
      <c r="HH577" s="41"/>
      <c r="HI577" s="41"/>
      <c r="HJ577" s="41"/>
      <c r="HK577" s="41"/>
      <c r="HL577" s="41"/>
      <c r="HM577" s="41"/>
      <c r="HN577" s="41"/>
      <c r="HO577" s="41"/>
      <c r="HP577" s="41"/>
      <c r="HQ577" s="41"/>
      <c r="HR577" s="41"/>
      <c r="HS577" s="41"/>
      <c r="HT577" s="41"/>
      <c r="HU577" s="41"/>
      <c r="HV577" s="41"/>
      <c r="HW577" s="41"/>
      <c r="HX577" s="41"/>
      <c r="HY577" s="41"/>
      <c r="HZ577" s="41"/>
      <c r="IA577" s="41"/>
      <c r="IB577" s="41"/>
      <c r="IC577" s="41"/>
      <c r="ID577" s="41"/>
      <c r="IE577" s="41"/>
      <c r="IF577" s="41"/>
      <c r="IG577" s="41"/>
      <c r="IH577" s="41"/>
      <c r="II577" s="41"/>
      <c r="IJ577" s="41"/>
      <c r="IK577" s="41"/>
      <c r="IL577" s="41"/>
      <c r="IM577" s="41"/>
      <c r="IN577" s="41"/>
      <c r="IO577" s="41"/>
      <c r="IP577" s="41"/>
      <c r="IQ577" s="41"/>
      <c r="IR577" s="41"/>
      <c r="IS577" s="41"/>
      <c r="IT577" s="41"/>
      <c r="IU577" s="41"/>
      <c r="IV577" s="41"/>
    </row>
    <row r="578" spans="1:256" s="41" customFormat="1" ht="50.95" x14ac:dyDescent="0.25">
      <c r="A578" s="97">
        <v>795</v>
      </c>
      <c r="B578" s="100" t="s">
        <v>5679</v>
      </c>
      <c r="C578" s="98">
        <v>43</v>
      </c>
      <c r="D578" s="99" t="s">
        <v>4469</v>
      </c>
      <c r="E578" s="100" t="s">
        <v>4470</v>
      </c>
      <c r="F578" s="98">
        <v>11943</v>
      </c>
      <c r="G578" s="100" t="s">
        <v>4553</v>
      </c>
      <c r="H578" s="98">
        <v>2005</v>
      </c>
      <c r="I578" s="100" t="s">
        <v>4554</v>
      </c>
      <c r="J578" s="101">
        <v>103212.13</v>
      </c>
      <c r="K578" s="100" t="s">
        <v>6921</v>
      </c>
      <c r="L578" s="100" t="s">
        <v>4375</v>
      </c>
      <c r="M578" s="100" t="s">
        <v>4313</v>
      </c>
      <c r="N578" s="100" t="s">
        <v>4555</v>
      </c>
      <c r="O578" s="100" t="s">
        <v>4556</v>
      </c>
      <c r="P578" s="100" t="s">
        <v>4557</v>
      </c>
      <c r="Q578" s="102">
        <v>26.6</v>
      </c>
      <c r="R578" s="98">
        <v>0</v>
      </c>
      <c r="S578" s="98">
        <v>4.2</v>
      </c>
      <c r="T578" s="98">
        <v>22.4</v>
      </c>
      <c r="U578" s="102">
        <v>26.6</v>
      </c>
      <c r="V578" s="98">
        <v>80</v>
      </c>
      <c r="W578" s="98">
        <v>100</v>
      </c>
      <c r="X578" s="103" t="s">
        <v>4558</v>
      </c>
      <c r="Y578" s="102">
        <v>1</v>
      </c>
      <c r="Z578" s="102">
        <v>8</v>
      </c>
      <c r="AA578" s="102">
        <v>1</v>
      </c>
      <c r="AB578" s="102">
        <v>46</v>
      </c>
      <c r="AC578" s="98"/>
      <c r="AD578" s="102"/>
      <c r="AE578" s="104">
        <v>5</v>
      </c>
      <c r="AF578" s="105">
        <v>100</v>
      </c>
      <c r="AG578" s="106" t="s">
        <v>4500</v>
      </c>
      <c r="AH578" s="100" t="s">
        <v>4552</v>
      </c>
      <c r="AI578" s="107">
        <v>100</v>
      </c>
      <c r="AJ578" s="106"/>
      <c r="AK578" s="98"/>
      <c r="AL578" s="107"/>
      <c r="AM578" s="106"/>
      <c r="AN578" s="98"/>
      <c r="AO578" s="107"/>
      <c r="AP578" s="106"/>
      <c r="AQ578" s="98"/>
      <c r="AR578" s="107"/>
      <c r="AS578" s="106"/>
      <c r="AT578" s="98"/>
      <c r="AU578" s="107"/>
      <c r="AV578" s="108"/>
      <c r="AW578" s="98"/>
      <c r="AX578" s="98"/>
    </row>
    <row r="579" spans="1:256" s="41" customFormat="1" ht="101.95" x14ac:dyDescent="0.25">
      <c r="A579" s="97">
        <v>795</v>
      </c>
      <c r="B579" s="100" t="s">
        <v>5679</v>
      </c>
      <c r="C579" s="98">
        <v>43</v>
      </c>
      <c r="D579" s="99" t="s">
        <v>4469</v>
      </c>
      <c r="E579" s="100" t="s">
        <v>4559</v>
      </c>
      <c r="F579" s="98">
        <v>4169</v>
      </c>
      <c r="G579" s="100" t="s">
        <v>4560</v>
      </c>
      <c r="H579" s="98">
        <v>2014</v>
      </c>
      <c r="I579" s="100" t="s">
        <v>4561</v>
      </c>
      <c r="J579" s="101">
        <v>62884.480000000003</v>
      </c>
      <c r="K579" s="100" t="s">
        <v>6921</v>
      </c>
      <c r="L579" s="100" t="s">
        <v>4562</v>
      </c>
      <c r="M579" s="100" t="s">
        <v>4563</v>
      </c>
      <c r="N579" s="100" t="s">
        <v>4564</v>
      </c>
      <c r="O579" s="100" t="s">
        <v>4565</v>
      </c>
      <c r="P579" s="100" t="s">
        <v>4566</v>
      </c>
      <c r="Q579" s="102">
        <v>32.9</v>
      </c>
      <c r="R579" s="98">
        <v>6</v>
      </c>
      <c r="S579" s="98">
        <v>4.5</v>
      </c>
      <c r="T579" s="98">
        <v>22.4</v>
      </c>
      <c r="U579" s="102">
        <v>32.9</v>
      </c>
      <c r="V579" s="98">
        <v>100</v>
      </c>
      <c r="W579" s="98">
        <v>22</v>
      </c>
      <c r="X579" s="103" t="s">
        <v>4567</v>
      </c>
      <c r="Y579" s="102">
        <v>1</v>
      </c>
      <c r="Z579" s="102">
        <v>8</v>
      </c>
      <c r="AA579" s="102">
        <v>2</v>
      </c>
      <c r="AB579" s="102">
        <v>46</v>
      </c>
      <c r="AC579" s="98"/>
      <c r="AD579" s="102"/>
      <c r="AE579" s="104">
        <v>5</v>
      </c>
      <c r="AF579" s="105">
        <v>100</v>
      </c>
      <c r="AG579" s="106" t="s">
        <v>4500</v>
      </c>
      <c r="AH579" s="100" t="s">
        <v>4552</v>
      </c>
      <c r="AI579" s="107">
        <v>100</v>
      </c>
      <c r="AJ579" s="106"/>
      <c r="AK579" s="98"/>
      <c r="AL579" s="107"/>
      <c r="AM579" s="106"/>
      <c r="AN579" s="98"/>
      <c r="AO579" s="107"/>
      <c r="AP579" s="106"/>
      <c r="AQ579" s="98"/>
      <c r="AR579" s="107"/>
      <c r="AS579" s="106"/>
      <c r="AT579" s="98"/>
      <c r="AU579" s="107"/>
      <c r="AV579" s="108"/>
      <c r="AW579" s="98"/>
      <c r="AX579" s="98"/>
      <c r="AY579" s="42"/>
      <c r="AZ579" s="42"/>
      <c r="BA579" s="42"/>
      <c r="BB579" s="42"/>
      <c r="BC579" s="42"/>
      <c r="BD579" s="42"/>
      <c r="BE579" s="42"/>
      <c r="BF579" s="42"/>
      <c r="BG579" s="42"/>
      <c r="BH579" s="42"/>
      <c r="BI579" s="42"/>
      <c r="BJ579" s="42"/>
      <c r="BK579" s="42"/>
      <c r="BL579" s="42"/>
      <c r="BM579" s="42"/>
      <c r="BN579" s="42"/>
      <c r="BO579" s="42"/>
      <c r="BP579" s="42"/>
      <c r="BQ579" s="42"/>
      <c r="BR579" s="42"/>
      <c r="BS579" s="42"/>
      <c r="BT579" s="42"/>
      <c r="BU579" s="42"/>
      <c r="BV579" s="42"/>
      <c r="BW579" s="42"/>
      <c r="BX579" s="42"/>
      <c r="BY579" s="42"/>
      <c r="BZ579" s="42"/>
      <c r="CA579" s="42"/>
      <c r="CB579" s="42"/>
      <c r="CC579" s="42"/>
      <c r="CD579" s="42"/>
      <c r="CE579" s="42"/>
      <c r="CF579" s="42"/>
      <c r="CG579" s="42"/>
      <c r="CH579" s="42"/>
      <c r="CI579" s="42"/>
      <c r="CJ579" s="42"/>
      <c r="CK579" s="42"/>
      <c r="CL579" s="42"/>
      <c r="CM579" s="42"/>
      <c r="CN579" s="42"/>
      <c r="CO579" s="42"/>
      <c r="CP579" s="42"/>
      <c r="CQ579" s="42"/>
      <c r="CR579" s="42"/>
      <c r="CS579" s="42"/>
      <c r="CT579" s="42"/>
      <c r="CU579" s="42"/>
      <c r="CV579" s="42"/>
      <c r="CW579" s="42"/>
      <c r="CX579" s="42"/>
      <c r="CY579" s="42"/>
      <c r="CZ579" s="42"/>
      <c r="DA579" s="42"/>
      <c r="DB579" s="42"/>
      <c r="DC579" s="42"/>
      <c r="DD579" s="42"/>
      <c r="DE579" s="42"/>
      <c r="DF579" s="42"/>
      <c r="DG579" s="42"/>
      <c r="DH579" s="42"/>
      <c r="DI579" s="42"/>
      <c r="DJ579" s="42"/>
      <c r="DK579" s="39"/>
      <c r="DL579" s="39"/>
      <c r="DM579" s="39"/>
      <c r="DN579" s="39"/>
      <c r="DO579" s="39"/>
      <c r="DP579" s="39"/>
      <c r="DQ579" s="39"/>
      <c r="DR579" s="39"/>
      <c r="DS579" s="39"/>
      <c r="DT579" s="39"/>
      <c r="DU579" s="39"/>
      <c r="DV579" s="39"/>
      <c r="DW579" s="39"/>
      <c r="DX579" s="39"/>
      <c r="DY579" s="39"/>
      <c r="DZ579" s="39"/>
      <c r="EA579" s="39"/>
      <c r="EB579" s="39"/>
      <c r="EC579" s="39"/>
      <c r="ED579" s="39"/>
      <c r="EE579" s="39"/>
      <c r="EF579" s="39"/>
      <c r="EG579" s="39"/>
      <c r="EH579" s="39"/>
      <c r="EI579" s="39"/>
      <c r="EJ579" s="39"/>
      <c r="EK579" s="39"/>
      <c r="EL579" s="39"/>
      <c r="EM579" s="39"/>
      <c r="EN579" s="39"/>
      <c r="EO579" s="39"/>
      <c r="EP579" s="39"/>
      <c r="EQ579" s="39"/>
      <c r="ER579" s="39"/>
      <c r="ES579" s="39"/>
      <c r="ET579" s="39"/>
      <c r="EU579" s="39"/>
      <c r="EV579" s="39"/>
      <c r="EW579" s="39"/>
      <c r="EX579" s="39"/>
      <c r="EY579" s="39"/>
      <c r="EZ579" s="39"/>
      <c r="FA579" s="39"/>
      <c r="FB579" s="39"/>
      <c r="FC579" s="39"/>
      <c r="FD579" s="39"/>
      <c r="FE579" s="39"/>
      <c r="FF579" s="39"/>
      <c r="FG579" s="39"/>
      <c r="FH579" s="39"/>
      <c r="FI579" s="39"/>
      <c r="FJ579" s="39"/>
      <c r="FK579" s="39"/>
      <c r="FL579" s="39"/>
      <c r="FM579" s="39"/>
      <c r="FN579" s="39"/>
      <c r="FO579" s="39"/>
      <c r="FP579" s="39"/>
      <c r="FQ579" s="39"/>
      <c r="FR579" s="39"/>
      <c r="FS579" s="39"/>
      <c r="FT579" s="39"/>
      <c r="FU579" s="39"/>
      <c r="FV579" s="39"/>
      <c r="FW579" s="39"/>
      <c r="FX579" s="39"/>
      <c r="FY579" s="39"/>
      <c r="FZ579" s="39"/>
      <c r="GA579" s="39"/>
      <c r="GB579" s="39"/>
      <c r="GC579" s="39"/>
      <c r="GD579" s="39"/>
      <c r="GE579" s="39"/>
      <c r="GF579" s="39"/>
      <c r="GG579" s="39"/>
      <c r="GH579" s="39"/>
      <c r="GI579" s="39"/>
      <c r="GJ579" s="39"/>
      <c r="GK579" s="39"/>
      <c r="GL579" s="39"/>
      <c r="GM579" s="39"/>
      <c r="GN579" s="39"/>
      <c r="GO579" s="39"/>
      <c r="GP579" s="39"/>
      <c r="GQ579" s="39"/>
      <c r="GR579" s="39"/>
      <c r="GS579" s="39"/>
      <c r="GT579" s="39"/>
      <c r="GU579" s="39"/>
      <c r="GV579" s="39"/>
      <c r="GW579" s="39"/>
      <c r="GX579" s="39"/>
      <c r="GY579" s="39"/>
      <c r="GZ579" s="39"/>
      <c r="HA579" s="39"/>
      <c r="HB579" s="39"/>
      <c r="HC579" s="39"/>
      <c r="HD579" s="39"/>
      <c r="HE579" s="39"/>
      <c r="HF579" s="39"/>
      <c r="HG579" s="39"/>
      <c r="HH579" s="39"/>
      <c r="HI579" s="39"/>
      <c r="HJ579" s="39"/>
      <c r="HK579" s="39"/>
      <c r="HL579" s="39"/>
      <c r="HM579" s="39"/>
      <c r="HN579" s="39"/>
      <c r="HO579" s="39"/>
      <c r="HP579" s="39"/>
      <c r="HQ579" s="39"/>
      <c r="HR579" s="39"/>
      <c r="HS579" s="39"/>
      <c r="HT579" s="39"/>
      <c r="HU579" s="39"/>
      <c r="HV579" s="39"/>
      <c r="HW579" s="39"/>
      <c r="HX579" s="39"/>
      <c r="HY579" s="39"/>
      <c r="HZ579" s="39"/>
      <c r="IA579" s="39"/>
      <c r="IB579" s="39"/>
      <c r="IC579" s="39"/>
      <c r="ID579" s="39"/>
      <c r="IE579" s="39"/>
      <c r="IF579" s="39"/>
      <c r="IG579" s="39"/>
      <c r="IH579" s="39"/>
      <c r="II579" s="39"/>
      <c r="IJ579" s="39"/>
      <c r="IK579" s="39"/>
      <c r="IL579" s="39"/>
      <c r="IM579" s="39"/>
      <c r="IN579" s="39"/>
      <c r="IO579" s="39"/>
      <c r="IP579" s="39"/>
      <c r="IQ579" s="39"/>
      <c r="IR579" s="39"/>
      <c r="IS579" s="39"/>
      <c r="IT579" s="39"/>
      <c r="IU579" s="39"/>
      <c r="IV579" s="39"/>
    </row>
    <row r="580" spans="1:256" s="41" customFormat="1" ht="152.9" x14ac:dyDescent="0.25">
      <c r="A580" s="97">
        <v>795</v>
      </c>
      <c r="B580" s="100" t="s">
        <v>5679</v>
      </c>
      <c r="C580" s="98">
        <v>43</v>
      </c>
      <c r="D580" s="99" t="s">
        <v>4469</v>
      </c>
      <c r="E580" s="100" t="s">
        <v>4470</v>
      </c>
      <c r="F580" s="98">
        <v>11943</v>
      </c>
      <c r="G580" s="100" t="s">
        <v>4568</v>
      </c>
      <c r="H580" s="98">
        <v>2008</v>
      </c>
      <c r="I580" s="100" t="s">
        <v>4472</v>
      </c>
      <c r="J580" s="101">
        <v>140000</v>
      </c>
      <c r="K580" s="100" t="s">
        <v>675</v>
      </c>
      <c r="L580" s="100" t="s">
        <v>4375</v>
      </c>
      <c r="M580" s="100" t="s">
        <v>4313</v>
      </c>
      <c r="N580" s="100" t="s">
        <v>4569</v>
      </c>
      <c r="O580" s="100" t="s">
        <v>4570</v>
      </c>
      <c r="P580" s="100">
        <v>45584</v>
      </c>
      <c r="Q580" s="102">
        <f>+U580</f>
        <v>26.3</v>
      </c>
      <c r="R580" s="98">
        <v>0</v>
      </c>
      <c r="S580" s="98">
        <v>3.9</v>
      </c>
      <c r="T580" s="98">
        <v>22.4</v>
      </c>
      <c r="U580" s="102">
        <v>26.3</v>
      </c>
      <c r="V580" s="98">
        <v>60</v>
      </c>
      <c r="W580" s="98">
        <v>100</v>
      </c>
      <c r="X580" s="103" t="s">
        <v>4558</v>
      </c>
      <c r="Y580" s="102">
        <v>1</v>
      </c>
      <c r="Z580" s="102">
        <v>2</v>
      </c>
      <c r="AA580" s="102">
        <v>4</v>
      </c>
      <c r="AB580" s="102">
        <v>46</v>
      </c>
      <c r="AC580" s="98">
        <v>13</v>
      </c>
      <c r="AD580" s="102"/>
      <c r="AE580" s="104">
        <v>5</v>
      </c>
      <c r="AF580" s="105">
        <v>100</v>
      </c>
      <c r="AG580" s="106" t="s">
        <v>4500</v>
      </c>
      <c r="AH580" s="100" t="s">
        <v>4552</v>
      </c>
      <c r="AI580" s="107">
        <v>100</v>
      </c>
      <c r="AJ580" s="106"/>
      <c r="AK580" s="98"/>
      <c r="AL580" s="107"/>
      <c r="AM580" s="106"/>
      <c r="AN580" s="98"/>
      <c r="AO580" s="107"/>
      <c r="AP580" s="106"/>
      <c r="AQ580" s="98"/>
      <c r="AR580" s="107"/>
      <c r="AS580" s="106"/>
      <c r="AT580" s="98"/>
      <c r="AU580" s="107"/>
      <c r="AV580" s="108"/>
      <c r="AW580" s="98"/>
      <c r="AX580" s="98"/>
    </row>
    <row r="581" spans="1:256" s="41" customFormat="1" ht="127.4" x14ac:dyDescent="0.25">
      <c r="A581" s="97">
        <v>796</v>
      </c>
      <c r="B581" s="100" t="s">
        <v>6900</v>
      </c>
      <c r="C581" s="98">
        <v>9</v>
      </c>
      <c r="D581" s="99" t="s">
        <v>4628</v>
      </c>
      <c r="E581" s="100" t="s">
        <v>4629</v>
      </c>
      <c r="F581" s="98">
        <v>11064</v>
      </c>
      <c r="G581" s="100" t="s">
        <v>7419</v>
      </c>
      <c r="H581" s="98"/>
      <c r="I581" s="100" t="s">
        <v>7420</v>
      </c>
      <c r="J581" s="101">
        <v>44935.83</v>
      </c>
      <c r="K581" s="100" t="s">
        <v>726</v>
      </c>
      <c r="L581" s="100" t="s">
        <v>7421</v>
      </c>
      <c r="M581" s="100" t="s">
        <v>7422</v>
      </c>
      <c r="N581" s="100" t="s">
        <v>7423</v>
      </c>
      <c r="O581" s="100" t="s">
        <v>7424</v>
      </c>
      <c r="P581" s="100" t="s">
        <v>7425</v>
      </c>
      <c r="Q581" s="102">
        <v>5.2865682352941175</v>
      </c>
      <c r="R581" s="98">
        <v>5.2865682352941175</v>
      </c>
      <c r="S581" s="98">
        <v>0</v>
      </c>
      <c r="T581" s="98">
        <v>0</v>
      </c>
      <c r="U581" s="102">
        <v>5.2865682352941175</v>
      </c>
      <c r="V581" s="98">
        <v>0</v>
      </c>
      <c r="W581" s="98">
        <v>100</v>
      </c>
      <c r="X581" s="103" t="s">
        <v>7391</v>
      </c>
      <c r="Y581" s="102">
        <v>6</v>
      </c>
      <c r="Z581" s="102">
        <v>1</v>
      </c>
      <c r="AA581" s="102">
        <v>3</v>
      </c>
      <c r="AB581" s="102">
        <v>26</v>
      </c>
      <c r="AC581" s="98">
        <v>12</v>
      </c>
      <c r="AD581" s="102"/>
      <c r="AE581" s="104"/>
      <c r="AF581" s="105">
        <v>100</v>
      </c>
      <c r="AG581" s="106" t="s">
        <v>4628</v>
      </c>
      <c r="AH581" s="100" t="s">
        <v>4629</v>
      </c>
      <c r="AI581" s="107">
        <v>100</v>
      </c>
      <c r="AJ581" s="106"/>
      <c r="AK581" s="98"/>
      <c r="AL581" s="107"/>
      <c r="AM581" s="106"/>
      <c r="AN581" s="98"/>
      <c r="AO581" s="107"/>
      <c r="AP581" s="106"/>
      <c r="AQ581" s="98"/>
      <c r="AR581" s="107"/>
      <c r="AS581" s="106"/>
      <c r="AT581" s="98"/>
      <c r="AU581" s="107"/>
      <c r="AV581" s="108"/>
      <c r="AW581" s="98"/>
      <c r="AX581" s="98"/>
      <c r="AY581" s="45"/>
      <c r="AZ581" s="45"/>
      <c r="BA581" s="45"/>
      <c r="BB581" s="45"/>
      <c r="BC581" s="45"/>
      <c r="BD581" s="45"/>
      <c r="BE581" s="45"/>
      <c r="BF581" s="45"/>
      <c r="BG581" s="45"/>
      <c r="BH581" s="45"/>
      <c r="BI581" s="45"/>
      <c r="BJ581" s="45"/>
      <c r="BK581" s="45"/>
      <c r="BL581" s="45"/>
      <c r="BM581" s="45"/>
      <c r="BN581" s="45"/>
      <c r="BO581" s="45"/>
      <c r="BP581" s="45"/>
      <c r="BQ581" s="45"/>
      <c r="BR581" s="45"/>
      <c r="BS581" s="45"/>
      <c r="BT581" s="45"/>
      <c r="BU581" s="45"/>
      <c r="BV581" s="45"/>
      <c r="BW581" s="45"/>
      <c r="BX581" s="45"/>
      <c r="BY581" s="45"/>
      <c r="BZ581" s="45"/>
      <c r="CA581" s="45"/>
      <c r="CB581" s="45"/>
      <c r="CC581" s="45"/>
      <c r="CD581" s="45"/>
      <c r="CE581" s="45"/>
      <c r="CF581" s="45"/>
      <c r="CG581" s="45"/>
      <c r="CH581" s="45"/>
      <c r="CI581" s="45"/>
      <c r="CJ581" s="45"/>
      <c r="CK581" s="45"/>
      <c r="CL581" s="45"/>
      <c r="CM581" s="45"/>
      <c r="CN581" s="45"/>
      <c r="CO581" s="45"/>
      <c r="CP581" s="45"/>
      <c r="CQ581" s="45"/>
      <c r="CR581" s="45"/>
      <c r="CS581" s="45"/>
      <c r="CT581" s="45"/>
      <c r="CU581" s="45"/>
      <c r="CV581" s="45"/>
      <c r="CW581" s="45"/>
      <c r="CX581" s="45"/>
      <c r="CY581" s="45"/>
      <c r="CZ581" s="45"/>
      <c r="DA581" s="45"/>
      <c r="DB581" s="45"/>
      <c r="DC581" s="45"/>
      <c r="DD581" s="45"/>
      <c r="DE581" s="45"/>
      <c r="DF581" s="45"/>
      <c r="DG581" s="45"/>
      <c r="DH581" s="45"/>
      <c r="DI581" s="45"/>
      <c r="DJ581" s="45"/>
      <c r="DK581" s="45"/>
      <c r="DL581" s="45"/>
      <c r="DM581" s="45"/>
      <c r="DN581" s="45"/>
      <c r="DO581" s="45"/>
      <c r="DP581" s="45"/>
      <c r="DQ581" s="45"/>
      <c r="DR581" s="45"/>
      <c r="DS581" s="45"/>
      <c r="DT581" s="45"/>
      <c r="DU581" s="45"/>
      <c r="DV581" s="45"/>
      <c r="DW581" s="45"/>
      <c r="DX581" s="45"/>
      <c r="DY581" s="45"/>
      <c r="DZ581" s="45"/>
      <c r="EA581" s="45"/>
      <c r="EB581" s="45"/>
      <c r="EC581" s="45"/>
      <c r="ED581" s="45"/>
      <c r="EE581" s="45"/>
      <c r="EF581" s="45"/>
      <c r="EG581" s="45"/>
      <c r="EH581" s="45"/>
      <c r="EI581" s="45"/>
      <c r="EJ581" s="45"/>
      <c r="EK581" s="45"/>
      <c r="EL581" s="45"/>
      <c r="EM581" s="45"/>
      <c r="EN581" s="45"/>
      <c r="EO581" s="45"/>
      <c r="EP581" s="45"/>
      <c r="EQ581" s="45"/>
      <c r="ER581" s="45"/>
      <c r="ES581" s="45"/>
      <c r="ET581" s="45"/>
      <c r="EU581" s="45"/>
      <c r="EV581" s="45"/>
      <c r="EW581" s="45"/>
      <c r="EX581" s="45"/>
      <c r="EY581" s="45"/>
      <c r="EZ581" s="45"/>
      <c r="FA581" s="45"/>
      <c r="FB581" s="45"/>
      <c r="FC581" s="45"/>
      <c r="FD581" s="45"/>
      <c r="FE581" s="45"/>
      <c r="FF581" s="45"/>
      <c r="FG581" s="45"/>
      <c r="FH581" s="45"/>
      <c r="FI581" s="45"/>
      <c r="FJ581" s="45"/>
      <c r="FK581" s="45"/>
      <c r="FL581" s="45"/>
      <c r="FM581" s="45"/>
      <c r="FN581" s="45"/>
      <c r="FO581" s="45"/>
      <c r="FP581" s="45"/>
      <c r="FQ581" s="45"/>
      <c r="FR581" s="45"/>
      <c r="FS581" s="45"/>
      <c r="FT581" s="45"/>
      <c r="FU581" s="45"/>
      <c r="FV581" s="45"/>
      <c r="FW581" s="45"/>
      <c r="FX581" s="45"/>
      <c r="FY581" s="45"/>
      <c r="FZ581" s="45"/>
      <c r="GA581" s="45"/>
      <c r="GB581" s="45"/>
      <c r="GC581" s="45"/>
      <c r="GD581" s="45"/>
      <c r="GE581" s="45"/>
      <c r="GF581" s="45"/>
      <c r="GG581" s="45"/>
      <c r="GH581" s="45"/>
      <c r="GI581" s="45"/>
      <c r="GJ581" s="45"/>
      <c r="GK581" s="45"/>
      <c r="GL581" s="45"/>
      <c r="GM581" s="45"/>
      <c r="GN581" s="45"/>
      <c r="GO581" s="45"/>
      <c r="GP581" s="45"/>
      <c r="GQ581" s="45"/>
      <c r="GR581" s="45"/>
      <c r="GS581" s="45"/>
      <c r="GT581" s="45"/>
      <c r="GU581" s="45"/>
      <c r="GV581" s="45"/>
      <c r="GW581" s="45"/>
      <c r="GX581" s="45"/>
      <c r="GY581" s="45"/>
      <c r="GZ581" s="45"/>
      <c r="HA581" s="45"/>
      <c r="HB581" s="45"/>
      <c r="HC581" s="45"/>
      <c r="HD581" s="45"/>
      <c r="HE581" s="45"/>
      <c r="HF581" s="45"/>
      <c r="HG581" s="45"/>
      <c r="HH581" s="45"/>
      <c r="HI581" s="45"/>
      <c r="HJ581" s="45"/>
      <c r="HK581" s="45"/>
      <c r="HL581" s="45"/>
      <c r="HM581" s="45"/>
      <c r="HN581" s="45"/>
      <c r="HO581" s="45"/>
      <c r="HP581" s="45"/>
      <c r="HQ581" s="45"/>
      <c r="HR581" s="45"/>
      <c r="HS581" s="45"/>
      <c r="HT581" s="45"/>
      <c r="HU581" s="45"/>
      <c r="HV581" s="45"/>
      <c r="HW581" s="45"/>
      <c r="HX581" s="45"/>
      <c r="HY581" s="45"/>
      <c r="HZ581" s="45"/>
      <c r="IA581" s="45"/>
      <c r="IB581" s="45"/>
      <c r="IC581" s="45"/>
      <c r="ID581" s="45"/>
      <c r="IE581" s="45"/>
      <c r="IF581" s="45"/>
      <c r="IG581" s="45"/>
      <c r="IH581" s="45"/>
      <c r="II581" s="45"/>
      <c r="IJ581" s="45"/>
      <c r="IK581" s="45"/>
      <c r="IL581" s="45"/>
      <c r="IM581" s="45"/>
      <c r="IN581" s="45"/>
      <c r="IO581" s="45"/>
      <c r="IP581" s="45"/>
      <c r="IQ581" s="45"/>
      <c r="IR581" s="45"/>
      <c r="IS581" s="45"/>
      <c r="IT581" s="45"/>
      <c r="IU581" s="45"/>
      <c r="IV581" s="45"/>
    </row>
    <row r="582" spans="1:256" s="41" customFormat="1" ht="229.3" x14ac:dyDescent="0.25">
      <c r="A582" s="97">
        <v>796</v>
      </c>
      <c r="B582" s="100" t="s">
        <v>6900</v>
      </c>
      <c r="C582" s="98">
        <v>5</v>
      </c>
      <c r="D582" s="99" t="s">
        <v>4574</v>
      </c>
      <c r="E582" s="100" t="s">
        <v>4575</v>
      </c>
      <c r="F582" s="98">
        <v>2077</v>
      </c>
      <c r="G582" s="100" t="s">
        <v>4576</v>
      </c>
      <c r="H582" s="98">
        <v>2004</v>
      </c>
      <c r="I582" s="100" t="s">
        <v>4577</v>
      </c>
      <c r="J582" s="101">
        <v>43202.64</v>
      </c>
      <c r="K582" s="100" t="s">
        <v>1284</v>
      </c>
      <c r="L582" s="100" t="s">
        <v>4578</v>
      </c>
      <c r="M582" s="100" t="s">
        <v>4579</v>
      </c>
      <c r="N582" s="100" t="s">
        <v>4580</v>
      </c>
      <c r="O582" s="100" t="s">
        <v>4581</v>
      </c>
      <c r="P582" s="100" t="s">
        <v>4582</v>
      </c>
      <c r="Q582" s="102">
        <v>50</v>
      </c>
      <c r="R582" s="98">
        <v>0</v>
      </c>
      <c r="S582" s="98">
        <v>10</v>
      </c>
      <c r="T582" s="98">
        <v>40</v>
      </c>
      <c r="U582" s="102">
        <v>50</v>
      </c>
      <c r="V582" s="98">
        <v>33</v>
      </c>
      <c r="W582" s="98">
        <v>100</v>
      </c>
      <c r="X582" s="103" t="s">
        <v>4583</v>
      </c>
      <c r="Y582" s="102">
        <v>4</v>
      </c>
      <c r="Z582" s="102">
        <v>2</v>
      </c>
      <c r="AA582" s="102">
        <v>2</v>
      </c>
      <c r="AB582" s="102">
        <v>30</v>
      </c>
      <c r="AC582" s="98">
        <v>12</v>
      </c>
      <c r="AD582" s="102"/>
      <c r="AE582" s="104"/>
      <c r="AF582" s="105">
        <v>33</v>
      </c>
      <c r="AG582" s="106" t="s">
        <v>4574</v>
      </c>
      <c r="AH582" s="100" t="s">
        <v>4575</v>
      </c>
      <c r="AI582" s="107">
        <v>33</v>
      </c>
      <c r="AJ582" s="106"/>
      <c r="AK582" s="98"/>
      <c r="AL582" s="107"/>
      <c r="AM582" s="106"/>
      <c r="AN582" s="98"/>
      <c r="AO582" s="107"/>
      <c r="AP582" s="106"/>
      <c r="AQ582" s="98"/>
      <c r="AR582" s="107"/>
      <c r="AS582" s="106"/>
      <c r="AT582" s="98"/>
      <c r="AU582" s="107"/>
      <c r="AV582" s="108"/>
      <c r="AW582" s="98"/>
      <c r="AX582" s="98"/>
      <c r="AY582" s="42"/>
      <c r="AZ582" s="42"/>
      <c r="BA582" s="42"/>
      <c r="BB582" s="42"/>
      <c r="BC582" s="42"/>
      <c r="BD582" s="42"/>
      <c r="BE582" s="42"/>
      <c r="BF582" s="42"/>
      <c r="BG582" s="42"/>
      <c r="BH582" s="42"/>
      <c r="BI582" s="42"/>
      <c r="BJ582" s="42"/>
      <c r="BK582" s="42"/>
      <c r="BL582" s="42"/>
      <c r="BM582" s="42"/>
      <c r="BN582" s="42"/>
      <c r="BO582" s="42"/>
      <c r="BP582" s="42"/>
      <c r="BQ582" s="42"/>
      <c r="BR582" s="42"/>
      <c r="BS582" s="42"/>
      <c r="BT582" s="42"/>
      <c r="BU582" s="42"/>
      <c r="BV582" s="42"/>
      <c r="BW582" s="42"/>
      <c r="BX582" s="42"/>
      <c r="BY582" s="42"/>
      <c r="BZ582" s="42"/>
      <c r="CA582" s="42"/>
      <c r="CB582" s="42"/>
      <c r="CC582" s="42"/>
      <c r="CD582" s="42"/>
      <c r="CE582" s="42"/>
      <c r="CF582" s="42"/>
      <c r="CG582" s="42"/>
      <c r="CH582" s="42"/>
      <c r="CI582" s="42"/>
      <c r="CJ582" s="42"/>
      <c r="CK582" s="42"/>
      <c r="CL582" s="42"/>
      <c r="CM582" s="42"/>
      <c r="CN582" s="42"/>
      <c r="CO582" s="42"/>
      <c r="CP582" s="42"/>
      <c r="CQ582" s="42"/>
      <c r="CR582" s="42"/>
      <c r="CS582" s="42"/>
      <c r="CT582" s="42"/>
      <c r="CU582" s="42"/>
      <c r="CV582" s="42"/>
      <c r="CW582" s="42"/>
      <c r="CX582" s="42"/>
      <c r="CY582" s="42"/>
      <c r="CZ582" s="42"/>
      <c r="DA582" s="42"/>
      <c r="DB582" s="42"/>
      <c r="DC582" s="42"/>
      <c r="DD582" s="42"/>
      <c r="DE582" s="42"/>
      <c r="DF582" s="42"/>
      <c r="DG582" s="42"/>
      <c r="DH582" s="42"/>
      <c r="DI582" s="42"/>
      <c r="DJ582" s="42"/>
      <c r="DK582" s="42"/>
      <c r="DL582" s="42"/>
      <c r="DM582" s="42"/>
      <c r="DN582" s="42"/>
      <c r="DO582" s="42"/>
      <c r="DP582" s="42"/>
      <c r="DQ582" s="42"/>
      <c r="DR582" s="42"/>
      <c r="DS582" s="42"/>
      <c r="DT582" s="42"/>
      <c r="DU582" s="42"/>
      <c r="DV582" s="42"/>
      <c r="DW582" s="42"/>
      <c r="DX582" s="42"/>
      <c r="DY582" s="42"/>
      <c r="DZ582" s="42"/>
      <c r="EA582" s="42"/>
      <c r="EB582" s="42"/>
      <c r="EC582" s="42"/>
      <c r="ED582" s="42"/>
      <c r="EE582" s="42"/>
      <c r="EF582" s="42"/>
      <c r="EG582" s="42"/>
      <c r="EH582" s="42"/>
      <c r="EI582" s="42"/>
      <c r="EJ582" s="42"/>
      <c r="EK582" s="42"/>
      <c r="EL582" s="42"/>
      <c r="EM582" s="42"/>
      <c r="EN582" s="42"/>
      <c r="EO582" s="42"/>
      <c r="EP582" s="42"/>
      <c r="EQ582" s="42"/>
      <c r="ER582" s="42"/>
    </row>
    <row r="583" spans="1:256" s="41" customFormat="1" ht="140.15" x14ac:dyDescent="0.25">
      <c r="A583" s="97">
        <v>796</v>
      </c>
      <c r="B583" s="100" t="s">
        <v>6900</v>
      </c>
      <c r="C583" s="98">
        <v>2</v>
      </c>
      <c r="D583" s="99" t="s">
        <v>4584</v>
      </c>
      <c r="E583" s="100" t="s">
        <v>4585</v>
      </c>
      <c r="F583" s="98">
        <v>6821</v>
      </c>
      <c r="G583" s="100" t="s">
        <v>4586</v>
      </c>
      <c r="H583" s="98">
        <v>2006</v>
      </c>
      <c r="I583" s="100" t="s">
        <v>4587</v>
      </c>
      <c r="J583" s="101">
        <v>146052.41</v>
      </c>
      <c r="K583" s="100" t="s">
        <v>1284</v>
      </c>
      <c r="L583" s="100" t="s">
        <v>4588</v>
      </c>
      <c r="M583" s="100" t="s">
        <v>4589</v>
      </c>
      <c r="N583" s="100" t="s">
        <v>4590</v>
      </c>
      <c r="O583" s="100" t="s">
        <v>4591</v>
      </c>
      <c r="P583" s="100" t="s">
        <v>4592</v>
      </c>
      <c r="Q583" s="102">
        <v>17.182636470588236</v>
      </c>
      <c r="R583" s="98">
        <v>17.182636470588236</v>
      </c>
      <c r="S583" s="98">
        <v>0</v>
      </c>
      <c r="T583" s="98">
        <v>0</v>
      </c>
      <c r="U583" s="102">
        <v>17.182636470588236</v>
      </c>
      <c r="V583" s="98">
        <v>0</v>
      </c>
      <c r="W583" s="98">
        <v>100</v>
      </c>
      <c r="X583" s="103" t="s">
        <v>4583</v>
      </c>
      <c r="Y583" s="102">
        <v>6</v>
      </c>
      <c r="Z583" s="102">
        <v>1</v>
      </c>
      <c r="AA583" s="102">
        <v>3</v>
      </c>
      <c r="AB583" s="102">
        <v>19</v>
      </c>
      <c r="AC583" s="98">
        <v>12</v>
      </c>
      <c r="AD583" s="102"/>
      <c r="AE583" s="104"/>
      <c r="AF583" s="105">
        <v>0</v>
      </c>
      <c r="AG583" s="106" t="s">
        <v>4584</v>
      </c>
      <c r="AH583" s="100" t="s">
        <v>4585</v>
      </c>
      <c r="AI583" s="107">
        <v>0</v>
      </c>
      <c r="AJ583" s="106"/>
      <c r="AK583" s="98"/>
      <c r="AL583" s="107"/>
      <c r="AM583" s="106"/>
      <c r="AN583" s="98"/>
      <c r="AO583" s="107"/>
      <c r="AP583" s="106"/>
      <c r="AQ583" s="98"/>
      <c r="AR583" s="107"/>
      <c r="AS583" s="106"/>
      <c r="AT583" s="98"/>
      <c r="AU583" s="107"/>
      <c r="AV583" s="108"/>
      <c r="AW583" s="98"/>
      <c r="AX583" s="98"/>
      <c r="AY583" s="42"/>
      <c r="AZ583" s="42"/>
      <c r="BA583" s="42"/>
      <c r="BB583" s="42"/>
      <c r="BC583" s="42"/>
      <c r="BD583" s="42"/>
      <c r="BE583" s="42"/>
      <c r="BF583" s="42"/>
      <c r="BG583" s="42"/>
      <c r="BH583" s="42"/>
      <c r="BI583" s="42"/>
      <c r="BJ583" s="42"/>
      <c r="BK583" s="42"/>
      <c r="BL583" s="42"/>
      <c r="BM583" s="42"/>
      <c r="BN583" s="42"/>
      <c r="BO583" s="42"/>
      <c r="BP583" s="42"/>
      <c r="BQ583" s="42"/>
      <c r="BR583" s="42"/>
      <c r="BS583" s="42"/>
      <c r="BT583" s="42"/>
      <c r="BU583" s="42"/>
      <c r="BV583" s="42"/>
      <c r="BW583" s="42"/>
      <c r="BX583" s="42"/>
      <c r="BY583" s="42"/>
      <c r="BZ583" s="42"/>
      <c r="CA583" s="42"/>
      <c r="CB583" s="42"/>
      <c r="CC583" s="42"/>
      <c r="CD583" s="42"/>
      <c r="CE583" s="42"/>
      <c r="CF583" s="42"/>
      <c r="CG583" s="42"/>
      <c r="CH583" s="42"/>
      <c r="CI583" s="42"/>
      <c r="CJ583" s="42"/>
      <c r="CK583" s="42"/>
      <c r="CL583" s="42"/>
      <c r="CM583" s="42"/>
      <c r="CN583" s="42"/>
      <c r="CO583" s="42"/>
      <c r="CP583" s="42"/>
      <c r="CQ583" s="42"/>
      <c r="CR583" s="42"/>
      <c r="CS583" s="42"/>
      <c r="CT583" s="42"/>
      <c r="CU583" s="42"/>
      <c r="CV583" s="42"/>
      <c r="CW583" s="42"/>
      <c r="CX583" s="42"/>
      <c r="CY583" s="42"/>
      <c r="CZ583" s="42"/>
      <c r="DA583" s="42"/>
      <c r="DB583" s="42"/>
      <c r="DC583" s="42"/>
      <c r="DD583" s="42"/>
      <c r="DE583" s="42"/>
      <c r="DF583" s="42"/>
      <c r="DG583" s="42"/>
      <c r="DH583" s="42"/>
      <c r="DI583" s="42"/>
      <c r="DJ583" s="42"/>
      <c r="DK583" s="42"/>
      <c r="DL583" s="42"/>
      <c r="DM583" s="42"/>
      <c r="DN583" s="42"/>
      <c r="DO583" s="42"/>
      <c r="DP583" s="42"/>
      <c r="DQ583" s="42"/>
      <c r="DR583" s="42"/>
      <c r="DS583" s="42"/>
      <c r="DT583" s="42"/>
      <c r="DU583" s="42"/>
      <c r="DV583" s="42"/>
      <c r="DW583" s="42"/>
      <c r="DX583" s="42"/>
      <c r="DY583" s="42"/>
      <c r="DZ583" s="42"/>
      <c r="EA583" s="42"/>
      <c r="EB583" s="42"/>
      <c r="EC583" s="42"/>
      <c r="ED583" s="42"/>
      <c r="EE583" s="42"/>
      <c r="EF583" s="42"/>
      <c r="EG583" s="42"/>
      <c r="EH583" s="42"/>
      <c r="EI583" s="42"/>
      <c r="EJ583" s="42"/>
      <c r="EK583" s="42"/>
      <c r="EL583" s="42"/>
      <c r="EM583" s="42"/>
      <c r="EN583" s="42"/>
      <c r="EO583" s="42"/>
      <c r="EP583" s="42"/>
      <c r="EQ583" s="42"/>
      <c r="ER583" s="42"/>
    </row>
    <row r="584" spans="1:256" s="41" customFormat="1" ht="394.9" x14ac:dyDescent="0.25">
      <c r="A584" s="97">
        <v>796</v>
      </c>
      <c r="B584" s="100" t="s">
        <v>6900</v>
      </c>
      <c r="C584" s="98">
        <v>7</v>
      </c>
      <c r="D584" s="99" t="s">
        <v>4611</v>
      </c>
      <c r="E584" s="100" t="s">
        <v>4603</v>
      </c>
      <c r="F584" s="98">
        <v>8919</v>
      </c>
      <c r="G584" s="100" t="s">
        <v>4612</v>
      </c>
      <c r="H584" s="98">
        <v>2015</v>
      </c>
      <c r="I584" s="100" t="s">
        <v>4613</v>
      </c>
      <c r="J584" s="101">
        <v>45493.8</v>
      </c>
      <c r="K584" s="100" t="s">
        <v>1284</v>
      </c>
      <c r="L584" s="100" t="s">
        <v>4614</v>
      </c>
      <c r="M584" s="100" t="s">
        <v>4615</v>
      </c>
      <c r="N584" s="100" t="s">
        <v>4616</v>
      </c>
      <c r="O584" s="100" t="s">
        <v>4617</v>
      </c>
      <c r="P584" s="100">
        <v>55734</v>
      </c>
      <c r="Q584" s="102">
        <v>35</v>
      </c>
      <c r="R584" s="98">
        <v>0</v>
      </c>
      <c r="S584" s="98">
        <v>10</v>
      </c>
      <c r="T584" s="98">
        <v>25</v>
      </c>
      <c r="U584" s="102">
        <v>35</v>
      </c>
      <c r="V584" s="98">
        <v>0</v>
      </c>
      <c r="W584" s="98">
        <v>0</v>
      </c>
      <c r="X584" s="103" t="s">
        <v>4583</v>
      </c>
      <c r="Y584" s="102">
        <v>4</v>
      </c>
      <c r="Z584" s="102">
        <v>2</v>
      </c>
      <c r="AA584" s="102">
        <v>4</v>
      </c>
      <c r="AB584" s="102">
        <v>60</v>
      </c>
      <c r="AC584" s="98">
        <v>16</v>
      </c>
      <c r="AD584" s="102"/>
      <c r="AE584" s="104">
        <v>5</v>
      </c>
      <c r="AF584" s="105">
        <v>100</v>
      </c>
      <c r="AG584" s="106" t="s">
        <v>4611</v>
      </c>
      <c r="AH584" s="100" t="s">
        <v>4603</v>
      </c>
      <c r="AI584" s="107">
        <v>100</v>
      </c>
      <c r="AJ584" s="106"/>
      <c r="AK584" s="98"/>
      <c r="AL584" s="107"/>
      <c r="AM584" s="106"/>
      <c r="AN584" s="98"/>
      <c r="AO584" s="107"/>
      <c r="AP584" s="106"/>
      <c r="AQ584" s="98"/>
      <c r="AR584" s="107"/>
      <c r="AS584" s="106"/>
      <c r="AT584" s="98"/>
      <c r="AU584" s="107"/>
      <c r="AV584" s="108"/>
      <c r="AW584" s="98"/>
      <c r="AX584" s="98"/>
      <c r="AY584" s="42"/>
      <c r="AZ584" s="42"/>
      <c r="BA584" s="42"/>
      <c r="BB584" s="42"/>
      <c r="BC584" s="42"/>
      <c r="BD584" s="42"/>
      <c r="BE584" s="42"/>
      <c r="BF584" s="42"/>
      <c r="BG584" s="42"/>
      <c r="BH584" s="42"/>
      <c r="BI584" s="42"/>
      <c r="BJ584" s="42"/>
      <c r="BK584" s="42"/>
      <c r="BL584" s="42"/>
      <c r="BM584" s="42"/>
      <c r="BN584" s="42"/>
      <c r="BO584" s="42"/>
      <c r="BP584" s="42"/>
      <c r="BQ584" s="42"/>
      <c r="BR584" s="42"/>
      <c r="BS584" s="42"/>
      <c r="BT584" s="42"/>
      <c r="BU584" s="42"/>
      <c r="BV584" s="42"/>
      <c r="BW584" s="42"/>
      <c r="BX584" s="42"/>
      <c r="BY584" s="42"/>
      <c r="BZ584" s="42"/>
      <c r="CA584" s="42"/>
      <c r="CB584" s="42"/>
      <c r="CC584" s="42"/>
      <c r="CD584" s="42"/>
      <c r="CE584" s="42"/>
      <c r="CF584" s="42"/>
      <c r="CG584" s="42"/>
      <c r="CH584" s="42"/>
      <c r="CI584" s="42"/>
      <c r="CJ584" s="42"/>
      <c r="CK584" s="42"/>
      <c r="CL584" s="42"/>
      <c r="CM584" s="42"/>
      <c r="CN584" s="42"/>
      <c r="CO584" s="42"/>
      <c r="CP584" s="42"/>
      <c r="CQ584" s="42"/>
      <c r="CR584" s="42"/>
      <c r="CS584" s="42"/>
      <c r="CT584" s="42"/>
      <c r="CU584" s="42"/>
      <c r="CV584" s="42"/>
      <c r="CW584" s="42"/>
      <c r="CX584" s="42"/>
      <c r="CY584" s="42"/>
      <c r="CZ584" s="42"/>
      <c r="DA584" s="42"/>
      <c r="DB584" s="42"/>
      <c r="DC584" s="42"/>
      <c r="DD584" s="42"/>
      <c r="DE584" s="42"/>
      <c r="DF584" s="42"/>
      <c r="DG584" s="42"/>
      <c r="DH584" s="42"/>
      <c r="DI584" s="42"/>
      <c r="DJ584" s="42"/>
      <c r="DK584" s="42"/>
      <c r="DL584" s="42"/>
      <c r="DM584" s="42"/>
      <c r="DN584" s="42"/>
      <c r="DO584" s="42"/>
      <c r="DP584" s="42"/>
      <c r="DQ584" s="42"/>
      <c r="DR584" s="42"/>
      <c r="DS584" s="42"/>
      <c r="DT584" s="42"/>
      <c r="DU584" s="42"/>
      <c r="DV584" s="42"/>
      <c r="DW584" s="42"/>
      <c r="DX584" s="42"/>
      <c r="DY584" s="42"/>
      <c r="DZ584" s="42"/>
      <c r="EA584" s="42"/>
      <c r="EB584" s="42"/>
      <c r="EC584" s="42"/>
      <c r="ED584" s="42"/>
      <c r="EE584" s="42"/>
      <c r="EF584" s="42"/>
      <c r="EG584" s="42"/>
      <c r="EH584" s="42"/>
      <c r="EI584" s="42"/>
      <c r="EJ584" s="42"/>
      <c r="EK584" s="42"/>
      <c r="EL584" s="42"/>
      <c r="EM584" s="42"/>
      <c r="EN584" s="42"/>
      <c r="EO584" s="42"/>
      <c r="EP584" s="42"/>
      <c r="EQ584" s="42"/>
      <c r="ER584" s="42"/>
    </row>
    <row r="585" spans="1:256" s="63" customFormat="1" ht="101.95" x14ac:dyDescent="0.25">
      <c r="A585" s="97">
        <v>796</v>
      </c>
      <c r="B585" s="100" t="s">
        <v>6900</v>
      </c>
      <c r="C585" s="98">
        <v>3</v>
      </c>
      <c r="D585" s="99" t="s">
        <v>4593</v>
      </c>
      <c r="E585" s="100" t="s">
        <v>4594</v>
      </c>
      <c r="F585" s="98">
        <v>3869</v>
      </c>
      <c r="G585" s="100" t="s">
        <v>4595</v>
      </c>
      <c r="H585" s="98">
        <v>2004</v>
      </c>
      <c r="I585" s="100" t="s">
        <v>4596</v>
      </c>
      <c r="J585" s="101">
        <v>146970.46</v>
      </c>
      <c r="K585" s="100" t="s">
        <v>1284</v>
      </c>
      <c r="L585" s="100" t="s">
        <v>4597</v>
      </c>
      <c r="M585" s="100" t="s">
        <v>4598</v>
      </c>
      <c r="N585" s="100" t="s">
        <v>4599</v>
      </c>
      <c r="O585" s="100" t="s">
        <v>4600</v>
      </c>
      <c r="P585" s="100" t="s">
        <v>4601</v>
      </c>
      <c r="Q585" s="102">
        <v>0</v>
      </c>
      <c r="R585" s="98">
        <v>0</v>
      </c>
      <c r="S585" s="98">
        <v>0</v>
      </c>
      <c r="T585" s="98">
        <v>0</v>
      </c>
      <c r="U585" s="102">
        <v>0</v>
      </c>
      <c r="V585" s="98">
        <v>100</v>
      </c>
      <c r="W585" s="98">
        <v>100</v>
      </c>
      <c r="X585" s="103" t="s">
        <v>4583</v>
      </c>
      <c r="Y585" s="102">
        <v>1</v>
      </c>
      <c r="Z585" s="102">
        <v>8</v>
      </c>
      <c r="AA585" s="102">
        <v>2</v>
      </c>
      <c r="AB585" s="102">
        <v>60</v>
      </c>
      <c r="AC585" s="98">
        <v>12</v>
      </c>
      <c r="AD585" s="102"/>
      <c r="AE585" s="104"/>
      <c r="AF585" s="105">
        <v>100</v>
      </c>
      <c r="AG585" s="106" t="s">
        <v>4593</v>
      </c>
      <c r="AH585" s="100" t="s">
        <v>4594</v>
      </c>
      <c r="AI585" s="107">
        <v>100</v>
      </c>
      <c r="AJ585" s="106"/>
      <c r="AK585" s="98"/>
      <c r="AL585" s="107"/>
      <c r="AM585" s="106"/>
      <c r="AN585" s="98"/>
      <c r="AO585" s="107"/>
      <c r="AP585" s="106"/>
      <c r="AQ585" s="98"/>
      <c r="AR585" s="107"/>
      <c r="AS585" s="106"/>
      <c r="AT585" s="98"/>
      <c r="AU585" s="107"/>
      <c r="AV585" s="108"/>
      <c r="AW585" s="98"/>
      <c r="AX585" s="98"/>
      <c r="AY585" s="42"/>
      <c r="AZ585" s="42"/>
      <c r="BA585" s="42"/>
      <c r="BB585" s="42"/>
      <c r="BC585" s="42"/>
      <c r="BD585" s="42"/>
      <c r="BE585" s="42"/>
      <c r="BF585" s="42"/>
      <c r="BG585" s="42"/>
      <c r="BH585" s="42"/>
      <c r="BI585" s="42"/>
      <c r="BJ585" s="42"/>
      <c r="BK585" s="42"/>
      <c r="BL585" s="42"/>
      <c r="BM585" s="42"/>
      <c r="BN585" s="42"/>
      <c r="BO585" s="42"/>
      <c r="BP585" s="42"/>
      <c r="BQ585" s="42"/>
      <c r="BR585" s="42"/>
      <c r="BS585" s="42"/>
      <c r="BT585" s="42"/>
      <c r="BU585" s="42"/>
      <c r="BV585" s="42"/>
      <c r="BW585" s="42"/>
      <c r="BX585" s="42"/>
      <c r="BY585" s="42"/>
      <c r="BZ585" s="42"/>
      <c r="CA585" s="42"/>
      <c r="CB585" s="42"/>
      <c r="CC585" s="42"/>
      <c r="CD585" s="42"/>
      <c r="CE585" s="42"/>
      <c r="CF585" s="42"/>
      <c r="CG585" s="42"/>
      <c r="CH585" s="42"/>
      <c r="CI585" s="42"/>
      <c r="CJ585" s="42"/>
      <c r="CK585" s="42"/>
      <c r="CL585" s="42"/>
      <c r="CM585" s="42"/>
      <c r="CN585" s="42"/>
      <c r="CO585" s="42"/>
      <c r="CP585" s="42"/>
      <c r="CQ585" s="42"/>
      <c r="CR585" s="42"/>
      <c r="CS585" s="42"/>
      <c r="CT585" s="42"/>
      <c r="CU585" s="42"/>
      <c r="CV585" s="42"/>
      <c r="CW585" s="42"/>
      <c r="CX585" s="42"/>
      <c r="CY585" s="42"/>
      <c r="CZ585" s="42"/>
      <c r="DA585" s="42"/>
      <c r="DB585" s="42"/>
      <c r="DC585" s="42"/>
      <c r="DD585" s="42"/>
      <c r="DE585" s="42"/>
      <c r="DF585" s="42"/>
      <c r="DG585" s="42"/>
      <c r="DH585" s="42"/>
      <c r="DI585" s="42"/>
      <c r="DJ585" s="42"/>
      <c r="DK585" s="42"/>
      <c r="DL585" s="42"/>
      <c r="DM585" s="42"/>
      <c r="DN585" s="42"/>
      <c r="DO585" s="42"/>
      <c r="DP585" s="42"/>
      <c r="DQ585" s="42"/>
      <c r="DR585" s="42"/>
      <c r="DS585" s="42"/>
      <c r="DT585" s="42"/>
      <c r="DU585" s="42"/>
      <c r="DV585" s="42"/>
      <c r="DW585" s="42"/>
      <c r="DX585" s="42"/>
      <c r="DY585" s="42"/>
      <c r="DZ585" s="42"/>
      <c r="EA585" s="42"/>
      <c r="EB585" s="42"/>
      <c r="EC585" s="42"/>
      <c r="ED585" s="42"/>
      <c r="EE585" s="42"/>
      <c r="EF585" s="42"/>
      <c r="EG585" s="42"/>
      <c r="EH585" s="42"/>
      <c r="EI585" s="42"/>
      <c r="EJ585" s="42"/>
      <c r="EK585" s="42"/>
      <c r="EL585" s="42"/>
      <c r="EM585" s="42"/>
      <c r="EN585" s="42"/>
      <c r="EO585" s="42"/>
      <c r="EP585" s="42"/>
      <c r="EQ585" s="42"/>
      <c r="ER585" s="42"/>
      <c r="ES585" s="41"/>
      <c r="ET585" s="41"/>
      <c r="EU585" s="41"/>
      <c r="EV585" s="41"/>
      <c r="EW585" s="41"/>
      <c r="EX585" s="41"/>
      <c r="EY585" s="41"/>
      <c r="EZ585" s="41"/>
      <c r="FA585" s="41"/>
      <c r="FB585" s="41"/>
      <c r="FC585" s="41"/>
      <c r="FD585" s="41"/>
      <c r="FE585" s="41"/>
      <c r="FF585" s="41"/>
      <c r="FG585" s="41"/>
      <c r="FH585" s="41"/>
      <c r="FI585" s="41"/>
      <c r="FJ585" s="41"/>
      <c r="FK585" s="41"/>
      <c r="FL585" s="41"/>
      <c r="FM585" s="41"/>
      <c r="FN585" s="41"/>
      <c r="FO585" s="41"/>
      <c r="FP585" s="41"/>
      <c r="FQ585" s="41"/>
      <c r="FR585" s="41"/>
      <c r="FS585" s="41"/>
      <c r="FT585" s="41"/>
      <c r="FU585" s="41"/>
      <c r="FV585" s="41"/>
      <c r="FW585" s="41"/>
      <c r="FX585" s="41"/>
      <c r="FY585" s="41"/>
      <c r="FZ585" s="41"/>
      <c r="GA585" s="41"/>
      <c r="GB585" s="41"/>
      <c r="GC585" s="41"/>
      <c r="GD585" s="41"/>
      <c r="GE585" s="41"/>
      <c r="GF585" s="41"/>
      <c r="GG585" s="41"/>
      <c r="GH585" s="41"/>
      <c r="GI585" s="41"/>
      <c r="GJ585" s="41"/>
      <c r="GK585" s="41"/>
      <c r="GL585" s="41"/>
      <c r="GM585" s="41"/>
      <c r="GN585" s="41"/>
      <c r="GO585" s="41"/>
      <c r="GP585" s="41"/>
      <c r="GQ585" s="41"/>
      <c r="GR585" s="41"/>
      <c r="GS585" s="41"/>
      <c r="GT585" s="41"/>
      <c r="GU585" s="41"/>
      <c r="GV585" s="41"/>
      <c r="GW585" s="41"/>
      <c r="GX585" s="41"/>
      <c r="GY585" s="41"/>
      <c r="GZ585" s="41"/>
      <c r="HA585" s="41"/>
      <c r="HB585" s="41"/>
      <c r="HC585" s="41"/>
      <c r="HD585" s="41"/>
      <c r="HE585" s="41"/>
      <c r="HF585" s="41"/>
      <c r="HG585" s="41"/>
      <c r="HH585" s="41"/>
      <c r="HI585" s="41"/>
      <c r="HJ585" s="41"/>
      <c r="HK585" s="41"/>
      <c r="HL585" s="41"/>
      <c r="HM585" s="41"/>
      <c r="HN585" s="41"/>
      <c r="HO585" s="41"/>
      <c r="HP585" s="41"/>
      <c r="HQ585" s="41"/>
      <c r="HR585" s="41"/>
      <c r="HS585" s="41"/>
      <c r="HT585" s="41"/>
      <c r="HU585" s="41"/>
      <c r="HV585" s="41"/>
      <c r="HW585" s="41"/>
      <c r="HX585" s="41"/>
      <c r="HY585" s="41"/>
      <c r="HZ585" s="41"/>
      <c r="IA585" s="41"/>
      <c r="IB585" s="41"/>
      <c r="IC585" s="41"/>
      <c r="ID585" s="41"/>
      <c r="IE585" s="41"/>
      <c r="IF585" s="41"/>
      <c r="IG585" s="41"/>
      <c r="IH585" s="41"/>
      <c r="II585" s="41"/>
      <c r="IJ585" s="41"/>
      <c r="IK585" s="41"/>
      <c r="IL585" s="41"/>
      <c r="IM585" s="41"/>
      <c r="IN585" s="41"/>
      <c r="IO585" s="41"/>
      <c r="IP585" s="41"/>
      <c r="IQ585" s="41"/>
      <c r="IR585" s="41"/>
      <c r="IS585" s="41"/>
      <c r="IT585" s="41"/>
      <c r="IU585" s="41"/>
      <c r="IV585" s="41"/>
    </row>
    <row r="586" spans="1:256" s="39" customFormat="1" ht="229.3" x14ac:dyDescent="0.25">
      <c r="A586" s="97">
        <v>796</v>
      </c>
      <c r="B586" s="100" t="s">
        <v>6900</v>
      </c>
      <c r="C586" s="98">
        <v>3</v>
      </c>
      <c r="D586" s="99" t="s">
        <v>4618</v>
      </c>
      <c r="E586" s="100" t="s">
        <v>4619</v>
      </c>
      <c r="F586" s="98">
        <v>15006</v>
      </c>
      <c r="G586" s="100" t="s">
        <v>4620</v>
      </c>
      <c r="H586" s="98">
        <v>2016</v>
      </c>
      <c r="I586" s="100" t="s">
        <v>4621</v>
      </c>
      <c r="J586" s="101">
        <v>39906.6</v>
      </c>
      <c r="K586" s="100" t="s">
        <v>1284</v>
      </c>
      <c r="L586" s="100" t="s">
        <v>4614</v>
      </c>
      <c r="M586" s="100" t="s">
        <v>4615</v>
      </c>
      <c r="N586" s="100" t="s">
        <v>4622</v>
      </c>
      <c r="O586" s="100" t="s">
        <v>4623</v>
      </c>
      <c r="P586" s="100" t="s">
        <v>4624</v>
      </c>
      <c r="Q586" s="102">
        <v>50</v>
      </c>
      <c r="R586" s="98">
        <v>5</v>
      </c>
      <c r="S586" s="98">
        <v>20</v>
      </c>
      <c r="T586" s="98">
        <v>25</v>
      </c>
      <c r="U586" s="102">
        <v>50</v>
      </c>
      <c r="V586" s="98">
        <v>0</v>
      </c>
      <c r="W586" s="98">
        <v>0</v>
      </c>
      <c r="X586" s="103" t="s">
        <v>4583</v>
      </c>
      <c r="Y586" s="102">
        <v>4</v>
      </c>
      <c r="Z586" s="102">
        <v>4</v>
      </c>
      <c r="AA586" s="102">
        <v>4</v>
      </c>
      <c r="AB586" s="102">
        <v>30</v>
      </c>
      <c r="AC586" s="98">
        <v>16</v>
      </c>
      <c r="AD586" s="102"/>
      <c r="AE586" s="104"/>
      <c r="AF586" s="105">
        <v>100</v>
      </c>
      <c r="AG586" s="106" t="s">
        <v>4618</v>
      </c>
      <c r="AH586" s="100" t="s">
        <v>4619</v>
      </c>
      <c r="AI586" s="107">
        <v>80</v>
      </c>
      <c r="AJ586" s="106" t="s">
        <v>4593</v>
      </c>
      <c r="AK586" s="98" t="s">
        <v>4594</v>
      </c>
      <c r="AL586" s="107">
        <v>10</v>
      </c>
      <c r="AM586" s="106" t="s">
        <v>4625</v>
      </c>
      <c r="AN586" s="98" t="s">
        <v>4626</v>
      </c>
      <c r="AO586" s="107">
        <v>5</v>
      </c>
      <c r="AP586" s="106" t="s">
        <v>4627</v>
      </c>
      <c r="AQ586" s="98" t="s">
        <v>4619</v>
      </c>
      <c r="AR586" s="107">
        <v>5</v>
      </c>
      <c r="AS586" s="106"/>
      <c r="AT586" s="98"/>
      <c r="AU586" s="107"/>
      <c r="AV586" s="108"/>
      <c r="AW586" s="98"/>
      <c r="AX586" s="98"/>
      <c r="AY586" s="42"/>
      <c r="AZ586" s="42"/>
      <c r="BA586" s="42"/>
      <c r="BB586" s="42"/>
      <c r="BC586" s="42"/>
      <c r="BD586" s="42"/>
      <c r="BE586" s="42"/>
      <c r="BF586" s="42"/>
      <c r="BG586" s="42"/>
      <c r="BH586" s="42"/>
      <c r="BI586" s="42"/>
      <c r="BJ586" s="42"/>
      <c r="BK586" s="42"/>
      <c r="BL586" s="42"/>
      <c r="BM586" s="42"/>
      <c r="BN586" s="42"/>
      <c r="BO586" s="42"/>
      <c r="BP586" s="42"/>
      <c r="BQ586" s="42"/>
      <c r="BR586" s="42"/>
      <c r="BS586" s="42"/>
      <c r="BT586" s="42"/>
      <c r="BU586" s="42"/>
      <c r="BV586" s="42"/>
      <c r="BW586" s="42"/>
      <c r="BX586" s="42"/>
      <c r="BY586" s="42"/>
      <c r="BZ586" s="42"/>
      <c r="CA586" s="42"/>
      <c r="CB586" s="42"/>
      <c r="CC586" s="42"/>
      <c r="CD586" s="42"/>
      <c r="CE586" s="42"/>
      <c r="CF586" s="42"/>
      <c r="CG586" s="42"/>
      <c r="CH586" s="42"/>
      <c r="CI586" s="42"/>
      <c r="CJ586" s="42"/>
      <c r="CK586" s="42"/>
      <c r="CL586" s="42"/>
      <c r="CM586" s="42"/>
      <c r="CN586" s="42"/>
      <c r="CO586" s="42"/>
      <c r="CP586" s="42"/>
      <c r="CQ586" s="42"/>
      <c r="CR586" s="42"/>
      <c r="CS586" s="42"/>
      <c r="CT586" s="42"/>
      <c r="CU586" s="42"/>
      <c r="CV586" s="42"/>
      <c r="CW586" s="42"/>
      <c r="CX586" s="42"/>
      <c r="CY586" s="42"/>
      <c r="CZ586" s="42"/>
      <c r="DA586" s="42"/>
      <c r="DB586" s="42"/>
      <c r="DC586" s="42"/>
      <c r="DD586" s="42"/>
      <c r="DE586" s="42"/>
      <c r="DF586" s="42"/>
      <c r="DG586" s="42"/>
      <c r="DH586" s="42"/>
      <c r="DI586" s="42"/>
      <c r="DJ586" s="42"/>
      <c r="DK586" s="42"/>
      <c r="DL586" s="42"/>
      <c r="DM586" s="42"/>
      <c r="DN586" s="42"/>
      <c r="DO586" s="42"/>
      <c r="DP586" s="42"/>
      <c r="DQ586" s="42"/>
      <c r="DR586" s="42"/>
      <c r="DS586" s="42"/>
      <c r="DT586" s="42"/>
      <c r="DU586" s="42"/>
      <c r="DV586" s="42"/>
      <c r="DW586" s="42"/>
      <c r="DX586" s="42"/>
      <c r="DY586" s="42"/>
      <c r="DZ586" s="42"/>
      <c r="EA586" s="42"/>
      <c r="EB586" s="42"/>
      <c r="EC586" s="42"/>
      <c r="ED586" s="42"/>
      <c r="EE586" s="42"/>
      <c r="EF586" s="42"/>
      <c r="EG586" s="42"/>
      <c r="EH586" s="42"/>
      <c r="EI586" s="42"/>
      <c r="EJ586" s="42"/>
      <c r="EK586" s="42"/>
      <c r="EL586" s="42"/>
      <c r="EM586" s="42"/>
      <c r="EN586" s="42"/>
      <c r="EO586" s="42"/>
      <c r="EP586" s="42"/>
      <c r="EQ586" s="42"/>
      <c r="ER586" s="42"/>
      <c r="ES586" s="41"/>
      <c r="ET586" s="41"/>
      <c r="EU586" s="41"/>
      <c r="EV586" s="41"/>
      <c r="EW586" s="41"/>
      <c r="EX586" s="41"/>
      <c r="EY586" s="41"/>
      <c r="EZ586" s="41"/>
      <c r="FA586" s="41"/>
      <c r="FB586" s="41"/>
      <c r="FC586" s="41"/>
      <c r="FD586" s="41"/>
      <c r="FE586" s="41"/>
      <c r="FF586" s="41"/>
      <c r="FG586" s="41"/>
      <c r="FH586" s="41"/>
      <c r="FI586" s="41"/>
      <c r="FJ586" s="41"/>
      <c r="FK586" s="41"/>
      <c r="FL586" s="41"/>
      <c r="FM586" s="41"/>
      <c r="FN586" s="41"/>
      <c r="FO586" s="41"/>
      <c r="FP586" s="41"/>
      <c r="FQ586" s="41"/>
      <c r="FR586" s="41"/>
      <c r="FS586" s="41"/>
      <c r="FT586" s="41"/>
      <c r="FU586" s="41"/>
      <c r="FV586" s="41"/>
      <c r="FW586" s="41"/>
      <c r="FX586" s="41"/>
      <c r="FY586" s="41"/>
      <c r="FZ586" s="41"/>
      <c r="GA586" s="41"/>
      <c r="GB586" s="41"/>
      <c r="GC586" s="41"/>
      <c r="GD586" s="41"/>
      <c r="GE586" s="41"/>
      <c r="GF586" s="41"/>
      <c r="GG586" s="41"/>
      <c r="GH586" s="41"/>
      <c r="GI586" s="41"/>
      <c r="GJ586" s="41"/>
      <c r="GK586" s="41"/>
      <c r="GL586" s="41"/>
      <c r="GM586" s="41"/>
      <c r="GN586" s="41"/>
      <c r="GO586" s="41"/>
      <c r="GP586" s="41"/>
      <c r="GQ586" s="41"/>
      <c r="GR586" s="41"/>
      <c r="GS586" s="41"/>
      <c r="GT586" s="41"/>
      <c r="GU586" s="41"/>
      <c r="GV586" s="41"/>
      <c r="GW586" s="41"/>
      <c r="GX586" s="41"/>
      <c r="GY586" s="41"/>
      <c r="GZ586" s="41"/>
      <c r="HA586" s="41"/>
      <c r="HB586" s="41"/>
      <c r="HC586" s="41"/>
      <c r="HD586" s="41"/>
      <c r="HE586" s="41"/>
      <c r="HF586" s="41"/>
      <c r="HG586" s="41"/>
      <c r="HH586" s="41"/>
      <c r="HI586" s="41"/>
      <c r="HJ586" s="41"/>
      <c r="HK586" s="41"/>
      <c r="HL586" s="41"/>
      <c r="HM586" s="41"/>
      <c r="HN586" s="41"/>
      <c r="HO586" s="41"/>
      <c r="HP586" s="41"/>
      <c r="HQ586" s="41"/>
      <c r="HR586" s="41"/>
      <c r="HS586" s="41"/>
      <c r="HT586" s="41"/>
      <c r="HU586" s="41"/>
      <c r="HV586" s="41"/>
      <c r="HW586" s="41"/>
      <c r="HX586" s="41"/>
      <c r="HY586" s="41"/>
      <c r="HZ586" s="41"/>
      <c r="IA586" s="41"/>
      <c r="IB586" s="41"/>
      <c r="IC586" s="41"/>
      <c r="ID586" s="41"/>
      <c r="IE586" s="41"/>
      <c r="IF586" s="41"/>
      <c r="IG586" s="41"/>
      <c r="IH586" s="41"/>
      <c r="II586" s="41"/>
      <c r="IJ586" s="41"/>
      <c r="IK586" s="41"/>
      <c r="IL586" s="41"/>
      <c r="IM586" s="41"/>
      <c r="IN586" s="41"/>
      <c r="IO586" s="41"/>
      <c r="IP586" s="41"/>
      <c r="IQ586" s="41"/>
      <c r="IR586" s="41"/>
      <c r="IS586" s="41"/>
      <c r="IT586" s="41"/>
      <c r="IU586" s="41"/>
      <c r="IV586" s="41"/>
    </row>
    <row r="587" spans="1:256" s="41" customFormat="1" ht="114.65" x14ac:dyDescent="0.25">
      <c r="A587" s="97">
        <v>796</v>
      </c>
      <c r="B587" s="100" t="s">
        <v>6900</v>
      </c>
      <c r="C587" s="98">
        <v>7</v>
      </c>
      <c r="D587" s="99" t="s">
        <v>4602</v>
      </c>
      <c r="E587" s="100" t="s">
        <v>4603</v>
      </c>
      <c r="F587" s="98">
        <v>8919</v>
      </c>
      <c r="G587" s="100" t="s">
        <v>4604</v>
      </c>
      <c r="H587" s="98">
        <v>2002</v>
      </c>
      <c r="I587" s="100" t="s">
        <v>4605</v>
      </c>
      <c r="J587" s="101">
        <v>62593.89</v>
      </c>
      <c r="K587" s="100" t="s">
        <v>1284</v>
      </c>
      <c r="L587" s="100" t="s">
        <v>4606</v>
      </c>
      <c r="M587" s="100" t="s">
        <v>4607</v>
      </c>
      <c r="N587" s="100" t="s">
        <v>4608</v>
      </c>
      <c r="O587" s="100" t="s">
        <v>4609</v>
      </c>
      <c r="P587" s="100" t="s">
        <v>4610</v>
      </c>
      <c r="Q587" s="102">
        <v>35</v>
      </c>
      <c r="R587" s="98">
        <v>0</v>
      </c>
      <c r="S587" s="98">
        <v>10</v>
      </c>
      <c r="T587" s="98">
        <v>25</v>
      </c>
      <c r="U587" s="102">
        <v>35</v>
      </c>
      <c r="V587" s="98">
        <v>100</v>
      </c>
      <c r="W587" s="98">
        <v>100</v>
      </c>
      <c r="X587" s="103" t="s">
        <v>4583</v>
      </c>
      <c r="Y587" s="102">
        <v>1</v>
      </c>
      <c r="Z587" s="102">
        <v>8</v>
      </c>
      <c r="AA587" s="102">
        <v>2</v>
      </c>
      <c r="AB587" s="102">
        <v>30</v>
      </c>
      <c r="AC587" s="98">
        <v>11</v>
      </c>
      <c r="AD587" s="102"/>
      <c r="AE587" s="104"/>
      <c r="AF587" s="105">
        <v>100</v>
      </c>
      <c r="AG587" s="106" t="s">
        <v>4611</v>
      </c>
      <c r="AH587" s="100" t="s">
        <v>4603</v>
      </c>
      <c r="AI587" s="107">
        <v>100</v>
      </c>
      <c r="AJ587" s="106"/>
      <c r="AK587" s="98"/>
      <c r="AL587" s="107"/>
      <c r="AM587" s="106"/>
      <c r="AN587" s="98"/>
      <c r="AO587" s="107"/>
      <c r="AP587" s="106"/>
      <c r="AQ587" s="98"/>
      <c r="AR587" s="107"/>
      <c r="AS587" s="106"/>
      <c r="AT587" s="98"/>
      <c r="AU587" s="107"/>
      <c r="AV587" s="108"/>
      <c r="AW587" s="98"/>
      <c r="AX587" s="98"/>
      <c r="AY587" s="42"/>
      <c r="AZ587" s="42"/>
      <c r="BA587" s="42"/>
      <c r="BB587" s="42"/>
      <c r="BC587" s="42"/>
      <c r="BD587" s="42"/>
      <c r="BE587" s="42"/>
      <c r="BF587" s="42"/>
      <c r="BG587" s="42"/>
      <c r="BH587" s="42"/>
      <c r="BI587" s="42"/>
      <c r="BJ587" s="42"/>
      <c r="BK587" s="42"/>
      <c r="BL587" s="42"/>
      <c r="BM587" s="42"/>
      <c r="BN587" s="42"/>
      <c r="BO587" s="42"/>
      <c r="BP587" s="42"/>
      <c r="BQ587" s="42"/>
      <c r="BR587" s="42"/>
      <c r="BS587" s="42"/>
      <c r="BT587" s="42"/>
      <c r="BU587" s="42"/>
      <c r="BV587" s="42"/>
      <c r="BW587" s="42"/>
      <c r="BX587" s="42"/>
      <c r="BY587" s="42"/>
      <c r="BZ587" s="42"/>
      <c r="CA587" s="42"/>
      <c r="CB587" s="42"/>
      <c r="CC587" s="42"/>
      <c r="CD587" s="42"/>
      <c r="CE587" s="42"/>
      <c r="CF587" s="42"/>
      <c r="CG587" s="42"/>
      <c r="CH587" s="42"/>
      <c r="CI587" s="42"/>
      <c r="CJ587" s="42"/>
      <c r="CK587" s="42"/>
      <c r="CL587" s="42"/>
      <c r="CM587" s="42"/>
      <c r="CN587" s="42"/>
      <c r="CO587" s="42"/>
      <c r="CP587" s="42"/>
      <c r="CQ587" s="42"/>
      <c r="CR587" s="42"/>
      <c r="CS587" s="42"/>
      <c r="CT587" s="42"/>
      <c r="CU587" s="42"/>
      <c r="CV587" s="42"/>
      <c r="CW587" s="42"/>
      <c r="CX587" s="42"/>
      <c r="CY587" s="42"/>
      <c r="CZ587" s="42"/>
      <c r="DA587" s="42"/>
      <c r="DB587" s="42"/>
      <c r="DC587" s="42"/>
      <c r="DD587" s="42"/>
      <c r="DE587" s="42"/>
      <c r="DF587" s="42"/>
      <c r="DG587" s="42"/>
      <c r="DH587" s="42"/>
      <c r="DI587" s="42"/>
      <c r="DJ587" s="42"/>
      <c r="DK587" s="42"/>
      <c r="DL587" s="42"/>
      <c r="DM587" s="42"/>
      <c r="DN587" s="42"/>
      <c r="DO587" s="42"/>
      <c r="DP587" s="42"/>
      <c r="DQ587" s="42"/>
      <c r="DR587" s="42"/>
      <c r="DS587" s="42"/>
      <c r="DT587" s="42"/>
      <c r="DU587" s="42"/>
      <c r="DV587" s="42"/>
      <c r="DW587" s="42"/>
      <c r="DX587" s="42"/>
      <c r="DY587" s="42"/>
      <c r="DZ587" s="42"/>
      <c r="EA587" s="42"/>
      <c r="EB587" s="42"/>
      <c r="EC587" s="42"/>
      <c r="ED587" s="42"/>
      <c r="EE587" s="42"/>
      <c r="EF587" s="42"/>
      <c r="EG587" s="42"/>
      <c r="EH587" s="42"/>
      <c r="EI587" s="42"/>
      <c r="EJ587" s="42"/>
      <c r="EK587" s="42"/>
      <c r="EL587" s="42"/>
      <c r="EM587" s="42"/>
      <c r="EN587" s="42"/>
      <c r="EO587" s="42"/>
      <c r="EP587" s="42"/>
      <c r="EQ587" s="42"/>
      <c r="ER587" s="42"/>
    </row>
    <row r="588" spans="1:256" ht="152.9" x14ac:dyDescent="0.25">
      <c r="A588" s="97">
        <v>796</v>
      </c>
      <c r="B588" s="100" t="s">
        <v>6900</v>
      </c>
      <c r="C588" s="98">
        <v>9</v>
      </c>
      <c r="D588" s="99" t="s">
        <v>4628</v>
      </c>
      <c r="E588" s="100" t="s">
        <v>4629</v>
      </c>
      <c r="F588" s="98">
        <v>11064</v>
      </c>
      <c r="G588" s="100" t="s">
        <v>4630</v>
      </c>
      <c r="H588" s="98">
        <v>2002</v>
      </c>
      <c r="I588" s="100" t="s">
        <v>4631</v>
      </c>
      <c r="J588" s="101">
        <v>138753.96</v>
      </c>
      <c r="K588" s="100" t="s">
        <v>1284</v>
      </c>
      <c r="L588" s="100" t="s">
        <v>4632</v>
      </c>
      <c r="M588" s="100" t="s">
        <v>4633</v>
      </c>
      <c r="N588" s="100" t="s">
        <v>4634</v>
      </c>
      <c r="O588" s="100" t="s">
        <v>4635</v>
      </c>
      <c r="P588" s="100" t="s">
        <v>4636</v>
      </c>
      <c r="Q588" s="102">
        <v>16.323995294117644</v>
      </c>
      <c r="R588" s="98">
        <v>16.323995294117644</v>
      </c>
      <c r="S588" s="98">
        <v>0</v>
      </c>
      <c r="T588" s="98">
        <v>0</v>
      </c>
      <c r="U588" s="102">
        <v>16.323995294117644</v>
      </c>
      <c r="V588" s="98">
        <v>100</v>
      </c>
      <c r="W588" s="98" t="s">
        <v>4637</v>
      </c>
      <c r="X588" s="103" t="s">
        <v>4583</v>
      </c>
      <c r="Y588" s="102">
        <v>6</v>
      </c>
      <c r="Z588" s="102">
        <v>1</v>
      </c>
      <c r="AA588" s="102">
        <v>1</v>
      </c>
      <c r="AB588" s="102">
        <v>26</v>
      </c>
      <c r="AC588" s="98">
        <v>11</v>
      </c>
      <c r="AD588" s="102"/>
      <c r="AE588" s="104"/>
      <c r="AF588" s="105">
        <v>0</v>
      </c>
      <c r="AG588" s="106" t="s">
        <v>4628</v>
      </c>
      <c r="AH588" s="100" t="s">
        <v>4629</v>
      </c>
      <c r="AI588" s="107">
        <v>0</v>
      </c>
      <c r="AJ588" s="106"/>
      <c r="AK588" s="98"/>
      <c r="AL588" s="107"/>
      <c r="AM588" s="106"/>
      <c r="AN588" s="98"/>
      <c r="AO588" s="107"/>
      <c r="AP588" s="106"/>
      <c r="AQ588" s="98"/>
      <c r="AR588" s="107"/>
      <c r="AS588" s="106"/>
      <c r="AT588" s="98"/>
      <c r="AU588" s="107"/>
      <c r="AV588" s="108"/>
      <c r="AW588" s="98"/>
      <c r="AX588" s="98"/>
      <c r="AY588" s="42"/>
      <c r="AZ588" s="42"/>
      <c r="BA588" s="42"/>
      <c r="BB588" s="42"/>
      <c r="BC588" s="42"/>
      <c r="BD588" s="42"/>
      <c r="BE588" s="42"/>
      <c r="BF588" s="42"/>
      <c r="BG588" s="42"/>
      <c r="BH588" s="42"/>
      <c r="BI588" s="42"/>
      <c r="BJ588" s="42"/>
      <c r="BK588" s="42"/>
      <c r="BL588" s="42"/>
      <c r="BM588" s="42"/>
      <c r="BN588" s="42"/>
      <c r="BO588" s="42"/>
      <c r="BP588" s="42"/>
      <c r="BQ588" s="42"/>
      <c r="BR588" s="42"/>
      <c r="BS588" s="42"/>
      <c r="BT588" s="42"/>
      <c r="BU588" s="42"/>
      <c r="BV588" s="42"/>
      <c r="BW588" s="42"/>
      <c r="BX588" s="42"/>
      <c r="BY588" s="42"/>
      <c r="BZ588" s="42"/>
      <c r="CA588" s="42"/>
      <c r="CB588" s="42"/>
      <c r="CC588" s="42"/>
      <c r="CD588" s="42"/>
      <c r="CE588" s="42"/>
      <c r="CF588" s="42"/>
      <c r="CG588" s="42"/>
      <c r="CH588" s="42"/>
      <c r="CI588" s="42"/>
      <c r="CJ588" s="42"/>
      <c r="CK588" s="42"/>
      <c r="CL588" s="42"/>
      <c r="CM588" s="42"/>
      <c r="CN588" s="42"/>
      <c r="CO588" s="42"/>
      <c r="CP588" s="42"/>
      <c r="CQ588" s="42"/>
      <c r="CR588" s="42"/>
      <c r="CS588" s="42"/>
      <c r="CT588" s="42"/>
      <c r="CU588" s="42"/>
      <c r="CV588" s="42"/>
      <c r="CW588" s="42"/>
      <c r="CX588" s="42"/>
      <c r="CY588" s="42"/>
      <c r="CZ588" s="42"/>
      <c r="DA588" s="42"/>
      <c r="DB588" s="42"/>
      <c r="DC588" s="42"/>
      <c r="DD588" s="42"/>
      <c r="DE588" s="42"/>
      <c r="DF588" s="42"/>
      <c r="DG588" s="42"/>
      <c r="DH588" s="42"/>
      <c r="DI588" s="42"/>
      <c r="DJ588" s="42"/>
      <c r="DK588" s="42"/>
      <c r="DL588" s="42"/>
      <c r="DM588" s="42"/>
      <c r="DN588" s="42"/>
      <c r="DO588" s="42"/>
      <c r="DP588" s="42"/>
      <c r="DQ588" s="42"/>
      <c r="DR588" s="42"/>
      <c r="DS588" s="42"/>
      <c r="DT588" s="42"/>
      <c r="DU588" s="42"/>
      <c r="DV588" s="42"/>
      <c r="DW588" s="42"/>
      <c r="DX588" s="42"/>
      <c r="DY588" s="42"/>
      <c r="DZ588" s="42"/>
      <c r="EA588" s="42"/>
      <c r="EB588" s="42"/>
      <c r="EC588" s="42"/>
      <c r="ED588" s="42"/>
      <c r="EE588" s="42"/>
      <c r="EF588" s="42"/>
      <c r="EG588" s="42"/>
      <c r="EH588" s="42"/>
      <c r="EI588" s="42"/>
      <c r="EJ588" s="42"/>
      <c r="EK588" s="42"/>
      <c r="EL588" s="42"/>
      <c r="EM588" s="42"/>
      <c r="EN588" s="42"/>
      <c r="EO588" s="42"/>
      <c r="EP588" s="42"/>
      <c r="EQ588" s="42"/>
      <c r="ER588" s="42"/>
      <c r="ES588" s="41"/>
      <c r="ET588" s="41"/>
      <c r="EU588" s="41"/>
      <c r="EV588" s="41"/>
      <c r="EW588" s="41"/>
      <c r="EX588" s="41"/>
      <c r="EY588" s="41"/>
      <c r="EZ588" s="41"/>
      <c r="FA588" s="41"/>
      <c r="FB588" s="41"/>
      <c r="FC588" s="41"/>
      <c r="FD588" s="41"/>
      <c r="FE588" s="41"/>
      <c r="FF588" s="41"/>
      <c r="FG588" s="41"/>
      <c r="FH588" s="41"/>
      <c r="FI588" s="41"/>
      <c r="FJ588" s="41"/>
      <c r="FK588" s="41"/>
      <c r="FL588" s="41"/>
      <c r="FM588" s="41"/>
      <c r="FN588" s="41"/>
      <c r="FO588" s="41"/>
      <c r="FP588" s="41"/>
      <c r="FQ588" s="41"/>
      <c r="FR588" s="41"/>
      <c r="FS588" s="41"/>
      <c r="FT588" s="41"/>
      <c r="FU588" s="41"/>
      <c r="FV588" s="41"/>
      <c r="FW588" s="41"/>
      <c r="FX588" s="41"/>
      <c r="FY588" s="41"/>
      <c r="FZ588" s="41"/>
      <c r="GA588" s="41"/>
      <c r="GB588" s="41"/>
      <c r="GC588" s="41"/>
      <c r="GD588" s="41"/>
      <c r="GE588" s="41"/>
      <c r="GF588" s="41"/>
      <c r="GG588" s="41"/>
      <c r="GH588" s="41"/>
      <c r="GI588" s="41"/>
      <c r="GJ588" s="41"/>
      <c r="GK588" s="41"/>
      <c r="GL588" s="41"/>
      <c r="GM588" s="41"/>
      <c r="GN588" s="41"/>
      <c r="GO588" s="41"/>
      <c r="GP588" s="41"/>
      <c r="GQ588" s="41"/>
      <c r="GR588" s="41"/>
      <c r="GS588" s="41"/>
      <c r="GT588" s="41"/>
      <c r="GU588" s="41"/>
      <c r="GV588" s="41"/>
      <c r="GW588" s="41"/>
      <c r="GX588" s="41"/>
      <c r="GY588" s="41"/>
      <c r="GZ588" s="41"/>
      <c r="HA588" s="41"/>
      <c r="HB588" s="41"/>
      <c r="HC588" s="41"/>
      <c r="HD588" s="41"/>
      <c r="HE588" s="41"/>
      <c r="HF588" s="41"/>
      <c r="HG588" s="41"/>
      <c r="HH588" s="41"/>
      <c r="HI588" s="41"/>
      <c r="HJ588" s="41"/>
      <c r="HK588" s="41"/>
      <c r="HL588" s="41"/>
      <c r="HM588" s="41"/>
      <c r="HN588" s="41"/>
      <c r="HO588" s="41"/>
      <c r="HP588" s="41"/>
      <c r="HQ588" s="41"/>
      <c r="HR588" s="41"/>
      <c r="HS588" s="41"/>
      <c r="HT588" s="41"/>
      <c r="HU588" s="41"/>
      <c r="HV588" s="41"/>
      <c r="HW588" s="41"/>
      <c r="HX588" s="41"/>
      <c r="HY588" s="41"/>
      <c r="HZ588" s="41"/>
      <c r="IA588" s="41"/>
      <c r="IB588" s="41"/>
      <c r="IC588" s="41"/>
      <c r="ID588" s="41"/>
      <c r="IE588" s="41"/>
      <c r="IF588" s="41"/>
      <c r="IG588" s="41"/>
      <c r="IH588" s="41"/>
      <c r="II588" s="41"/>
      <c r="IJ588" s="41"/>
      <c r="IK588" s="41"/>
      <c r="IL588" s="41"/>
      <c r="IM588" s="41"/>
      <c r="IN588" s="41"/>
      <c r="IO588" s="41"/>
      <c r="IP588" s="41"/>
      <c r="IQ588" s="41"/>
      <c r="IR588" s="41"/>
      <c r="IS588" s="41"/>
      <c r="IT588" s="41"/>
      <c r="IU588" s="41"/>
      <c r="IV588" s="41"/>
    </row>
    <row r="589" spans="1:256" ht="101.95" x14ac:dyDescent="0.25">
      <c r="A589" s="97">
        <v>1027</v>
      </c>
      <c r="B589" s="100" t="s">
        <v>7372</v>
      </c>
      <c r="C589" s="98">
        <v>6</v>
      </c>
      <c r="D589" s="99" t="s">
        <v>7373</v>
      </c>
      <c r="E589" s="100" t="s">
        <v>7374</v>
      </c>
      <c r="F589" s="98" t="s">
        <v>7375</v>
      </c>
      <c r="G589" s="100" t="s">
        <v>7376</v>
      </c>
      <c r="H589" s="98">
        <v>2003</v>
      </c>
      <c r="I589" s="100" t="s">
        <v>7376</v>
      </c>
      <c r="J589" s="101">
        <v>71235</v>
      </c>
      <c r="K589" s="100" t="s">
        <v>733</v>
      </c>
      <c r="L589" s="100" t="s">
        <v>7377</v>
      </c>
      <c r="M589" s="100" t="s">
        <v>7378</v>
      </c>
      <c r="N589" s="100" t="s">
        <v>7379</v>
      </c>
      <c r="O589" s="100" t="s">
        <v>7380</v>
      </c>
      <c r="P589" s="100">
        <v>2004823</v>
      </c>
      <c r="Q589" s="102">
        <v>0</v>
      </c>
      <c r="R589" s="98">
        <v>0</v>
      </c>
      <c r="S589" s="98">
        <v>25</v>
      </c>
      <c r="T589" s="98">
        <v>56.29</v>
      </c>
      <c r="U589" s="102">
        <v>81.290000000000006</v>
      </c>
      <c r="V589" s="98">
        <v>35</v>
      </c>
      <c r="W589" s="98">
        <v>100</v>
      </c>
      <c r="X589" s="103" t="s">
        <v>7381</v>
      </c>
      <c r="Y589" s="102">
        <v>2</v>
      </c>
      <c r="Z589" s="102">
        <v>5</v>
      </c>
      <c r="AA589" s="102">
        <v>6</v>
      </c>
      <c r="AB589" s="102">
        <v>17</v>
      </c>
      <c r="AC589" s="98">
        <v>1</v>
      </c>
      <c r="AD589" s="102">
        <v>0</v>
      </c>
      <c r="AE589" s="104">
        <v>5</v>
      </c>
      <c r="AF589" s="105">
        <v>30</v>
      </c>
      <c r="AG589" s="106" t="s">
        <v>7373</v>
      </c>
      <c r="AH589" s="100" t="s">
        <v>7374</v>
      </c>
      <c r="AI589" s="107">
        <v>30</v>
      </c>
      <c r="AJ589" s="106"/>
      <c r="AK589" s="98"/>
      <c r="AL589" s="107"/>
      <c r="AM589" s="106"/>
      <c r="AN589" s="98"/>
      <c r="AO589" s="107"/>
      <c r="AP589" s="106"/>
      <c r="AQ589" s="98"/>
      <c r="AR589" s="107"/>
      <c r="AS589" s="106"/>
      <c r="AT589" s="98"/>
      <c r="AU589" s="107"/>
      <c r="AV589" s="108"/>
      <c r="AW589" s="98"/>
      <c r="AX589" s="98"/>
      <c r="AY589" s="63"/>
      <c r="AZ589" s="63"/>
      <c r="BA589" s="63"/>
      <c r="BB589" s="63"/>
      <c r="BC589" s="63"/>
      <c r="BD589" s="63"/>
      <c r="BE589" s="63"/>
      <c r="BF589" s="63"/>
      <c r="BG589" s="63"/>
      <c r="BH589" s="63"/>
      <c r="BI589" s="63"/>
      <c r="BJ589" s="63"/>
      <c r="BK589" s="63"/>
      <c r="BL589" s="63"/>
      <c r="BM589" s="63"/>
      <c r="BN589" s="63"/>
      <c r="BO589" s="63"/>
      <c r="BP589" s="63"/>
      <c r="BQ589" s="63"/>
      <c r="BR589" s="63"/>
      <c r="BS589" s="63"/>
      <c r="BT589" s="63"/>
      <c r="BU589" s="63"/>
      <c r="BV589" s="63"/>
      <c r="BW589" s="63"/>
      <c r="BX589" s="63"/>
      <c r="BY589" s="63"/>
      <c r="BZ589" s="63"/>
      <c r="CA589" s="63"/>
      <c r="CB589" s="63"/>
      <c r="CC589" s="63"/>
      <c r="CD589" s="63"/>
      <c r="CE589" s="63"/>
      <c r="CF589" s="63"/>
      <c r="CG589" s="63"/>
      <c r="CH589" s="63"/>
      <c r="CI589" s="63"/>
      <c r="CJ589" s="63"/>
      <c r="CK589" s="63"/>
      <c r="CL589" s="63"/>
      <c r="CM589" s="63"/>
      <c r="CN589" s="63"/>
      <c r="CO589" s="63"/>
      <c r="CP589" s="63"/>
      <c r="CQ589" s="63"/>
      <c r="CR589" s="63"/>
      <c r="CS589" s="63"/>
      <c r="CT589" s="63"/>
      <c r="CU589" s="63"/>
      <c r="CV589" s="63"/>
      <c r="CW589" s="63"/>
      <c r="CX589" s="63"/>
      <c r="CY589" s="63"/>
      <c r="CZ589" s="63"/>
      <c r="DA589" s="63"/>
      <c r="DB589" s="63"/>
      <c r="DC589" s="63"/>
      <c r="DD589" s="63"/>
      <c r="DE589" s="63"/>
      <c r="DF589" s="63"/>
      <c r="DG589" s="63"/>
      <c r="DH589" s="63"/>
      <c r="DI589" s="63"/>
      <c r="DJ589" s="63"/>
      <c r="DK589" s="63"/>
      <c r="DL589" s="63"/>
      <c r="DM589" s="63"/>
      <c r="DN589" s="63"/>
      <c r="DO589" s="63"/>
      <c r="DP589" s="63"/>
      <c r="DQ589" s="63"/>
      <c r="DR589" s="63"/>
      <c r="DS589" s="63"/>
      <c r="DT589" s="63"/>
      <c r="DU589" s="63"/>
      <c r="DV589" s="63"/>
      <c r="DW589" s="63"/>
      <c r="DX589" s="63"/>
      <c r="DY589" s="63"/>
      <c r="DZ589" s="63"/>
      <c r="EA589" s="63"/>
      <c r="EB589" s="63"/>
      <c r="EC589" s="63"/>
      <c r="ED589" s="63"/>
      <c r="EE589" s="63"/>
      <c r="EF589" s="63"/>
      <c r="EG589" s="63"/>
      <c r="EH589" s="63"/>
      <c r="EI589" s="63"/>
      <c r="EJ589" s="63"/>
      <c r="EK589" s="63"/>
      <c r="EL589" s="63"/>
      <c r="EM589" s="63"/>
      <c r="EN589" s="63"/>
      <c r="EO589" s="63"/>
      <c r="EP589" s="63"/>
      <c r="EQ589" s="63"/>
      <c r="ER589" s="63"/>
      <c r="ES589" s="63"/>
      <c r="ET589" s="63"/>
      <c r="EU589" s="63"/>
      <c r="EV589" s="63"/>
      <c r="EW589" s="63"/>
      <c r="EX589" s="63"/>
      <c r="EY589" s="63"/>
      <c r="EZ589" s="63"/>
      <c r="FA589" s="63"/>
      <c r="FB589" s="63"/>
      <c r="FC589" s="63"/>
      <c r="FD589" s="63"/>
      <c r="FE589" s="63"/>
      <c r="FF589" s="63"/>
      <c r="FG589" s="63"/>
      <c r="FH589" s="63"/>
      <c r="FI589" s="63"/>
      <c r="FJ589" s="63"/>
      <c r="FK589" s="63"/>
      <c r="FL589" s="63"/>
      <c r="FM589" s="63"/>
      <c r="FN589" s="63"/>
      <c r="FO589" s="63"/>
      <c r="FP589" s="63"/>
      <c r="FQ589" s="63"/>
      <c r="FR589" s="63"/>
      <c r="FS589" s="63"/>
      <c r="FT589" s="63"/>
      <c r="FU589" s="63"/>
      <c r="FV589" s="63"/>
      <c r="FW589" s="63"/>
      <c r="FX589" s="63"/>
      <c r="FY589" s="63"/>
      <c r="FZ589" s="63"/>
      <c r="GA589" s="63"/>
      <c r="GB589" s="63"/>
      <c r="GC589" s="63"/>
      <c r="GD589" s="63"/>
      <c r="GE589" s="63"/>
      <c r="GF589" s="63"/>
      <c r="GG589" s="63"/>
      <c r="GH589" s="63"/>
      <c r="GI589" s="63"/>
      <c r="GJ589" s="63"/>
      <c r="GK589" s="63"/>
      <c r="GL589" s="63"/>
      <c r="GM589" s="63"/>
      <c r="GN589" s="63"/>
      <c r="GO589" s="63"/>
      <c r="GP589" s="63"/>
      <c r="GQ589" s="63"/>
      <c r="GR589" s="63"/>
      <c r="GS589" s="63"/>
      <c r="GT589" s="63"/>
      <c r="GU589" s="63"/>
      <c r="GV589" s="63"/>
      <c r="GW589" s="63"/>
      <c r="GX589" s="63"/>
      <c r="GY589" s="63"/>
      <c r="GZ589" s="63"/>
      <c r="HA589" s="63"/>
      <c r="HB589" s="63"/>
      <c r="HC589" s="63"/>
      <c r="HD589" s="63"/>
      <c r="HE589" s="63"/>
      <c r="HF589" s="63"/>
      <c r="HG589" s="63"/>
      <c r="HH589" s="63"/>
      <c r="HI589" s="63"/>
      <c r="HJ589" s="63"/>
      <c r="HK589" s="63"/>
      <c r="HL589" s="63"/>
      <c r="HM589" s="63"/>
      <c r="HN589" s="63"/>
      <c r="HO589" s="63"/>
      <c r="HP589" s="63"/>
      <c r="HQ589" s="63"/>
      <c r="HR589" s="63"/>
      <c r="HS589" s="63"/>
      <c r="HT589" s="63"/>
      <c r="HU589" s="63"/>
      <c r="HV589" s="63"/>
      <c r="HW589" s="63"/>
      <c r="HX589" s="63"/>
      <c r="HY589" s="63"/>
      <c r="HZ589" s="63"/>
      <c r="IA589" s="63"/>
      <c r="IB589" s="63"/>
      <c r="IC589" s="63"/>
      <c r="ID589" s="63"/>
      <c r="IE589" s="63"/>
      <c r="IF589" s="63"/>
      <c r="IG589" s="63"/>
      <c r="IH589" s="63"/>
      <c r="II589" s="63"/>
      <c r="IJ589" s="63"/>
      <c r="IK589" s="63"/>
      <c r="IL589" s="63"/>
      <c r="IM589" s="63"/>
      <c r="IN589" s="63"/>
      <c r="IO589" s="63"/>
      <c r="IP589" s="63"/>
      <c r="IQ589" s="63"/>
      <c r="IR589" s="63"/>
      <c r="IS589" s="63"/>
      <c r="IT589" s="63"/>
      <c r="IU589" s="63"/>
      <c r="IV589" s="63"/>
    </row>
    <row r="590" spans="1:256" ht="165.6" x14ac:dyDescent="0.25">
      <c r="A590" s="97">
        <v>1500</v>
      </c>
      <c r="B590" s="100" t="s">
        <v>7901</v>
      </c>
      <c r="C590" s="98" t="s">
        <v>6215</v>
      </c>
      <c r="D590" s="99"/>
      <c r="E590" s="100" t="s">
        <v>6216</v>
      </c>
      <c r="F590" s="98">
        <v>26112</v>
      </c>
      <c r="G590" s="100" t="s">
        <v>6217</v>
      </c>
      <c r="H590" s="98">
        <v>2005</v>
      </c>
      <c r="I590" s="100" t="s">
        <v>6218</v>
      </c>
      <c r="J590" s="101">
        <v>124770.49</v>
      </c>
      <c r="K590" s="100" t="s">
        <v>1284</v>
      </c>
      <c r="L590" s="100" t="s">
        <v>6219</v>
      </c>
      <c r="M590" s="100" t="s">
        <v>6220</v>
      </c>
      <c r="N590" s="100" t="s">
        <v>6221</v>
      </c>
      <c r="O590" s="100" t="s">
        <v>6222</v>
      </c>
      <c r="P590" s="100">
        <v>101698</v>
      </c>
      <c r="Q590" s="102">
        <v>44.06</v>
      </c>
      <c r="R590" s="98"/>
      <c r="S590" s="98">
        <v>14.36</v>
      </c>
      <c r="T590" s="98">
        <v>29.7</v>
      </c>
      <c r="U590" s="102">
        <f>SUM(R590:T590)</f>
        <v>44.06</v>
      </c>
      <c r="V590" s="98">
        <v>40</v>
      </c>
      <c r="W590" s="98">
        <v>100</v>
      </c>
      <c r="X590" s="103" t="s">
        <v>6223</v>
      </c>
      <c r="Y590" s="102">
        <v>6</v>
      </c>
      <c r="Z590" s="102">
        <v>4</v>
      </c>
      <c r="AA590" s="102">
        <v>1</v>
      </c>
      <c r="AB590" s="102">
        <v>16</v>
      </c>
      <c r="AC590" s="98" t="s">
        <v>6224</v>
      </c>
      <c r="AD590" s="102">
        <v>47</v>
      </c>
      <c r="AE590" s="104">
        <v>5</v>
      </c>
      <c r="AF590" s="105">
        <f>AI590+AL590+AO590+AR590+AU590+AX590</f>
        <v>15</v>
      </c>
      <c r="AG590" s="106" t="s">
        <v>4178</v>
      </c>
      <c r="AH590" s="100" t="s">
        <v>6225</v>
      </c>
      <c r="AI590" s="107">
        <v>5</v>
      </c>
      <c r="AJ590" s="106" t="s">
        <v>6226</v>
      </c>
      <c r="AK590" s="98" t="s">
        <v>6225</v>
      </c>
      <c r="AL590" s="107">
        <v>10</v>
      </c>
      <c r="AM590" s="106"/>
      <c r="AN590" s="98"/>
      <c r="AO590" s="107"/>
      <c r="AP590" s="106"/>
      <c r="AQ590" s="98"/>
      <c r="AR590" s="107"/>
      <c r="AS590" s="106"/>
      <c r="AT590" s="98"/>
      <c r="AU590" s="107"/>
      <c r="AV590" s="108"/>
      <c r="AW590" s="98"/>
      <c r="AX590" s="98"/>
      <c r="AY590" s="42"/>
      <c r="AZ590" s="42"/>
      <c r="BA590" s="42"/>
      <c r="BB590" s="42"/>
      <c r="BC590" s="42"/>
      <c r="BD590" s="42"/>
      <c r="BE590" s="42"/>
      <c r="BF590" s="42"/>
      <c r="BG590" s="42"/>
      <c r="BH590" s="42"/>
      <c r="BI590" s="42"/>
      <c r="BJ590" s="42"/>
      <c r="BK590" s="42"/>
      <c r="BL590" s="42"/>
      <c r="BM590" s="42"/>
      <c r="BN590" s="42"/>
      <c r="BO590" s="42"/>
      <c r="BP590" s="42"/>
      <c r="BQ590" s="42"/>
      <c r="BR590" s="42"/>
      <c r="BS590" s="42"/>
      <c r="BT590" s="42"/>
      <c r="BU590" s="42"/>
      <c r="BV590" s="42"/>
      <c r="BW590" s="42"/>
      <c r="BX590" s="42"/>
      <c r="BY590" s="42"/>
      <c r="BZ590" s="42"/>
      <c r="CA590" s="42"/>
      <c r="CB590" s="42"/>
      <c r="CC590" s="42"/>
      <c r="CD590" s="42"/>
      <c r="CE590" s="42"/>
      <c r="CF590" s="42"/>
      <c r="CG590" s="42"/>
      <c r="CH590" s="42"/>
      <c r="CI590" s="42"/>
      <c r="CJ590" s="42"/>
      <c r="CK590" s="42"/>
      <c r="CL590" s="42"/>
      <c r="CM590" s="42"/>
      <c r="CN590" s="42"/>
      <c r="CO590" s="42"/>
      <c r="CP590" s="42"/>
      <c r="CQ590" s="42"/>
      <c r="CR590" s="42"/>
      <c r="CS590" s="42"/>
      <c r="CT590" s="42"/>
      <c r="CU590" s="42"/>
      <c r="CV590" s="42"/>
      <c r="CW590" s="42"/>
      <c r="CX590" s="42"/>
      <c r="CY590" s="42"/>
      <c r="CZ590" s="42"/>
      <c r="DA590" s="42"/>
      <c r="DB590" s="42"/>
      <c r="DC590" s="42"/>
      <c r="DD590" s="42"/>
      <c r="DE590" s="42"/>
      <c r="DF590" s="42"/>
      <c r="DG590" s="42"/>
      <c r="DH590" s="42"/>
      <c r="DI590" s="42"/>
      <c r="DJ590" s="42"/>
      <c r="DK590" s="42"/>
      <c r="DL590" s="42"/>
      <c r="DM590" s="42"/>
      <c r="DN590" s="42"/>
      <c r="DO590" s="42"/>
      <c r="DP590" s="42"/>
      <c r="DQ590" s="42"/>
      <c r="DR590" s="42"/>
      <c r="DS590" s="42"/>
      <c r="DT590" s="42"/>
      <c r="DU590" s="42"/>
      <c r="DV590" s="42"/>
      <c r="DW590" s="42"/>
      <c r="DX590" s="42"/>
      <c r="DY590" s="42"/>
      <c r="DZ590" s="42"/>
      <c r="EA590" s="42"/>
      <c r="EB590" s="42"/>
      <c r="EC590" s="42"/>
      <c r="ED590" s="42"/>
      <c r="EE590" s="42"/>
      <c r="EF590" s="42"/>
      <c r="EG590" s="42"/>
      <c r="EH590" s="42"/>
      <c r="EI590" s="42"/>
      <c r="EJ590" s="42"/>
      <c r="EK590" s="42"/>
      <c r="EL590" s="42"/>
      <c r="EM590" s="42"/>
      <c r="EN590" s="42"/>
      <c r="EO590" s="42"/>
      <c r="EP590" s="42"/>
      <c r="EQ590" s="42"/>
      <c r="ER590" s="42"/>
      <c r="ES590" s="39"/>
      <c r="ET590" s="39"/>
      <c r="EU590" s="39"/>
      <c r="EV590" s="39"/>
      <c r="EW590" s="39"/>
      <c r="EX590" s="39"/>
      <c r="EY590" s="39"/>
      <c r="EZ590" s="39"/>
      <c r="FA590" s="39"/>
      <c r="FB590" s="39"/>
      <c r="FC590" s="39"/>
      <c r="FD590" s="39"/>
      <c r="FE590" s="39"/>
      <c r="FF590" s="39"/>
      <c r="FG590" s="39"/>
      <c r="FH590" s="39"/>
      <c r="FI590" s="39"/>
      <c r="FJ590" s="39"/>
      <c r="FK590" s="39"/>
      <c r="FL590" s="39"/>
      <c r="FM590" s="39"/>
      <c r="FN590" s="39"/>
      <c r="FO590" s="39"/>
      <c r="FP590" s="39"/>
      <c r="FQ590" s="39"/>
      <c r="FR590" s="39"/>
      <c r="FS590" s="39"/>
      <c r="FT590" s="39"/>
      <c r="FU590" s="39"/>
      <c r="FV590" s="39"/>
      <c r="FW590" s="39"/>
      <c r="FX590" s="39"/>
      <c r="FY590" s="39"/>
      <c r="FZ590" s="39"/>
      <c r="GA590" s="39"/>
      <c r="GB590" s="39"/>
      <c r="GC590" s="39"/>
      <c r="GD590" s="39"/>
      <c r="GE590" s="39"/>
      <c r="GF590" s="39"/>
      <c r="GG590" s="39"/>
      <c r="GH590" s="39"/>
      <c r="GI590" s="39"/>
      <c r="GJ590" s="39"/>
      <c r="GK590" s="39"/>
      <c r="GL590" s="39"/>
      <c r="GM590" s="39"/>
      <c r="GN590" s="39"/>
      <c r="GO590" s="39"/>
      <c r="GP590" s="39"/>
      <c r="GQ590" s="39"/>
      <c r="GR590" s="39"/>
      <c r="GS590" s="39"/>
      <c r="GT590" s="39"/>
      <c r="GU590" s="39"/>
      <c r="GV590" s="39"/>
      <c r="GW590" s="39"/>
      <c r="GX590" s="39"/>
      <c r="GY590" s="39"/>
      <c r="GZ590" s="39"/>
      <c r="HA590" s="39"/>
      <c r="HB590" s="39"/>
      <c r="HC590" s="39"/>
      <c r="HD590" s="39"/>
      <c r="HE590" s="39"/>
      <c r="HF590" s="39"/>
      <c r="HG590" s="39"/>
      <c r="HH590" s="39"/>
      <c r="HI590" s="39"/>
      <c r="HJ590" s="39"/>
      <c r="HK590" s="39"/>
      <c r="HL590" s="39"/>
      <c r="HM590" s="39"/>
      <c r="HN590" s="39"/>
      <c r="HO590" s="39"/>
      <c r="HP590" s="39"/>
      <c r="HQ590" s="39"/>
      <c r="HR590" s="39"/>
      <c r="HS590" s="39"/>
      <c r="HT590" s="39"/>
      <c r="HU590" s="39"/>
      <c r="HV590" s="39"/>
      <c r="HW590" s="39"/>
      <c r="HX590" s="39"/>
      <c r="HY590" s="39"/>
      <c r="HZ590" s="39"/>
      <c r="IA590" s="39"/>
      <c r="IB590" s="39"/>
      <c r="IC590" s="39"/>
      <c r="ID590" s="39"/>
      <c r="IE590" s="39"/>
      <c r="IF590" s="39"/>
      <c r="IG590" s="39"/>
      <c r="IH590" s="39"/>
      <c r="II590" s="39"/>
      <c r="IJ590" s="39"/>
      <c r="IK590" s="39"/>
      <c r="IL590" s="39"/>
      <c r="IM590" s="39"/>
      <c r="IN590" s="39"/>
      <c r="IO590" s="39"/>
      <c r="IP590" s="39"/>
      <c r="IQ590" s="39"/>
      <c r="IR590" s="39"/>
      <c r="IS590" s="39"/>
      <c r="IT590" s="39"/>
      <c r="IU590" s="39"/>
      <c r="IV590" s="39"/>
    </row>
    <row r="591" spans="1:256" ht="165.6" x14ac:dyDescent="0.25">
      <c r="A591" s="97">
        <v>1500</v>
      </c>
      <c r="B591" s="100" t="s">
        <v>7901</v>
      </c>
      <c r="C591" s="98" t="s">
        <v>6227</v>
      </c>
      <c r="D591" s="99" t="s">
        <v>4178</v>
      </c>
      <c r="E591" s="100" t="s">
        <v>6228</v>
      </c>
      <c r="F591" s="98">
        <v>11013</v>
      </c>
      <c r="G591" s="100" t="s">
        <v>6229</v>
      </c>
      <c r="H591" s="98">
        <v>2015</v>
      </c>
      <c r="I591" s="100" t="s">
        <v>6230</v>
      </c>
      <c r="J591" s="101">
        <v>49769.46</v>
      </c>
      <c r="K591" s="100" t="s">
        <v>1284</v>
      </c>
      <c r="L591" s="100" t="s">
        <v>6231</v>
      </c>
      <c r="M591" s="100" t="s">
        <v>6232</v>
      </c>
      <c r="N591" s="100" t="s">
        <v>6233</v>
      </c>
      <c r="O591" s="100" t="s">
        <v>6234</v>
      </c>
      <c r="P591" s="100" t="s">
        <v>6235</v>
      </c>
      <c r="Q591" s="102">
        <v>9.64</v>
      </c>
      <c r="R591" s="98">
        <v>1.46</v>
      </c>
      <c r="S591" s="98">
        <v>8.18</v>
      </c>
      <c r="T591" s="98"/>
      <c r="U591" s="102">
        <f>SUM(R591:T591)</f>
        <v>9.64</v>
      </c>
      <c r="V591" s="98">
        <v>60</v>
      </c>
      <c r="W591" s="98">
        <v>5</v>
      </c>
      <c r="X591" s="103" t="s">
        <v>6223</v>
      </c>
      <c r="Y591" s="102">
        <v>6</v>
      </c>
      <c r="Z591" s="102">
        <v>4</v>
      </c>
      <c r="AA591" s="102">
        <v>1</v>
      </c>
      <c r="AB591" s="102">
        <v>16</v>
      </c>
      <c r="AC591" s="98"/>
      <c r="AD591" s="102"/>
      <c r="AE591" s="104">
        <v>20</v>
      </c>
      <c r="AF591" s="105">
        <v>70</v>
      </c>
      <c r="AG591" s="106" t="s">
        <v>4178</v>
      </c>
      <c r="AH591" s="100" t="s">
        <v>6225</v>
      </c>
      <c r="AI591" s="107">
        <v>50</v>
      </c>
      <c r="AJ591" s="106"/>
      <c r="AK591" s="98"/>
      <c r="AL591" s="107"/>
      <c r="AM591" s="106"/>
      <c r="AN591" s="98"/>
      <c r="AO591" s="107"/>
      <c r="AP591" s="106"/>
      <c r="AQ591" s="98"/>
      <c r="AR591" s="107"/>
      <c r="AS591" s="106"/>
      <c r="AT591" s="98"/>
      <c r="AU591" s="107"/>
      <c r="AV591" s="108"/>
      <c r="AW591" s="98"/>
      <c r="AX591" s="98"/>
      <c r="AY591" s="42"/>
      <c r="AZ591" s="42"/>
      <c r="BA591" s="42"/>
      <c r="BB591" s="42"/>
      <c r="BC591" s="42"/>
      <c r="BD591" s="42"/>
      <c r="BE591" s="42"/>
      <c r="BF591" s="42"/>
      <c r="BG591" s="42"/>
      <c r="BH591" s="42"/>
      <c r="BI591" s="42"/>
      <c r="BJ591" s="42"/>
      <c r="BK591" s="42"/>
      <c r="BL591" s="42"/>
      <c r="BM591" s="42"/>
      <c r="BN591" s="42"/>
      <c r="BO591" s="42"/>
      <c r="BP591" s="42"/>
      <c r="BQ591" s="42"/>
      <c r="BR591" s="42"/>
      <c r="BS591" s="42"/>
      <c r="BT591" s="42"/>
      <c r="BU591" s="42"/>
      <c r="BV591" s="42"/>
      <c r="BW591" s="42"/>
      <c r="BX591" s="42"/>
      <c r="BY591" s="42"/>
      <c r="BZ591" s="42"/>
      <c r="CA591" s="42"/>
      <c r="CB591" s="42"/>
      <c r="CC591" s="42"/>
      <c r="CD591" s="42"/>
      <c r="CE591" s="42"/>
      <c r="CF591" s="42"/>
      <c r="CG591" s="42"/>
      <c r="CH591" s="42"/>
      <c r="CI591" s="42"/>
      <c r="CJ591" s="42"/>
      <c r="CK591" s="42"/>
      <c r="CL591" s="42"/>
      <c r="CM591" s="42"/>
      <c r="CN591" s="42"/>
      <c r="CO591" s="42"/>
      <c r="CP591" s="42"/>
      <c r="CQ591" s="42"/>
      <c r="CR591" s="42"/>
      <c r="CS591" s="42"/>
      <c r="CT591" s="42"/>
      <c r="CU591" s="42"/>
      <c r="CV591" s="42"/>
      <c r="CW591" s="42"/>
      <c r="CX591" s="42"/>
      <c r="CY591" s="42"/>
      <c r="CZ591" s="42"/>
      <c r="DA591" s="42"/>
      <c r="DB591" s="42"/>
      <c r="DC591" s="42"/>
      <c r="DD591" s="42"/>
      <c r="DE591" s="42"/>
      <c r="DF591" s="42"/>
      <c r="DG591" s="42"/>
      <c r="DH591" s="42"/>
      <c r="DI591" s="42"/>
      <c r="DJ591" s="42"/>
      <c r="DK591" s="42"/>
      <c r="DL591" s="42"/>
      <c r="DM591" s="42"/>
      <c r="DN591" s="42"/>
      <c r="DO591" s="42"/>
      <c r="DP591" s="42"/>
      <c r="DQ591" s="42"/>
      <c r="DR591" s="42"/>
      <c r="DS591" s="42"/>
      <c r="DT591" s="42"/>
      <c r="DU591" s="42"/>
      <c r="DV591" s="42"/>
      <c r="DW591" s="42"/>
      <c r="DX591" s="42"/>
      <c r="DY591" s="42"/>
      <c r="DZ591" s="42"/>
      <c r="EA591" s="42"/>
      <c r="EB591" s="42"/>
      <c r="EC591" s="42"/>
      <c r="ED591" s="42"/>
      <c r="EE591" s="42"/>
      <c r="EF591" s="42"/>
      <c r="EG591" s="42"/>
      <c r="EH591" s="42"/>
      <c r="EI591" s="42"/>
      <c r="EJ591" s="42"/>
      <c r="EK591" s="42"/>
      <c r="EL591" s="42"/>
      <c r="EM591" s="42"/>
      <c r="EN591" s="42"/>
      <c r="EO591" s="42"/>
      <c r="EP591" s="42"/>
      <c r="EQ591" s="42"/>
      <c r="ER591" s="42"/>
      <c r="ES591" s="41"/>
      <c r="ET591" s="41"/>
      <c r="EU591" s="41"/>
      <c r="EV591" s="41"/>
      <c r="EW591" s="41"/>
      <c r="EX591" s="41"/>
      <c r="EY591" s="41"/>
      <c r="EZ591" s="41"/>
      <c r="FA591" s="41"/>
      <c r="FB591" s="41"/>
      <c r="FC591" s="41"/>
      <c r="FD591" s="41"/>
      <c r="FE591" s="41"/>
      <c r="FF591" s="41"/>
      <c r="FG591" s="41"/>
      <c r="FH591" s="41"/>
      <c r="FI591" s="41"/>
      <c r="FJ591" s="41"/>
      <c r="FK591" s="41"/>
      <c r="FL591" s="41"/>
      <c r="FM591" s="41"/>
      <c r="FN591" s="41"/>
      <c r="FO591" s="41"/>
      <c r="FP591" s="41"/>
      <c r="FQ591" s="41"/>
      <c r="FR591" s="41"/>
      <c r="FS591" s="41"/>
      <c r="FT591" s="41"/>
      <c r="FU591" s="41"/>
      <c r="FV591" s="41"/>
      <c r="FW591" s="41"/>
      <c r="FX591" s="41"/>
      <c r="FY591" s="41"/>
      <c r="FZ591" s="41"/>
      <c r="GA591" s="41"/>
      <c r="GB591" s="41"/>
      <c r="GC591" s="41"/>
      <c r="GD591" s="41"/>
      <c r="GE591" s="41"/>
      <c r="GF591" s="41"/>
      <c r="GG591" s="41"/>
      <c r="GH591" s="41"/>
      <c r="GI591" s="41"/>
      <c r="GJ591" s="41"/>
      <c r="GK591" s="41"/>
      <c r="GL591" s="41"/>
      <c r="GM591" s="41"/>
      <c r="GN591" s="41"/>
      <c r="GO591" s="41"/>
      <c r="GP591" s="41"/>
      <c r="GQ591" s="41"/>
      <c r="GR591" s="41"/>
      <c r="GS591" s="41"/>
      <c r="GT591" s="41"/>
      <c r="GU591" s="41"/>
      <c r="GV591" s="41"/>
      <c r="GW591" s="41"/>
      <c r="GX591" s="41"/>
      <c r="GY591" s="41"/>
      <c r="GZ591" s="41"/>
      <c r="HA591" s="41"/>
      <c r="HB591" s="41"/>
      <c r="HC591" s="41"/>
      <c r="HD591" s="41"/>
      <c r="HE591" s="41"/>
      <c r="HF591" s="41"/>
      <c r="HG591" s="41"/>
      <c r="HH591" s="41"/>
      <c r="HI591" s="41"/>
      <c r="HJ591" s="41"/>
      <c r="HK591" s="41"/>
      <c r="HL591" s="41"/>
      <c r="HM591" s="41"/>
      <c r="HN591" s="41"/>
      <c r="HO591" s="41"/>
      <c r="HP591" s="41"/>
      <c r="HQ591" s="41"/>
      <c r="HR591" s="41"/>
      <c r="HS591" s="41"/>
      <c r="HT591" s="41"/>
      <c r="HU591" s="41"/>
      <c r="HV591" s="41"/>
      <c r="HW591" s="41"/>
      <c r="HX591" s="41"/>
      <c r="HY591" s="41"/>
      <c r="HZ591" s="41"/>
      <c r="IA591" s="41"/>
      <c r="IB591" s="41"/>
      <c r="IC591" s="41"/>
      <c r="ID591" s="41"/>
      <c r="IE591" s="41"/>
      <c r="IF591" s="41"/>
      <c r="IG591" s="41"/>
      <c r="IH591" s="41"/>
      <c r="II591" s="41"/>
      <c r="IJ591" s="41"/>
      <c r="IK591" s="41"/>
      <c r="IL591" s="41"/>
      <c r="IM591" s="41"/>
      <c r="IN591" s="41"/>
      <c r="IO591" s="41"/>
      <c r="IP591" s="41"/>
      <c r="IQ591" s="41"/>
      <c r="IR591" s="41"/>
      <c r="IS591" s="41"/>
      <c r="IT591" s="41"/>
      <c r="IU591" s="41"/>
      <c r="IV591" s="41"/>
    </row>
    <row r="592" spans="1:256" ht="63.7" x14ac:dyDescent="0.25">
      <c r="A592" s="97">
        <v>1502</v>
      </c>
      <c r="B592" s="100" t="s">
        <v>6901</v>
      </c>
      <c r="C592" s="98" t="s">
        <v>805</v>
      </c>
      <c r="D592" s="99" t="s">
        <v>4647</v>
      </c>
      <c r="E592" s="100" t="s">
        <v>4769</v>
      </c>
      <c r="F592" s="98" t="s">
        <v>4770</v>
      </c>
      <c r="G592" s="100" t="s">
        <v>4771</v>
      </c>
      <c r="H592" s="98">
        <v>2015</v>
      </c>
      <c r="I592" s="100" t="s">
        <v>4772</v>
      </c>
      <c r="J592" s="101">
        <v>159281.29</v>
      </c>
      <c r="K592" s="100" t="s">
        <v>1284</v>
      </c>
      <c r="L592" s="100" t="s">
        <v>4773</v>
      </c>
      <c r="M592" s="100" t="s">
        <v>4774</v>
      </c>
      <c r="N592" s="100" t="s">
        <v>4775</v>
      </c>
      <c r="O592" s="100" t="s">
        <v>4776</v>
      </c>
      <c r="P592" s="100" t="s">
        <v>4777</v>
      </c>
      <c r="Q592" s="102">
        <v>46.133719117647061</v>
      </c>
      <c r="R592" s="98">
        <v>18.738975294117648</v>
      </c>
      <c r="S592" s="98">
        <v>4.6847438235294119</v>
      </c>
      <c r="T592" s="98">
        <v>22.71</v>
      </c>
      <c r="U592" s="102">
        <v>46.133719117647061</v>
      </c>
      <c r="V592" s="98">
        <v>0</v>
      </c>
      <c r="W592" s="98">
        <v>0</v>
      </c>
      <c r="X592" s="103" t="s">
        <v>4646</v>
      </c>
      <c r="Y592" s="102">
        <v>3</v>
      </c>
      <c r="Z592" s="102">
        <v>1</v>
      </c>
      <c r="AA592" s="102">
        <v>2</v>
      </c>
      <c r="AB592" s="102">
        <v>44</v>
      </c>
      <c r="AC592" s="98"/>
      <c r="AD592" s="102">
        <v>22.71</v>
      </c>
      <c r="AE592" s="104">
        <v>5</v>
      </c>
      <c r="AF592" s="105">
        <v>0</v>
      </c>
      <c r="AG592" s="106" t="s">
        <v>4647</v>
      </c>
      <c r="AH592" s="100" t="s">
        <v>4648</v>
      </c>
      <c r="AI592" s="107">
        <v>100</v>
      </c>
      <c r="AJ592" s="106"/>
      <c r="AK592" s="98"/>
      <c r="AL592" s="107"/>
      <c r="AM592" s="106"/>
      <c r="AN592" s="98"/>
      <c r="AO592" s="107"/>
      <c r="AP592" s="106"/>
      <c r="AQ592" s="98"/>
      <c r="AR592" s="107"/>
      <c r="AS592" s="106"/>
      <c r="AT592" s="98"/>
      <c r="AU592" s="107"/>
      <c r="AV592" s="108"/>
      <c r="AW592" s="98"/>
      <c r="AX592" s="98"/>
    </row>
    <row r="593" spans="1:256" ht="63.7" x14ac:dyDescent="0.25">
      <c r="A593" s="97">
        <v>1502</v>
      </c>
      <c r="B593" s="100" t="s">
        <v>6901</v>
      </c>
      <c r="C593" s="98" t="s">
        <v>805</v>
      </c>
      <c r="D593" s="99"/>
      <c r="E593" s="100" t="s">
        <v>4638</v>
      </c>
      <c r="F593" s="98" t="s">
        <v>4639</v>
      </c>
      <c r="G593" s="100" t="s">
        <v>4640</v>
      </c>
      <c r="H593" s="98">
        <v>2014</v>
      </c>
      <c r="I593" s="100" t="s">
        <v>4641</v>
      </c>
      <c r="J593" s="101">
        <v>20700.47</v>
      </c>
      <c r="K593" s="100" t="s">
        <v>1284</v>
      </c>
      <c r="L593" s="100" t="s">
        <v>4642</v>
      </c>
      <c r="M593" s="100" t="s">
        <v>4643</v>
      </c>
      <c r="N593" s="100" t="s">
        <v>4644</v>
      </c>
      <c r="O593" s="100" t="s">
        <v>4645</v>
      </c>
      <c r="P593" s="100">
        <v>2902000</v>
      </c>
      <c r="Q593" s="102">
        <v>24.42418676470588</v>
      </c>
      <c r="R593" s="98">
        <v>2.4353494117647059</v>
      </c>
      <c r="S593" s="98">
        <v>0.60883735294117647</v>
      </c>
      <c r="T593" s="98">
        <v>21.38</v>
      </c>
      <c r="U593" s="102">
        <v>24.42418676470588</v>
      </c>
      <c r="V593" s="98">
        <v>100</v>
      </c>
      <c r="W593" s="98">
        <v>23.35</v>
      </c>
      <c r="X593" s="103" t="s">
        <v>4646</v>
      </c>
      <c r="Y593" s="102">
        <v>4</v>
      </c>
      <c r="Z593" s="102">
        <v>8</v>
      </c>
      <c r="AA593" s="102">
        <v>3</v>
      </c>
      <c r="AB593" s="102">
        <v>16</v>
      </c>
      <c r="AC593" s="98"/>
      <c r="AD593" s="102">
        <v>21.38</v>
      </c>
      <c r="AE593" s="104">
        <v>5</v>
      </c>
      <c r="AF593" s="105">
        <v>100</v>
      </c>
      <c r="AG593" s="106" t="s">
        <v>4647</v>
      </c>
      <c r="AH593" s="100" t="s">
        <v>4648</v>
      </c>
      <c r="AI593" s="107">
        <v>80</v>
      </c>
      <c r="AJ593" s="106" t="s">
        <v>4649</v>
      </c>
      <c r="AK593" s="98" t="s">
        <v>4650</v>
      </c>
      <c r="AL593" s="107">
        <v>20</v>
      </c>
      <c r="AM593" s="106"/>
      <c r="AN593" s="98"/>
      <c r="AO593" s="107"/>
      <c r="AP593" s="106"/>
      <c r="AQ593" s="98"/>
      <c r="AR593" s="107"/>
      <c r="AS593" s="106"/>
      <c r="AT593" s="98"/>
      <c r="AU593" s="107"/>
      <c r="AV593" s="108"/>
      <c r="AW593" s="98"/>
      <c r="AX593" s="98"/>
    </row>
    <row r="594" spans="1:256" ht="63.7" x14ac:dyDescent="0.25">
      <c r="A594" s="97">
        <v>1502</v>
      </c>
      <c r="B594" s="100" t="s">
        <v>6901</v>
      </c>
      <c r="C594" s="98" t="s">
        <v>4788</v>
      </c>
      <c r="D594" s="99" t="s">
        <v>4647</v>
      </c>
      <c r="E594" s="100" t="s">
        <v>4789</v>
      </c>
      <c r="F594" s="98" t="s">
        <v>4790</v>
      </c>
      <c r="G594" s="100" t="s">
        <v>4808</v>
      </c>
      <c r="H594" s="98">
        <v>2015</v>
      </c>
      <c r="I594" s="100" t="s">
        <v>4809</v>
      </c>
      <c r="J594" s="101">
        <v>55037.7</v>
      </c>
      <c r="K594" s="100" t="s">
        <v>1284</v>
      </c>
      <c r="L594" s="100" t="s">
        <v>4793</v>
      </c>
      <c r="M594" s="100" t="s">
        <v>4794</v>
      </c>
      <c r="N594" s="100" t="s">
        <v>4810</v>
      </c>
      <c r="O594" s="100" t="s">
        <v>4811</v>
      </c>
      <c r="P594" s="100" t="s">
        <v>4812</v>
      </c>
      <c r="Q594" s="102">
        <v>49.86377941176471</v>
      </c>
      <c r="R594" s="98">
        <v>6.4750235294117644</v>
      </c>
      <c r="S594" s="98">
        <v>1.6187558823529413</v>
      </c>
      <c r="T594" s="98">
        <v>41.77</v>
      </c>
      <c r="U594" s="102">
        <v>49.86377941176471</v>
      </c>
      <c r="V594" s="98">
        <v>60</v>
      </c>
      <c r="W594" s="98">
        <v>14.85</v>
      </c>
      <c r="X594" s="103" t="s">
        <v>4646</v>
      </c>
      <c r="Y594" s="102">
        <v>6</v>
      </c>
      <c r="Z594" s="102">
        <v>4</v>
      </c>
      <c r="AA594" s="102">
        <v>1</v>
      </c>
      <c r="AB594" s="102">
        <v>44</v>
      </c>
      <c r="AC594" s="98"/>
      <c r="AD594" s="102">
        <v>17.11</v>
      </c>
      <c r="AE594" s="104">
        <v>5</v>
      </c>
      <c r="AF594" s="105">
        <v>60</v>
      </c>
      <c r="AG594" s="106" t="s">
        <v>4647</v>
      </c>
      <c r="AH594" s="100" t="s">
        <v>4648</v>
      </c>
      <c r="AI594" s="107">
        <v>73.16</v>
      </c>
      <c r="AJ594" s="106"/>
      <c r="AK594" s="98"/>
      <c r="AL594" s="107"/>
      <c r="AM594" s="106"/>
      <c r="AN594" s="98"/>
      <c r="AO594" s="107"/>
      <c r="AP594" s="106"/>
      <c r="AQ594" s="98"/>
      <c r="AR594" s="107"/>
      <c r="AS594" s="106" t="s">
        <v>4798</v>
      </c>
      <c r="AT594" s="98" t="s">
        <v>4789</v>
      </c>
      <c r="AU594" s="107">
        <v>26.840000000000003</v>
      </c>
      <c r="AV594" s="108"/>
      <c r="AW594" s="98"/>
      <c r="AX594" s="98"/>
    </row>
    <row r="595" spans="1:256" ht="114.65" x14ac:dyDescent="0.25">
      <c r="A595" s="97">
        <v>1502</v>
      </c>
      <c r="B595" s="100" t="s">
        <v>6901</v>
      </c>
      <c r="C595" s="98" t="s">
        <v>805</v>
      </c>
      <c r="D595" s="99" t="s">
        <v>4647</v>
      </c>
      <c r="E595" s="100" t="s">
        <v>4769</v>
      </c>
      <c r="F595" s="98" t="s">
        <v>4770</v>
      </c>
      <c r="G595" s="100" t="s">
        <v>4783</v>
      </c>
      <c r="H595" s="98">
        <v>2015</v>
      </c>
      <c r="I595" s="100" t="s">
        <v>4784</v>
      </c>
      <c r="J595" s="101">
        <v>70594.759999999995</v>
      </c>
      <c r="K595" s="100" t="s">
        <v>1284</v>
      </c>
      <c r="L595" s="100" t="s">
        <v>4773</v>
      </c>
      <c r="M595" s="100" t="s">
        <v>4774</v>
      </c>
      <c r="N595" s="100" t="s">
        <v>4785</v>
      </c>
      <c r="O595" s="100" t="s">
        <v>4786</v>
      </c>
      <c r="P595" s="100" t="s">
        <v>4787</v>
      </c>
      <c r="Q595" s="102">
        <v>33.091582352941174</v>
      </c>
      <c r="R595" s="98">
        <v>8.3052658823529413</v>
      </c>
      <c r="S595" s="98">
        <v>2.0763164705882353</v>
      </c>
      <c r="T595" s="98">
        <v>22.71</v>
      </c>
      <c r="U595" s="102">
        <v>33.091582352941174</v>
      </c>
      <c r="V595" s="98">
        <v>0</v>
      </c>
      <c r="W595" s="98">
        <v>0</v>
      </c>
      <c r="X595" s="103" t="s">
        <v>4646</v>
      </c>
      <c r="Y595" s="102">
        <v>5</v>
      </c>
      <c r="Z595" s="102">
        <v>1</v>
      </c>
      <c r="AA595" s="102">
        <v>2</v>
      </c>
      <c r="AB595" s="102">
        <v>44</v>
      </c>
      <c r="AC595" s="98"/>
      <c r="AD595" s="102">
        <v>22.71</v>
      </c>
      <c r="AE595" s="104">
        <v>5</v>
      </c>
      <c r="AF595" s="105">
        <v>0</v>
      </c>
      <c r="AG595" s="106" t="s">
        <v>4647</v>
      </c>
      <c r="AH595" s="100" t="s">
        <v>4648</v>
      </c>
      <c r="AI595" s="107">
        <v>100</v>
      </c>
      <c r="AJ595" s="106"/>
      <c r="AK595" s="98"/>
      <c r="AL595" s="107"/>
      <c r="AM595" s="106"/>
      <c r="AN595" s="98"/>
      <c r="AO595" s="107"/>
      <c r="AP595" s="106"/>
      <c r="AQ595" s="98"/>
      <c r="AR595" s="107"/>
      <c r="AS595" s="106"/>
      <c r="AT595" s="98"/>
      <c r="AU595" s="107"/>
      <c r="AV595" s="108"/>
      <c r="AW595" s="98"/>
      <c r="AX595" s="98"/>
    </row>
    <row r="596" spans="1:256" s="43" customFormat="1" ht="101.95" x14ac:dyDescent="0.25">
      <c r="A596" s="97">
        <v>1502</v>
      </c>
      <c r="B596" s="100" t="s">
        <v>6901</v>
      </c>
      <c r="C596" s="98" t="s">
        <v>669</v>
      </c>
      <c r="D596" s="99"/>
      <c r="E596" s="100" t="s">
        <v>4651</v>
      </c>
      <c r="F596" s="98">
        <v>21593</v>
      </c>
      <c r="G596" s="100" t="s">
        <v>4652</v>
      </c>
      <c r="H596" s="98">
        <v>2008</v>
      </c>
      <c r="I596" s="100" t="s">
        <v>4653</v>
      </c>
      <c r="J596" s="101">
        <v>145923.18</v>
      </c>
      <c r="K596" s="100" t="s">
        <v>675</v>
      </c>
      <c r="L596" s="100" t="s">
        <v>4654</v>
      </c>
      <c r="M596" s="100" t="s">
        <v>4655</v>
      </c>
      <c r="N596" s="100" t="s">
        <v>4656</v>
      </c>
      <c r="O596" s="100" t="s">
        <v>4657</v>
      </c>
      <c r="P596" s="100" t="s">
        <v>4658</v>
      </c>
      <c r="Q596" s="102">
        <v>28.531858235294116</v>
      </c>
      <c r="R596" s="98">
        <v>0</v>
      </c>
      <c r="S596" s="98">
        <v>4.291858235294117</v>
      </c>
      <c r="T596" s="98">
        <v>24.24</v>
      </c>
      <c r="U596" s="102">
        <v>28.531858235294116</v>
      </c>
      <c r="V596" s="98">
        <v>86.67</v>
      </c>
      <c r="W596" s="98">
        <v>100</v>
      </c>
      <c r="X596" s="103" t="s">
        <v>4646</v>
      </c>
      <c r="Y596" s="102">
        <v>3</v>
      </c>
      <c r="Z596" s="102">
        <v>10</v>
      </c>
      <c r="AA596" s="102">
        <v>4</v>
      </c>
      <c r="AB596" s="102">
        <v>16</v>
      </c>
      <c r="AC596" s="98">
        <v>77</v>
      </c>
      <c r="AD596" s="102">
        <v>19.53</v>
      </c>
      <c r="AE596" s="104">
        <v>5</v>
      </c>
      <c r="AF596" s="105">
        <v>0</v>
      </c>
      <c r="AG596" s="106" t="s">
        <v>4659</v>
      </c>
      <c r="AH596" s="100"/>
      <c r="AI596" s="107"/>
      <c r="AJ596" s="106"/>
      <c r="AK596" s="98"/>
      <c r="AL596" s="107"/>
      <c r="AM596" s="106"/>
      <c r="AN596" s="98"/>
      <c r="AO596" s="107"/>
      <c r="AP596" s="106"/>
      <c r="AQ596" s="98"/>
      <c r="AR596" s="107"/>
      <c r="AS596" s="106"/>
      <c r="AT596" s="98"/>
      <c r="AU596" s="107"/>
      <c r="AV596" s="108"/>
      <c r="AW596" s="98"/>
      <c r="AX596" s="98"/>
      <c r="AY596" s="55"/>
      <c r="AZ596" s="55"/>
      <c r="BA596" s="55"/>
      <c r="BB596" s="55"/>
      <c r="BC596" s="55"/>
      <c r="BD596" s="55"/>
      <c r="BE596" s="55"/>
      <c r="BF596" s="55"/>
      <c r="BG596" s="55"/>
      <c r="BH596" s="55"/>
      <c r="BI596" s="55"/>
      <c r="BJ596" s="55"/>
      <c r="BK596" s="55"/>
      <c r="BL596" s="55"/>
      <c r="BM596" s="55"/>
      <c r="BN596" s="55"/>
      <c r="BO596" s="55"/>
      <c r="BP596" s="55"/>
      <c r="BQ596" s="55"/>
      <c r="BR596" s="55"/>
      <c r="BS596" s="55"/>
      <c r="BT596" s="55"/>
      <c r="BU596" s="55"/>
      <c r="BV596" s="55"/>
      <c r="BW596" s="55"/>
      <c r="BX596" s="55"/>
      <c r="BY596" s="55"/>
      <c r="BZ596" s="55"/>
      <c r="CA596" s="55"/>
      <c r="CB596" s="55"/>
      <c r="CC596" s="55"/>
      <c r="CD596" s="55"/>
      <c r="CE596" s="55"/>
      <c r="CF596" s="55"/>
      <c r="CG596" s="55"/>
      <c r="CH596" s="55"/>
      <c r="CI596" s="55"/>
      <c r="CJ596" s="55"/>
      <c r="CK596" s="55"/>
      <c r="CL596" s="55"/>
      <c r="CM596" s="55"/>
      <c r="CN596" s="55"/>
      <c r="CO596" s="55"/>
      <c r="CP596" s="55"/>
      <c r="CQ596" s="55"/>
      <c r="CR596" s="55"/>
      <c r="CS596" s="55"/>
      <c r="CT596" s="55"/>
      <c r="CU596" s="55"/>
      <c r="CV596" s="55"/>
      <c r="CW596" s="55"/>
      <c r="CX596" s="55"/>
      <c r="CY596" s="55"/>
      <c r="CZ596" s="55"/>
      <c r="DA596" s="55"/>
      <c r="DB596" s="55"/>
      <c r="DC596" s="55"/>
      <c r="DD596" s="55"/>
      <c r="DE596" s="55"/>
      <c r="DF596" s="55"/>
      <c r="DG596" s="55"/>
      <c r="DH596" s="55"/>
      <c r="DI596" s="55"/>
      <c r="DJ596" s="55"/>
      <c r="DK596" s="55"/>
      <c r="DL596" s="55"/>
      <c r="DM596" s="55"/>
      <c r="DN596" s="55"/>
      <c r="DO596" s="55"/>
      <c r="DP596" s="55"/>
      <c r="DQ596" s="55"/>
      <c r="DR596" s="55"/>
      <c r="DS596" s="55"/>
      <c r="DT596" s="55"/>
      <c r="DU596" s="55"/>
      <c r="DV596" s="55"/>
      <c r="DW596" s="55"/>
      <c r="DX596" s="55"/>
      <c r="DY596" s="55"/>
      <c r="DZ596" s="55"/>
      <c r="EA596" s="55"/>
      <c r="EB596" s="55"/>
      <c r="EC596" s="55"/>
      <c r="ED596" s="55"/>
      <c r="EE596" s="55"/>
      <c r="EF596" s="55"/>
      <c r="EG596" s="55"/>
      <c r="EH596" s="55"/>
      <c r="EI596" s="55"/>
      <c r="EJ596" s="55"/>
      <c r="EK596" s="55"/>
      <c r="EL596" s="55"/>
      <c r="EM596" s="55"/>
      <c r="EN596" s="55"/>
      <c r="EO596" s="55"/>
      <c r="EP596" s="55"/>
      <c r="EQ596" s="55"/>
      <c r="ER596" s="55"/>
      <c r="ES596" s="45"/>
      <c r="ET596" s="45"/>
      <c r="EU596" s="45"/>
      <c r="EV596" s="45"/>
      <c r="EW596" s="45"/>
      <c r="EX596" s="45"/>
      <c r="EY596" s="45"/>
      <c r="EZ596" s="45"/>
      <c r="FA596" s="45"/>
      <c r="FB596" s="45"/>
      <c r="FC596" s="45"/>
      <c r="FD596" s="45"/>
      <c r="FE596" s="45"/>
      <c r="FF596" s="45"/>
      <c r="FG596" s="45"/>
      <c r="FH596" s="45"/>
      <c r="FI596" s="45"/>
      <c r="FJ596" s="45"/>
      <c r="FK596" s="45"/>
      <c r="FL596" s="45"/>
      <c r="FM596" s="45"/>
      <c r="FN596" s="45"/>
      <c r="FO596" s="45"/>
      <c r="FP596" s="45"/>
      <c r="FQ596" s="45"/>
      <c r="FR596" s="45"/>
      <c r="FS596" s="45"/>
      <c r="FT596" s="45"/>
      <c r="FU596" s="45"/>
      <c r="FV596" s="45"/>
      <c r="FW596" s="45"/>
      <c r="FX596" s="45"/>
      <c r="FY596" s="45"/>
      <c r="FZ596" s="45"/>
      <c r="GA596" s="45"/>
      <c r="GB596" s="45"/>
      <c r="GC596" s="45"/>
      <c r="GD596" s="45"/>
      <c r="GE596" s="45"/>
      <c r="GF596" s="45"/>
      <c r="GG596" s="45"/>
      <c r="GH596" s="45"/>
      <c r="GI596" s="45"/>
      <c r="GJ596" s="45"/>
      <c r="GK596" s="45"/>
      <c r="GL596" s="45"/>
      <c r="GM596" s="45"/>
      <c r="GN596" s="45"/>
      <c r="GO596" s="45"/>
      <c r="GP596" s="45"/>
      <c r="GQ596" s="45"/>
      <c r="GR596" s="45"/>
      <c r="GS596" s="45"/>
      <c r="GT596" s="45"/>
      <c r="GU596" s="45"/>
      <c r="GV596" s="45"/>
      <c r="GW596" s="45"/>
      <c r="GX596" s="45"/>
      <c r="GY596" s="45"/>
      <c r="GZ596" s="45"/>
      <c r="HA596" s="45"/>
      <c r="HB596" s="45"/>
      <c r="HC596" s="45"/>
      <c r="HD596" s="45"/>
      <c r="HE596" s="45"/>
      <c r="HF596" s="45"/>
      <c r="HG596" s="45"/>
      <c r="HH596" s="45"/>
      <c r="HI596" s="45"/>
      <c r="HJ596" s="45"/>
      <c r="HK596" s="45"/>
      <c r="HL596" s="45"/>
      <c r="HM596" s="45"/>
      <c r="HN596" s="45"/>
      <c r="HO596" s="45"/>
      <c r="HP596" s="45"/>
      <c r="HQ596" s="45"/>
      <c r="HR596" s="45"/>
      <c r="HS596" s="45"/>
      <c r="HT596" s="45"/>
      <c r="HU596" s="45"/>
      <c r="HV596" s="45"/>
      <c r="HW596" s="45"/>
      <c r="HX596" s="45"/>
      <c r="HY596" s="45"/>
      <c r="HZ596" s="45"/>
      <c r="IA596" s="45"/>
      <c r="IB596" s="45"/>
      <c r="IC596" s="45"/>
      <c r="ID596" s="45"/>
      <c r="IE596" s="45"/>
      <c r="IF596" s="45"/>
      <c r="IG596" s="45"/>
      <c r="IH596" s="45"/>
      <c r="II596" s="45"/>
      <c r="IJ596" s="45"/>
      <c r="IK596" s="45"/>
      <c r="IL596" s="45"/>
      <c r="IM596" s="45"/>
      <c r="IN596" s="45"/>
      <c r="IO596" s="45"/>
      <c r="IP596" s="45"/>
      <c r="IQ596" s="45"/>
      <c r="IR596" s="45"/>
      <c r="IS596" s="45"/>
      <c r="IT596" s="45"/>
      <c r="IU596" s="45"/>
      <c r="IV596" s="45"/>
    </row>
    <row r="597" spans="1:256" ht="114.65" x14ac:dyDescent="0.25">
      <c r="A597" s="97">
        <v>1502</v>
      </c>
      <c r="B597" s="100" t="s">
        <v>6901</v>
      </c>
      <c r="C597" s="98" t="s">
        <v>805</v>
      </c>
      <c r="D597" s="99" t="s">
        <v>4649</v>
      </c>
      <c r="E597" s="100" t="s">
        <v>4660</v>
      </c>
      <c r="F597" s="98">
        <v>14943</v>
      </c>
      <c r="G597" s="100" t="s">
        <v>4661</v>
      </c>
      <c r="H597" s="98">
        <v>2011</v>
      </c>
      <c r="I597" s="100" t="s">
        <v>4662</v>
      </c>
      <c r="J597" s="101">
        <v>323400</v>
      </c>
      <c r="K597" s="100" t="s">
        <v>655</v>
      </c>
      <c r="L597" s="100" t="s">
        <v>4663</v>
      </c>
      <c r="M597" s="100" t="s">
        <v>4664</v>
      </c>
      <c r="N597" s="100" t="s">
        <v>4665</v>
      </c>
      <c r="O597" s="100" t="s">
        <v>4666</v>
      </c>
      <c r="P597" s="100" t="s">
        <v>4667</v>
      </c>
      <c r="Q597" s="102">
        <v>73.708823529411774</v>
      </c>
      <c r="R597" s="98">
        <v>38.047058823529412</v>
      </c>
      <c r="S597" s="98">
        <v>9.5117647058823529</v>
      </c>
      <c r="T597" s="98">
        <v>26.15</v>
      </c>
      <c r="U597" s="102">
        <v>73.708823529411774</v>
      </c>
      <c r="V597" s="98">
        <v>25</v>
      </c>
      <c r="W597" s="98">
        <v>65</v>
      </c>
      <c r="X597" s="103" t="s">
        <v>4646</v>
      </c>
      <c r="Y597" s="102">
        <v>3</v>
      </c>
      <c r="Z597" s="102">
        <v>12</v>
      </c>
      <c r="AA597" s="102">
        <v>3</v>
      </c>
      <c r="AB597" s="102">
        <v>16</v>
      </c>
      <c r="AC597" s="98">
        <v>62</v>
      </c>
      <c r="AD597" s="102">
        <v>26.15</v>
      </c>
      <c r="AE597" s="104">
        <v>5</v>
      </c>
      <c r="AF597" s="105">
        <v>100</v>
      </c>
      <c r="AG597" s="106" t="s">
        <v>4668</v>
      </c>
      <c r="AH597" s="100" t="s">
        <v>4650</v>
      </c>
      <c r="AI597" s="107">
        <v>100</v>
      </c>
      <c r="AJ597" s="106"/>
      <c r="AK597" s="98"/>
      <c r="AL597" s="107"/>
      <c r="AM597" s="106"/>
      <c r="AN597" s="98"/>
      <c r="AO597" s="107"/>
      <c r="AP597" s="106"/>
      <c r="AQ597" s="98"/>
      <c r="AR597" s="107"/>
      <c r="AS597" s="106"/>
      <c r="AT597" s="98"/>
      <c r="AU597" s="107"/>
      <c r="AV597" s="108"/>
      <c r="AW597" s="98"/>
      <c r="AX597" s="98"/>
    </row>
    <row r="598" spans="1:256" ht="50.95" x14ac:dyDescent="0.25">
      <c r="A598" s="97">
        <v>1502</v>
      </c>
      <c r="B598" s="100" t="s">
        <v>6901</v>
      </c>
      <c r="C598" s="98" t="s">
        <v>683</v>
      </c>
      <c r="D598" s="99" t="s">
        <v>4647</v>
      </c>
      <c r="E598" s="100" t="s">
        <v>4799</v>
      </c>
      <c r="F598" s="98" t="s">
        <v>4800</v>
      </c>
      <c r="G598" s="100" t="s">
        <v>4801</v>
      </c>
      <c r="H598" s="98">
        <v>2015</v>
      </c>
      <c r="I598" s="100" t="s">
        <v>4802</v>
      </c>
      <c r="J598" s="101">
        <v>32563.84</v>
      </c>
      <c r="K598" s="100" t="s">
        <v>1284</v>
      </c>
      <c r="L598" s="100" t="s">
        <v>4803</v>
      </c>
      <c r="M598" s="100" t="s">
        <v>4804</v>
      </c>
      <c r="N598" s="100" t="s">
        <v>4805</v>
      </c>
      <c r="O598" s="100" t="s">
        <v>4806</v>
      </c>
      <c r="P598" s="100" t="s">
        <v>4807</v>
      </c>
      <c r="Q598" s="102">
        <v>27.708800000000004</v>
      </c>
      <c r="R598" s="98">
        <v>3.8310400000000002</v>
      </c>
      <c r="S598" s="98">
        <v>0.95776000000000006</v>
      </c>
      <c r="T598" s="98">
        <v>22.92</v>
      </c>
      <c r="U598" s="102">
        <v>27.708800000000004</v>
      </c>
      <c r="V598" s="98">
        <v>60</v>
      </c>
      <c r="W598" s="98">
        <v>14.85</v>
      </c>
      <c r="X598" s="103" t="s">
        <v>4646</v>
      </c>
      <c r="Y598" s="102">
        <v>1</v>
      </c>
      <c r="Z598" s="102">
        <v>4</v>
      </c>
      <c r="AA598" s="102">
        <v>2</v>
      </c>
      <c r="AB598" s="102">
        <v>44</v>
      </c>
      <c r="AC598" s="98"/>
      <c r="AD598" s="102">
        <v>12.61</v>
      </c>
      <c r="AE598" s="104">
        <v>5</v>
      </c>
      <c r="AF598" s="105">
        <v>100</v>
      </c>
      <c r="AG598" s="106" t="s">
        <v>4647</v>
      </c>
      <c r="AH598" s="100" t="s">
        <v>4648</v>
      </c>
      <c r="AI598" s="107">
        <v>80</v>
      </c>
      <c r="AJ598" s="106"/>
      <c r="AK598" s="98"/>
      <c r="AL598" s="107"/>
      <c r="AM598" s="106"/>
      <c r="AN598" s="98"/>
      <c r="AO598" s="107"/>
      <c r="AP598" s="106"/>
      <c r="AQ598" s="98"/>
      <c r="AR598" s="107"/>
      <c r="AS598" s="106" t="s">
        <v>4709</v>
      </c>
      <c r="AT598" s="98" t="s">
        <v>4710</v>
      </c>
      <c r="AU598" s="107">
        <v>20</v>
      </c>
      <c r="AV598" s="108"/>
      <c r="AW598" s="98"/>
      <c r="AX598" s="98"/>
    </row>
    <row r="599" spans="1:256" ht="178.35" x14ac:dyDescent="0.25">
      <c r="A599" s="97">
        <v>1502</v>
      </c>
      <c r="B599" s="100" t="s">
        <v>6901</v>
      </c>
      <c r="C599" s="98" t="s">
        <v>805</v>
      </c>
      <c r="D599" s="99" t="s">
        <v>4647</v>
      </c>
      <c r="E599" s="100" t="s">
        <v>4769</v>
      </c>
      <c r="F599" s="98" t="s">
        <v>4770</v>
      </c>
      <c r="G599" s="100" t="s">
        <v>4778</v>
      </c>
      <c r="H599" s="98">
        <v>2015</v>
      </c>
      <c r="I599" s="100" t="s">
        <v>4779</v>
      </c>
      <c r="J599" s="101">
        <v>102879.49</v>
      </c>
      <c r="K599" s="100" t="s">
        <v>1284</v>
      </c>
      <c r="L599" s="100" t="s">
        <v>4773</v>
      </c>
      <c r="M599" s="100" t="s">
        <v>4774</v>
      </c>
      <c r="N599" s="100" t="s">
        <v>4780</v>
      </c>
      <c r="O599" s="100" t="s">
        <v>4781</v>
      </c>
      <c r="P599" s="100" t="s">
        <v>4782</v>
      </c>
      <c r="Q599" s="102">
        <v>37.839336764705884</v>
      </c>
      <c r="R599" s="98">
        <v>12.103469411764706</v>
      </c>
      <c r="S599" s="98">
        <v>3.0258673529411766</v>
      </c>
      <c r="T599" s="98">
        <v>22.71</v>
      </c>
      <c r="U599" s="102">
        <v>37.839336764705884</v>
      </c>
      <c r="V599" s="98">
        <v>0</v>
      </c>
      <c r="W599" s="98">
        <v>0</v>
      </c>
      <c r="X599" s="103" t="s">
        <v>4646</v>
      </c>
      <c r="Y599" s="102">
        <v>5</v>
      </c>
      <c r="Z599" s="102">
        <v>1</v>
      </c>
      <c r="AA599" s="102">
        <v>2</v>
      </c>
      <c r="AB599" s="102">
        <v>44</v>
      </c>
      <c r="AC599" s="98"/>
      <c r="AD599" s="102">
        <v>22.71</v>
      </c>
      <c r="AE599" s="104">
        <v>5</v>
      </c>
      <c r="AF599" s="105">
        <v>0</v>
      </c>
      <c r="AG599" s="106" t="s">
        <v>4647</v>
      </c>
      <c r="AH599" s="100" t="s">
        <v>4648</v>
      </c>
      <c r="AI599" s="107">
        <v>100</v>
      </c>
      <c r="AJ599" s="106"/>
      <c r="AK599" s="98"/>
      <c r="AL599" s="107"/>
      <c r="AM599" s="106"/>
      <c r="AN599" s="98"/>
      <c r="AO599" s="107"/>
      <c r="AP599" s="106"/>
      <c r="AQ599" s="98"/>
      <c r="AR599" s="107"/>
      <c r="AS599" s="106"/>
      <c r="AT599" s="98"/>
      <c r="AU599" s="107"/>
      <c r="AV599" s="108"/>
      <c r="AW599" s="98"/>
      <c r="AX599" s="98"/>
    </row>
    <row r="600" spans="1:256" ht="152.9" x14ac:dyDescent="0.25">
      <c r="A600" s="97">
        <v>1502</v>
      </c>
      <c r="B600" s="100" t="s">
        <v>6901</v>
      </c>
      <c r="C600" s="98" t="s">
        <v>669</v>
      </c>
      <c r="D600" s="99"/>
      <c r="E600" s="100" t="s">
        <v>4648</v>
      </c>
      <c r="F600" s="98">
        <v>20631</v>
      </c>
      <c r="G600" s="100" t="s">
        <v>4669</v>
      </c>
      <c r="H600" s="98">
        <v>2005</v>
      </c>
      <c r="I600" s="100" t="s">
        <v>4670</v>
      </c>
      <c r="J600" s="101">
        <v>106213.49</v>
      </c>
      <c r="K600" s="100" t="s">
        <v>726</v>
      </c>
      <c r="L600" s="100" t="s">
        <v>4671</v>
      </c>
      <c r="M600" s="100" t="s">
        <v>4672</v>
      </c>
      <c r="N600" s="100" t="s">
        <v>4673</v>
      </c>
      <c r="O600" s="100" t="s">
        <v>4674</v>
      </c>
      <c r="P600" s="100" t="s">
        <v>4675</v>
      </c>
      <c r="Q600" s="102">
        <v>23.673926176470591</v>
      </c>
      <c r="R600" s="98">
        <v>0</v>
      </c>
      <c r="S600" s="98">
        <v>3.1239261764705888</v>
      </c>
      <c r="T600" s="98">
        <v>20.55</v>
      </c>
      <c r="U600" s="102">
        <v>23.673926176470591</v>
      </c>
      <c r="V600" s="98">
        <v>100</v>
      </c>
      <c r="W600" s="98">
        <v>100</v>
      </c>
      <c r="X600" s="103" t="s">
        <v>4646</v>
      </c>
      <c r="Y600" s="102">
        <v>4</v>
      </c>
      <c r="Z600" s="102">
        <v>9</v>
      </c>
      <c r="AA600" s="102">
        <v>1</v>
      </c>
      <c r="AB600" s="102">
        <v>16</v>
      </c>
      <c r="AC600" s="98">
        <v>106</v>
      </c>
      <c r="AD600" s="102">
        <v>14.28</v>
      </c>
      <c r="AE600" s="104">
        <v>5</v>
      </c>
      <c r="AF600" s="105">
        <v>60</v>
      </c>
      <c r="AG600" s="106" t="s">
        <v>4668</v>
      </c>
      <c r="AH600" s="100" t="s">
        <v>4650</v>
      </c>
      <c r="AI600" s="107">
        <v>100</v>
      </c>
      <c r="AJ600" s="106"/>
      <c r="AK600" s="98"/>
      <c r="AL600" s="107"/>
      <c r="AM600" s="106"/>
      <c r="AN600" s="98"/>
      <c r="AO600" s="107"/>
      <c r="AP600" s="106"/>
      <c r="AQ600" s="98"/>
      <c r="AR600" s="107"/>
      <c r="AS600" s="106"/>
      <c r="AT600" s="98"/>
      <c r="AU600" s="107"/>
      <c r="AV600" s="108"/>
      <c r="AW600" s="98"/>
      <c r="AX600" s="98"/>
      <c r="ES600" s="43"/>
      <c r="ET600" s="43"/>
      <c r="EU600" s="43"/>
      <c r="EV600" s="43"/>
      <c r="EW600" s="43"/>
      <c r="EX600" s="43"/>
      <c r="EY600" s="43"/>
      <c r="EZ600" s="43"/>
      <c r="FA600" s="43"/>
      <c r="FB600" s="43"/>
      <c r="FC600" s="43"/>
      <c r="FD600" s="43"/>
      <c r="FE600" s="43"/>
      <c r="FF600" s="43"/>
      <c r="FG600" s="43"/>
      <c r="FH600" s="43"/>
      <c r="FI600" s="43"/>
      <c r="FJ600" s="43"/>
      <c r="FK600" s="43"/>
      <c r="FL600" s="43"/>
      <c r="FM600" s="43"/>
      <c r="FN600" s="43"/>
      <c r="FO600" s="43"/>
      <c r="FP600" s="43"/>
      <c r="FQ600" s="43"/>
      <c r="FR600" s="43"/>
      <c r="FS600" s="43"/>
      <c r="FT600" s="43"/>
      <c r="FU600" s="43"/>
      <c r="FV600" s="43"/>
      <c r="FW600" s="43"/>
      <c r="FX600" s="43"/>
      <c r="FY600" s="43"/>
      <c r="FZ600" s="43"/>
      <c r="GA600" s="43"/>
      <c r="GB600" s="43"/>
      <c r="GC600" s="43"/>
      <c r="GD600" s="43"/>
      <c r="GE600" s="43"/>
      <c r="GF600" s="43"/>
      <c r="GG600" s="43"/>
      <c r="GH600" s="43"/>
      <c r="GI600" s="43"/>
      <c r="GJ600" s="43"/>
      <c r="GK600" s="43"/>
      <c r="GL600" s="43"/>
      <c r="GM600" s="43"/>
      <c r="GN600" s="43"/>
      <c r="GO600" s="43"/>
      <c r="GP600" s="43"/>
      <c r="GQ600" s="43"/>
      <c r="GR600" s="43"/>
      <c r="GS600" s="43"/>
      <c r="GT600" s="43"/>
      <c r="GU600" s="43"/>
      <c r="GV600" s="43"/>
      <c r="GW600" s="43"/>
      <c r="GX600" s="43"/>
      <c r="GY600" s="43"/>
      <c r="GZ600" s="43"/>
      <c r="HA600" s="43"/>
      <c r="HB600" s="43"/>
      <c r="HC600" s="43"/>
      <c r="HD600" s="43"/>
      <c r="HE600" s="43"/>
      <c r="HF600" s="43"/>
      <c r="HG600" s="43"/>
      <c r="HH600" s="43"/>
      <c r="HI600" s="43"/>
      <c r="HJ600" s="43"/>
      <c r="HK600" s="43"/>
      <c r="HL600" s="43"/>
      <c r="HM600" s="43"/>
      <c r="HN600" s="43"/>
      <c r="HO600" s="43"/>
      <c r="HP600" s="43"/>
      <c r="HQ600" s="43"/>
      <c r="HR600" s="43"/>
      <c r="HS600" s="43"/>
      <c r="HT600" s="43"/>
      <c r="HU600" s="43"/>
      <c r="HV600" s="43"/>
      <c r="HW600" s="43"/>
      <c r="HX600" s="43"/>
      <c r="HY600" s="43"/>
      <c r="HZ600" s="43"/>
      <c r="IA600" s="43"/>
      <c r="IB600" s="43"/>
      <c r="IC600" s="43"/>
      <c r="ID600" s="43"/>
      <c r="IE600" s="43"/>
      <c r="IF600" s="43"/>
      <c r="IG600" s="43"/>
      <c r="IH600" s="43"/>
      <c r="II600" s="43"/>
      <c r="IJ600" s="43"/>
      <c r="IK600" s="43"/>
      <c r="IL600" s="43"/>
      <c r="IM600" s="43"/>
      <c r="IN600" s="43"/>
      <c r="IO600" s="43"/>
      <c r="IP600" s="43"/>
      <c r="IQ600" s="43"/>
      <c r="IR600" s="43"/>
      <c r="IS600" s="43"/>
      <c r="IT600" s="43"/>
      <c r="IU600" s="43"/>
      <c r="IV600" s="43"/>
    </row>
    <row r="601" spans="1:256" ht="152.9" x14ac:dyDescent="0.25">
      <c r="A601" s="97">
        <v>1502</v>
      </c>
      <c r="B601" s="100" t="s">
        <v>6901</v>
      </c>
      <c r="C601" s="98" t="s">
        <v>683</v>
      </c>
      <c r="D601" s="99"/>
      <c r="E601" s="100" t="s">
        <v>4648</v>
      </c>
      <c r="F601" s="98">
        <v>20631</v>
      </c>
      <c r="G601" s="100" t="s">
        <v>4676</v>
      </c>
      <c r="H601" s="98">
        <v>2003</v>
      </c>
      <c r="I601" s="100" t="s">
        <v>4677</v>
      </c>
      <c r="J601" s="101">
        <v>54248.04</v>
      </c>
      <c r="K601" s="100" t="s">
        <v>733</v>
      </c>
      <c r="L601" s="100" t="s">
        <v>4678</v>
      </c>
      <c r="M601" s="100" t="s">
        <v>4672</v>
      </c>
      <c r="N601" s="100" t="s">
        <v>4679</v>
      </c>
      <c r="O601" s="100" t="s">
        <v>4680</v>
      </c>
      <c r="P601" s="100" t="s">
        <v>4681</v>
      </c>
      <c r="Q601" s="102">
        <v>22.145530588235296</v>
      </c>
      <c r="R601" s="98">
        <v>0</v>
      </c>
      <c r="S601" s="98">
        <v>1.5955305882352941</v>
      </c>
      <c r="T601" s="98">
        <v>20.55</v>
      </c>
      <c r="U601" s="102">
        <v>22.145530588235296</v>
      </c>
      <c r="V601" s="98">
        <v>100</v>
      </c>
      <c r="W601" s="98">
        <v>100</v>
      </c>
      <c r="X601" s="103" t="s">
        <v>4646</v>
      </c>
      <c r="Y601" s="102">
        <v>4</v>
      </c>
      <c r="Z601" s="102">
        <v>9</v>
      </c>
      <c r="AA601" s="102">
        <v>1</v>
      </c>
      <c r="AB601" s="102">
        <v>16</v>
      </c>
      <c r="AC601" s="98">
        <v>148</v>
      </c>
      <c r="AD601" s="102">
        <v>14.28</v>
      </c>
      <c r="AE601" s="104">
        <v>5</v>
      </c>
      <c r="AF601" s="105">
        <v>80</v>
      </c>
      <c r="AG601" s="106" t="s">
        <v>4668</v>
      </c>
      <c r="AH601" s="100" t="s">
        <v>4650</v>
      </c>
      <c r="AI601" s="107">
        <v>100</v>
      </c>
      <c r="AJ601" s="106"/>
      <c r="AK601" s="98"/>
      <c r="AL601" s="107"/>
      <c r="AM601" s="106"/>
      <c r="AN601" s="98"/>
      <c r="AO601" s="107"/>
      <c r="AP601" s="106"/>
      <c r="AQ601" s="98"/>
      <c r="AR601" s="107"/>
      <c r="AS601" s="106"/>
      <c r="AT601" s="98"/>
      <c r="AU601" s="107"/>
      <c r="AV601" s="108"/>
      <c r="AW601" s="98"/>
      <c r="AX601" s="98"/>
    </row>
    <row r="602" spans="1:256" ht="76.45" x14ac:dyDescent="0.25">
      <c r="A602" s="97">
        <v>1502</v>
      </c>
      <c r="B602" s="100" t="s">
        <v>6901</v>
      </c>
      <c r="C602" s="98" t="s">
        <v>4788</v>
      </c>
      <c r="D602" s="99" t="s">
        <v>4647</v>
      </c>
      <c r="E602" s="100" t="s">
        <v>4789</v>
      </c>
      <c r="F602" s="98" t="s">
        <v>4790</v>
      </c>
      <c r="G602" s="100" t="s">
        <v>4791</v>
      </c>
      <c r="H602" s="98">
        <v>2015</v>
      </c>
      <c r="I602" s="100" t="s">
        <v>4792</v>
      </c>
      <c r="J602" s="101">
        <v>41920</v>
      </c>
      <c r="K602" s="100" t="s">
        <v>1284</v>
      </c>
      <c r="L602" s="100" t="s">
        <v>4793</v>
      </c>
      <c r="M602" s="100" t="s">
        <v>4794</v>
      </c>
      <c r="N602" s="100" t="s">
        <v>4795</v>
      </c>
      <c r="O602" s="100" t="s">
        <v>4796</v>
      </c>
      <c r="P602" s="100" t="s">
        <v>4797</v>
      </c>
      <c r="Q602" s="102">
        <v>47.934705882352944</v>
      </c>
      <c r="R602" s="98">
        <v>4.9317647058823528</v>
      </c>
      <c r="S602" s="98">
        <v>1.2329411764705882</v>
      </c>
      <c r="T602" s="98">
        <v>41.77</v>
      </c>
      <c r="U602" s="102">
        <v>47.934705882352944</v>
      </c>
      <c r="V602" s="98">
        <v>25</v>
      </c>
      <c r="W602" s="98">
        <v>11.51</v>
      </c>
      <c r="X602" s="103" t="s">
        <v>4646</v>
      </c>
      <c r="Y602" s="102">
        <v>3</v>
      </c>
      <c r="Z602" s="102">
        <v>12</v>
      </c>
      <c r="AA602" s="102">
        <v>1.2</v>
      </c>
      <c r="AB602" s="102">
        <v>44</v>
      </c>
      <c r="AC602" s="98"/>
      <c r="AD602" s="102">
        <v>17.11</v>
      </c>
      <c r="AE602" s="104">
        <v>5</v>
      </c>
      <c r="AF602" s="105">
        <v>25</v>
      </c>
      <c r="AG602" s="106" t="s">
        <v>4647</v>
      </c>
      <c r="AH602" s="100" t="s">
        <v>4648</v>
      </c>
      <c r="AI602" s="107">
        <v>70</v>
      </c>
      <c r="AJ602" s="106"/>
      <c r="AK602" s="98"/>
      <c r="AL602" s="107"/>
      <c r="AM602" s="106"/>
      <c r="AN602" s="98"/>
      <c r="AO602" s="107"/>
      <c r="AP602" s="106"/>
      <c r="AQ602" s="98"/>
      <c r="AR602" s="107"/>
      <c r="AS602" s="106" t="s">
        <v>4798</v>
      </c>
      <c r="AT602" s="98" t="s">
        <v>4789</v>
      </c>
      <c r="AU602" s="107">
        <v>30</v>
      </c>
      <c r="AV602" s="108"/>
      <c r="AW602" s="98"/>
      <c r="AX602" s="98"/>
    </row>
    <row r="603" spans="1:256" ht="127.4" x14ac:dyDescent="0.25">
      <c r="A603" s="97">
        <v>1502</v>
      </c>
      <c r="B603" s="100" t="s">
        <v>6901</v>
      </c>
      <c r="C603" s="98" t="s">
        <v>669</v>
      </c>
      <c r="D603" s="99"/>
      <c r="E603" s="100" t="s">
        <v>4648</v>
      </c>
      <c r="F603" s="98">
        <v>20631</v>
      </c>
      <c r="G603" s="100" t="s">
        <v>4682</v>
      </c>
      <c r="H603" s="98">
        <v>2002</v>
      </c>
      <c r="I603" s="100" t="s">
        <v>4683</v>
      </c>
      <c r="J603" s="101">
        <v>86424.2</v>
      </c>
      <c r="K603" s="100" t="s">
        <v>636</v>
      </c>
      <c r="L603" s="100" t="s">
        <v>4684</v>
      </c>
      <c r="M603" s="100" t="s">
        <v>4685</v>
      </c>
      <c r="N603" s="100" t="s">
        <v>4686</v>
      </c>
      <c r="O603" s="100" t="s">
        <v>4687</v>
      </c>
      <c r="P603" s="100" t="s">
        <v>4688</v>
      </c>
      <c r="Q603" s="102">
        <v>37.371888235294115</v>
      </c>
      <c r="R603" s="98">
        <v>0</v>
      </c>
      <c r="S603" s="98">
        <v>2.5418882352941177</v>
      </c>
      <c r="T603" s="98">
        <v>34.83</v>
      </c>
      <c r="U603" s="102">
        <v>37.371888235294115</v>
      </c>
      <c r="V603" s="98">
        <v>100</v>
      </c>
      <c r="W603" s="98">
        <v>100</v>
      </c>
      <c r="X603" s="103" t="s">
        <v>4646</v>
      </c>
      <c r="Y603" s="102">
        <v>3</v>
      </c>
      <c r="Z603" s="102">
        <v>10</v>
      </c>
      <c r="AA603" s="102">
        <v>3</v>
      </c>
      <c r="AB603" s="102">
        <v>16</v>
      </c>
      <c r="AC603" s="98"/>
      <c r="AD603" s="102">
        <v>28.56</v>
      </c>
      <c r="AE603" s="104">
        <v>5</v>
      </c>
      <c r="AF603" s="105">
        <v>80</v>
      </c>
      <c r="AG603" s="106" t="s">
        <v>4668</v>
      </c>
      <c r="AH603" s="100" t="s">
        <v>4650</v>
      </c>
      <c r="AI603" s="107">
        <v>100</v>
      </c>
      <c r="AJ603" s="106"/>
      <c r="AK603" s="98"/>
      <c r="AL603" s="107"/>
      <c r="AM603" s="106"/>
      <c r="AN603" s="98"/>
      <c r="AO603" s="107"/>
      <c r="AP603" s="106"/>
      <c r="AQ603" s="98"/>
      <c r="AR603" s="107"/>
      <c r="AS603" s="106"/>
      <c r="AT603" s="98"/>
      <c r="AU603" s="107"/>
      <c r="AV603" s="108"/>
      <c r="AW603" s="98"/>
      <c r="AX603" s="98"/>
    </row>
    <row r="604" spans="1:256" ht="101.95" x14ac:dyDescent="0.25">
      <c r="A604" s="97">
        <v>1502</v>
      </c>
      <c r="B604" s="100" t="s">
        <v>6901</v>
      </c>
      <c r="C604" s="98" t="s">
        <v>799</v>
      </c>
      <c r="D604" s="99" t="s">
        <v>4647</v>
      </c>
      <c r="E604" s="100" t="s">
        <v>4689</v>
      </c>
      <c r="F604" s="98">
        <v>22315</v>
      </c>
      <c r="G604" s="100" t="s">
        <v>4690</v>
      </c>
      <c r="H604" s="98">
        <v>2010</v>
      </c>
      <c r="I604" s="100" t="s">
        <v>4691</v>
      </c>
      <c r="J604" s="101">
        <v>18167</v>
      </c>
      <c r="K604" s="100" t="s">
        <v>655</v>
      </c>
      <c r="L604" s="100" t="s">
        <v>4692</v>
      </c>
      <c r="M604" s="100" t="s">
        <v>4664</v>
      </c>
      <c r="N604" s="100" t="s">
        <v>4693</v>
      </c>
      <c r="O604" s="100" t="s">
        <v>4694</v>
      </c>
      <c r="P604" s="100" t="s">
        <v>4695</v>
      </c>
      <c r="Q604" s="102">
        <v>28.721617647058824</v>
      </c>
      <c r="R604" s="98">
        <v>2.137294117647059</v>
      </c>
      <c r="S604" s="98">
        <v>0.53432352941176475</v>
      </c>
      <c r="T604" s="98">
        <v>26.05</v>
      </c>
      <c r="U604" s="102">
        <v>28.721617647058824</v>
      </c>
      <c r="V604" s="98">
        <v>56.67</v>
      </c>
      <c r="W604" s="98">
        <v>96.67</v>
      </c>
      <c r="X604" s="103" t="s">
        <v>4646</v>
      </c>
      <c r="Y604" s="102">
        <v>3</v>
      </c>
      <c r="Z604" s="102">
        <v>12</v>
      </c>
      <c r="AA604" s="102"/>
      <c r="AB604" s="102">
        <v>44</v>
      </c>
      <c r="AC604" s="98">
        <v>61</v>
      </c>
      <c r="AD604" s="102">
        <v>23.95</v>
      </c>
      <c r="AE604" s="104"/>
      <c r="AF604" s="105">
        <v>100</v>
      </c>
      <c r="AG604" s="106" t="s">
        <v>4668</v>
      </c>
      <c r="AH604" s="100" t="s">
        <v>4650</v>
      </c>
      <c r="AI604" s="107">
        <v>20</v>
      </c>
      <c r="AJ604" s="106" t="s">
        <v>4696</v>
      </c>
      <c r="AK604" s="98" t="s">
        <v>4689</v>
      </c>
      <c r="AL604" s="107">
        <v>30</v>
      </c>
      <c r="AM604" s="106" t="s">
        <v>4697</v>
      </c>
      <c r="AN604" s="98" t="s">
        <v>4698</v>
      </c>
      <c r="AO604" s="107">
        <v>25</v>
      </c>
      <c r="AP604" s="106"/>
      <c r="AQ604" s="98"/>
      <c r="AR604" s="107"/>
      <c r="AS604" s="106" t="s">
        <v>4699</v>
      </c>
      <c r="AT604" s="98" t="s">
        <v>4700</v>
      </c>
      <c r="AU604" s="107">
        <v>25</v>
      </c>
      <c r="AV604" s="108"/>
      <c r="AW604" s="98"/>
      <c r="AX604" s="98"/>
    </row>
    <row r="605" spans="1:256" ht="63.7" x14ac:dyDescent="0.25">
      <c r="A605" s="97">
        <v>1502</v>
      </c>
      <c r="B605" s="100" t="s">
        <v>6901</v>
      </c>
      <c r="C605" s="98" t="s">
        <v>696</v>
      </c>
      <c r="D605" s="99"/>
      <c r="E605" s="100" t="s">
        <v>4701</v>
      </c>
      <c r="F605" s="98">
        <v>2669</v>
      </c>
      <c r="G605" s="100" t="s">
        <v>4702</v>
      </c>
      <c r="H605" s="98">
        <v>2012</v>
      </c>
      <c r="I605" s="100" t="s">
        <v>4703</v>
      </c>
      <c r="J605" s="101">
        <v>208746.56000000003</v>
      </c>
      <c r="K605" s="100" t="s">
        <v>1284</v>
      </c>
      <c r="L605" s="100" t="s">
        <v>4704</v>
      </c>
      <c r="M605" s="100" t="s">
        <v>4705</v>
      </c>
      <c r="N605" s="100" t="s">
        <v>4706</v>
      </c>
      <c r="O605" s="100" t="s">
        <v>4707</v>
      </c>
      <c r="P605" s="100" t="s">
        <v>4708</v>
      </c>
      <c r="Q605" s="102">
        <v>51.788023529411774</v>
      </c>
      <c r="R605" s="98">
        <v>24.558418823529415</v>
      </c>
      <c r="S605" s="98">
        <v>6.1396047058823537</v>
      </c>
      <c r="T605" s="98">
        <v>21.09</v>
      </c>
      <c r="U605" s="102">
        <v>51.788023529411774</v>
      </c>
      <c r="V605" s="98">
        <v>75</v>
      </c>
      <c r="W605" s="98">
        <v>59.1</v>
      </c>
      <c r="X605" s="103" t="s">
        <v>4646</v>
      </c>
      <c r="Y605" s="102">
        <v>3</v>
      </c>
      <c r="Z605" s="102">
        <v>10</v>
      </c>
      <c r="AA605" s="102">
        <v>3</v>
      </c>
      <c r="AB605" s="102">
        <v>16</v>
      </c>
      <c r="AC605" s="98"/>
      <c r="AD605" s="102">
        <v>19.63</v>
      </c>
      <c r="AE605" s="104">
        <v>5</v>
      </c>
      <c r="AF605" s="105">
        <v>80</v>
      </c>
      <c r="AG605" s="106" t="s">
        <v>4647</v>
      </c>
      <c r="AH605" s="100" t="s">
        <v>4648</v>
      </c>
      <c r="AI605" s="107">
        <v>67</v>
      </c>
      <c r="AJ605" s="106"/>
      <c r="AK605" s="98"/>
      <c r="AL605" s="107"/>
      <c r="AM605" s="106"/>
      <c r="AN605" s="98"/>
      <c r="AO605" s="107"/>
      <c r="AP605" s="106"/>
      <c r="AQ605" s="98"/>
      <c r="AR605" s="107"/>
      <c r="AS605" s="106" t="s">
        <v>4709</v>
      </c>
      <c r="AT605" s="98" t="s">
        <v>4710</v>
      </c>
      <c r="AU605" s="107">
        <v>33</v>
      </c>
      <c r="AV605" s="108"/>
      <c r="AW605" s="98"/>
      <c r="AX605" s="98"/>
    </row>
    <row r="606" spans="1:256" ht="63.7" x14ac:dyDescent="0.25">
      <c r="A606" s="97">
        <v>1502</v>
      </c>
      <c r="B606" s="100" t="s">
        <v>6901</v>
      </c>
      <c r="C606" s="98" t="s">
        <v>683</v>
      </c>
      <c r="D606" s="99"/>
      <c r="E606" s="100" t="s">
        <v>4711</v>
      </c>
      <c r="F606" s="98" t="s">
        <v>4712</v>
      </c>
      <c r="G606" s="100" t="s">
        <v>4713</v>
      </c>
      <c r="H606" s="98">
        <v>2012</v>
      </c>
      <c r="I606" s="100" t="s">
        <v>4714</v>
      </c>
      <c r="J606" s="101">
        <v>39270</v>
      </c>
      <c r="K606" s="100" t="s">
        <v>1284</v>
      </c>
      <c r="L606" s="100" t="s">
        <v>4642</v>
      </c>
      <c r="M606" s="100" t="s">
        <v>4643</v>
      </c>
      <c r="N606" s="100" t="s">
        <v>4715</v>
      </c>
      <c r="O606" s="100" t="s">
        <v>4716</v>
      </c>
      <c r="P606" s="100">
        <v>2843300</v>
      </c>
      <c r="Q606" s="102">
        <v>5.78</v>
      </c>
      <c r="R606" s="98">
        <v>4.6200423529411765</v>
      </c>
      <c r="S606" s="98">
        <v>1.1599999999999999</v>
      </c>
      <c r="T606" s="98">
        <v>26.88</v>
      </c>
      <c r="U606" s="102">
        <v>5.78</v>
      </c>
      <c r="V606" s="98">
        <v>100</v>
      </c>
      <c r="W606" s="98">
        <v>70</v>
      </c>
      <c r="X606" s="103" t="s">
        <v>4646</v>
      </c>
      <c r="Y606" s="102">
        <v>4</v>
      </c>
      <c r="Z606" s="102">
        <v>8</v>
      </c>
      <c r="AA606" s="102">
        <v>2</v>
      </c>
      <c r="AB606" s="102">
        <v>16</v>
      </c>
      <c r="AC606" s="98"/>
      <c r="AD606" s="102">
        <v>26.88</v>
      </c>
      <c r="AE606" s="104">
        <v>5</v>
      </c>
      <c r="AF606" s="105">
        <v>0</v>
      </c>
      <c r="AG606" s="106" t="s">
        <v>4647</v>
      </c>
      <c r="AH606" s="100" t="s">
        <v>4648</v>
      </c>
      <c r="AI606" s="107">
        <v>60</v>
      </c>
      <c r="AJ606" s="106"/>
      <c r="AK606" s="98"/>
      <c r="AL606" s="107"/>
      <c r="AM606" s="106"/>
      <c r="AN606" s="98"/>
      <c r="AO606" s="107"/>
      <c r="AP606" s="106"/>
      <c r="AQ606" s="98"/>
      <c r="AR606" s="107"/>
      <c r="AS606" s="106" t="s">
        <v>4717</v>
      </c>
      <c r="AT606" s="98" t="s">
        <v>4710</v>
      </c>
      <c r="AU606" s="107">
        <v>40</v>
      </c>
      <c r="AV606" s="108"/>
      <c r="AW606" s="98"/>
      <c r="AX606" s="98"/>
    </row>
    <row r="607" spans="1:256" ht="101.95" x14ac:dyDescent="0.25">
      <c r="A607" s="97">
        <v>1502</v>
      </c>
      <c r="B607" s="100" t="s">
        <v>6901</v>
      </c>
      <c r="C607" s="98" t="s">
        <v>799</v>
      </c>
      <c r="D607" s="99" t="s">
        <v>4649</v>
      </c>
      <c r="E607" s="100" t="s">
        <v>4689</v>
      </c>
      <c r="F607" s="98">
        <v>22315</v>
      </c>
      <c r="G607" s="100" t="s">
        <v>4718</v>
      </c>
      <c r="H607" s="98">
        <v>2011</v>
      </c>
      <c r="I607" s="100" t="s">
        <v>4719</v>
      </c>
      <c r="J607" s="101">
        <v>224100</v>
      </c>
      <c r="K607" s="100" t="s">
        <v>655</v>
      </c>
      <c r="L607" s="100" t="s">
        <v>4720</v>
      </c>
      <c r="M607" s="100" t="s">
        <v>4664</v>
      </c>
      <c r="N607" s="100" t="s">
        <v>4721</v>
      </c>
      <c r="O607" s="100" t="s">
        <v>4722</v>
      </c>
      <c r="P607" s="100" t="s">
        <v>4723</v>
      </c>
      <c r="Q607" s="102">
        <v>59.005882352941171</v>
      </c>
      <c r="R607" s="98">
        <v>26.36470588235294</v>
      </c>
      <c r="S607" s="98">
        <v>6.591176470588235</v>
      </c>
      <c r="T607" s="98">
        <v>26.05</v>
      </c>
      <c r="U607" s="102">
        <v>59.005882352941171</v>
      </c>
      <c r="V607" s="98">
        <v>26.67</v>
      </c>
      <c r="W607" s="98">
        <v>66.67</v>
      </c>
      <c r="X607" s="103" t="s">
        <v>4646</v>
      </c>
      <c r="Y607" s="102">
        <v>6</v>
      </c>
      <c r="Z607" s="102">
        <v>4</v>
      </c>
      <c r="AA607" s="102">
        <v>3</v>
      </c>
      <c r="AB607" s="102">
        <v>44</v>
      </c>
      <c r="AC607" s="98">
        <v>61</v>
      </c>
      <c r="AD607" s="102">
        <v>26.05</v>
      </c>
      <c r="AE607" s="104">
        <v>5</v>
      </c>
      <c r="AF607" s="105">
        <v>100</v>
      </c>
      <c r="AG607" s="106" t="s">
        <v>4668</v>
      </c>
      <c r="AH607" s="100" t="s">
        <v>4650</v>
      </c>
      <c r="AI607" s="107">
        <v>30</v>
      </c>
      <c r="AJ607" s="106"/>
      <c r="AK607" s="98"/>
      <c r="AL607" s="107"/>
      <c r="AM607" s="106"/>
      <c r="AN607" s="98"/>
      <c r="AO607" s="107"/>
      <c r="AP607" s="106"/>
      <c r="AQ607" s="98"/>
      <c r="AR607" s="107"/>
      <c r="AS607" s="106" t="s">
        <v>4724</v>
      </c>
      <c r="AT607" s="98" t="s">
        <v>4725</v>
      </c>
      <c r="AU607" s="107">
        <v>70</v>
      </c>
      <c r="AV607" s="108"/>
      <c r="AW607" s="98"/>
      <c r="AX607" s="98"/>
    </row>
    <row r="608" spans="1:256" ht="178.35" x14ac:dyDescent="0.25">
      <c r="A608" s="97">
        <v>1502</v>
      </c>
      <c r="B608" s="100" t="s">
        <v>6901</v>
      </c>
      <c r="C608" s="98" t="s">
        <v>650</v>
      </c>
      <c r="D608" s="99" t="s">
        <v>4649</v>
      </c>
      <c r="E608" s="100" t="s">
        <v>4726</v>
      </c>
      <c r="F608" s="98">
        <v>25599</v>
      </c>
      <c r="G608" s="100" t="s">
        <v>4727</v>
      </c>
      <c r="H608" s="98">
        <v>2011</v>
      </c>
      <c r="I608" s="100" t="s">
        <v>4728</v>
      </c>
      <c r="J608" s="101">
        <v>555600</v>
      </c>
      <c r="K608" s="100" t="s">
        <v>655</v>
      </c>
      <c r="L608" s="100" t="s">
        <v>4729</v>
      </c>
      <c r="M608" s="100" t="s">
        <v>4730</v>
      </c>
      <c r="N608" s="100" t="s">
        <v>4731</v>
      </c>
      <c r="O608" s="100" t="s">
        <v>4732</v>
      </c>
      <c r="P608" s="100" t="s">
        <v>4733</v>
      </c>
      <c r="Q608" s="102">
        <v>129.70470588235293</v>
      </c>
      <c r="R608" s="98">
        <v>65.364705882352936</v>
      </c>
      <c r="S608" s="98">
        <v>36.78</v>
      </c>
      <c r="T608" s="98">
        <v>27.56</v>
      </c>
      <c r="U608" s="102">
        <v>129.70470588235293</v>
      </c>
      <c r="V608" s="98">
        <v>25</v>
      </c>
      <c r="W608" s="98">
        <v>65</v>
      </c>
      <c r="X608" s="103" t="s">
        <v>4646</v>
      </c>
      <c r="Y608" s="102">
        <v>3</v>
      </c>
      <c r="Z608" s="102">
        <v>3</v>
      </c>
      <c r="AA608" s="102">
        <v>2</v>
      </c>
      <c r="AB608" s="102">
        <v>4</v>
      </c>
      <c r="AC608" s="98">
        <v>64</v>
      </c>
      <c r="AD608" s="102">
        <v>21.79</v>
      </c>
      <c r="AE608" s="104">
        <v>5</v>
      </c>
      <c r="AF608" s="105">
        <v>90</v>
      </c>
      <c r="AG608" s="106" t="s">
        <v>4734</v>
      </c>
      <c r="AH608" s="100" t="s">
        <v>4735</v>
      </c>
      <c r="AI608" s="107">
        <v>90</v>
      </c>
      <c r="AJ608" s="106"/>
      <c r="AK608" s="98"/>
      <c r="AL608" s="107"/>
      <c r="AM608" s="106"/>
      <c r="AN608" s="98"/>
      <c r="AO608" s="107"/>
      <c r="AP608" s="106"/>
      <c r="AQ608" s="98"/>
      <c r="AR608" s="107"/>
      <c r="AS608" s="106" t="s">
        <v>4699</v>
      </c>
      <c r="AT608" s="98" t="s">
        <v>4700</v>
      </c>
      <c r="AU608" s="107">
        <v>10</v>
      </c>
      <c r="AV608" s="108"/>
      <c r="AW608" s="98"/>
      <c r="AX608" s="98"/>
    </row>
    <row r="609" spans="1:50" ht="114.65" x14ac:dyDescent="0.25">
      <c r="A609" s="97">
        <v>1502</v>
      </c>
      <c r="B609" s="100" t="s">
        <v>6901</v>
      </c>
      <c r="C609" s="98" t="s">
        <v>849</v>
      </c>
      <c r="D609" s="99"/>
      <c r="E609" s="100" t="s">
        <v>4651</v>
      </c>
      <c r="F609" s="98" t="s">
        <v>4736</v>
      </c>
      <c r="G609" s="100" t="s">
        <v>4737</v>
      </c>
      <c r="H609" s="98">
        <v>2009</v>
      </c>
      <c r="I609" s="100" t="s">
        <v>4738</v>
      </c>
      <c r="J609" s="101">
        <v>24514</v>
      </c>
      <c r="K609" s="100" t="s">
        <v>1284</v>
      </c>
      <c r="L609" s="100" t="s">
        <v>4654</v>
      </c>
      <c r="M609" s="100" t="s">
        <v>4655</v>
      </c>
      <c r="N609" s="100" t="s">
        <v>4739</v>
      </c>
      <c r="O609" s="100" t="s">
        <v>4740</v>
      </c>
      <c r="P609" s="100">
        <v>2767500</v>
      </c>
      <c r="Q609" s="102">
        <v>26.88</v>
      </c>
      <c r="R609" s="98">
        <v>0</v>
      </c>
      <c r="S609" s="98">
        <v>0.72</v>
      </c>
      <c r="T609" s="98">
        <v>26.16</v>
      </c>
      <c r="U609" s="102">
        <v>26.88</v>
      </c>
      <c r="V609" s="98">
        <v>90</v>
      </c>
      <c r="W609" s="98">
        <v>100</v>
      </c>
      <c r="X609" s="103" t="s">
        <v>4646</v>
      </c>
      <c r="Y609" s="102">
        <v>3</v>
      </c>
      <c r="Z609" s="102">
        <v>10</v>
      </c>
      <c r="AA609" s="102">
        <v>4</v>
      </c>
      <c r="AB609" s="102">
        <v>16</v>
      </c>
      <c r="AC609" s="98"/>
      <c r="AD609" s="102">
        <v>20.079999999999998</v>
      </c>
      <c r="AE609" s="104">
        <v>5</v>
      </c>
      <c r="AF609" s="105">
        <v>50</v>
      </c>
      <c r="AG609" s="106" t="s">
        <v>4647</v>
      </c>
      <c r="AH609" s="100" t="s">
        <v>4648</v>
      </c>
      <c r="AI609" s="107">
        <v>100</v>
      </c>
      <c r="AJ609" s="106"/>
      <c r="AK609" s="98"/>
      <c r="AL609" s="107"/>
      <c r="AM609" s="106"/>
      <c r="AN609" s="98"/>
      <c r="AO609" s="107"/>
      <c r="AP609" s="106"/>
      <c r="AQ609" s="98"/>
      <c r="AR609" s="107"/>
      <c r="AS609" s="106"/>
      <c r="AT609" s="98"/>
      <c r="AU609" s="107"/>
      <c r="AV609" s="108"/>
      <c r="AW609" s="98"/>
      <c r="AX609" s="98"/>
    </row>
    <row r="610" spans="1:50" ht="101.95" x14ac:dyDescent="0.25">
      <c r="A610" s="97">
        <v>1502</v>
      </c>
      <c r="B610" s="100" t="s">
        <v>6901</v>
      </c>
      <c r="C610" s="98" t="s">
        <v>799</v>
      </c>
      <c r="D610" s="99"/>
      <c r="E610" s="100" t="s">
        <v>4741</v>
      </c>
      <c r="F610" s="98" t="s">
        <v>4742</v>
      </c>
      <c r="G610" s="100" t="s">
        <v>4743</v>
      </c>
      <c r="H610" s="98">
        <v>2012</v>
      </c>
      <c r="I610" s="100" t="s">
        <v>4744</v>
      </c>
      <c r="J610" s="101">
        <v>53775.17</v>
      </c>
      <c r="K610" s="100" t="s">
        <v>1284</v>
      </c>
      <c r="L610" s="100" t="s">
        <v>4729</v>
      </c>
      <c r="M610" s="100" t="s">
        <v>4730</v>
      </c>
      <c r="N610" s="100" t="s">
        <v>4745</v>
      </c>
      <c r="O610" s="100" t="s">
        <v>4746</v>
      </c>
      <c r="P610" s="100">
        <v>2847800</v>
      </c>
      <c r="Q610" s="102">
        <v>32.99811323529412</v>
      </c>
      <c r="R610" s="98">
        <v>6.326490588235294</v>
      </c>
      <c r="S610" s="98">
        <v>1.5816226470588235</v>
      </c>
      <c r="T610" s="98">
        <v>25.09</v>
      </c>
      <c r="U610" s="102">
        <v>32.99811323529412</v>
      </c>
      <c r="V610" s="98">
        <v>70</v>
      </c>
      <c r="W610" s="98">
        <v>63.13</v>
      </c>
      <c r="X610" s="103" t="s">
        <v>4646</v>
      </c>
      <c r="Y610" s="102">
        <v>3</v>
      </c>
      <c r="Z610" s="102">
        <v>11</v>
      </c>
      <c r="AA610" s="102">
        <v>4</v>
      </c>
      <c r="AB610" s="102">
        <v>44</v>
      </c>
      <c r="AC610" s="98"/>
      <c r="AD610" s="102">
        <v>16.829999999999998</v>
      </c>
      <c r="AE610" s="104">
        <v>5</v>
      </c>
      <c r="AF610" s="105">
        <v>70</v>
      </c>
      <c r="AG610" s="106" t="s">
        <v>4647</v>
      </c>
      <c r="AH610" s="100" t="s">
        <v>4648</v>
      </c>
      <c r="AI610" s="107">
        <v>60</v>
      </c>
      <c r="AJ610" s="106"/>
      <c r="AK610" s="98"/>
      <c r="AL610" s="107"/>
      <c r="AM610" s="106"/>
      <c r="AN610" s="98"/>
      <c r="AO610" s="107"/>
      <c r="AP610" s="106"/>
      <c r="AQ610" s="98"/>
      <c r="AR610" s="107"/>
      <c r="AS610" s="106" t="s">
        <v>4699</v>
      </c>
      <c r="AT610" s="98" t="s">
        <v>4700</v>
      </c>
      <c r="AU610" s="107">
        <v>40</v>
      </c>
      <c r="AV610" s="108"/>
      <c r="AW610" s="98"/>
      <c r="AX610" s="98"/>
    </row>
    <row r="611" spans="1:50" ht="165.6" x14ac:dyDescent="0.25">
      <c r="A611" s="97">
        <v>1502</v>
      </c>
      <c r="B611" s="100" t="s">
        <v>6901</v>
      </c>
      <c r="C611" s="98" t="s">
        <v>799</v>
      </c>
      <c r="D611" s="99" t="s">
        <v>4647</v>
      </c>
      <c r="E611" s="100" t="s">
        <v>4689</v>
      </c>
      <c r="F611" s="98">
        <v>22315</v>
      </c>
      <c r="G611" s="100" t="s">
        <v>4747</v>
      </c>
      <c r="H611" s="98">
        <v>2009</v>
      </c>
      <c r="I611" s="100" t="s">
        <v>4748</v>
      </c>
      <c r="J611" s="101">
        <v>39962</v>
      </c>
      <c r="K611" s="100" t="s">
        <v>655</v>
      </c>
      <c r="L611" s="100" t="s">
        <v>4720</v>
      </c>
      <c r="M611" s="100" t="s">
        <v>4749</v>
      </c>
      <c r="N611" s="100" t="s">
        <v>4750</v>
      </c>
      <c r="O611" s="100" t="s">
        <v>4751</v>
      </c>
      <c r="P611" s="100" t="s">
        <v>4752</v>
      </c>
      <c r="Q611" s="102">
        <v>31.926764705882356</v>
      </c>
      <c r="R611" s="98">
        <v>4.701411764705882</v>
      </c>
      <c r="S611" s="98">
        <v>1.1753529411764707</v>
      </c>
      <c r="T611" s="98">
        <v>26.05</v>
      </c>
      <c r="U611" s="102">
        <v>31.926764705882356</v>
      </c>
      <c r="V611" s="98">
        <v>58.33</v>
      </c>
      <c r="W611" s="98">
        <v>98.33</v>
      </c>
      <c r="X611" s="103" t="s">
        <v>4646</v>
      </c>
      <c r="Y611" s="102">
        <v>3</v>
      </c>
      <c r="Z611" s="102">
        <v>10</v>
      </c>
      <c r="AA611" s="102">
        <v>5</v>
      </c>
      <c r="AB611" s="102">
        <v>44</v>
      </c>
      <c r="AC611" s="98">
        <v>61</v>
      </c>
      <c r="AD611" s="102">
        <v>23.95</v>
      </c>
      <c r="AE611" s="104">
        <v>5</v>
      </c>
      <c r="AF611" s="105">
        <v>100</v>
      </c>
      <c r="AG611" s="106" t="s">
        <v>4668</v>
      </c>
      <c r="AH611" s="100" t="s">
        <v>4650</v>
      </c>
      <c r="AI611" s="107">
        <v>10</v>
      </c>
      <c r="AJ611" s="106" t="s">
        <v>4696</v>
      </c>
      <c r="AK611" s="98" t="s">
        <v>4689</v>
      </c>
      <c r="AL611" s="107">
        <v>50</v>
      </c>
      <c r="AM611" s="106" t="s">
        <v>4697</v>
      </c>
      <c r="AN611" s="98" t="s">
        <v>4698</v>
      </c>
      <c r="AO611" s="107">
        <v>40</v>
      </c>
      <c r="AP611" s="106"/>
      <c r="AQ611" s="98"/>
      <c r="AR611" s="107"/>
      <c r="AS611" s="106"/>
      <c r="AT611" s="98"/>
      <c r="AU611" s="107"/>
      <c r="AV611" s="108"/>
      <c r="AW611" s="98"/>
      <c r="AX611" s="98"/>
    </row>
    <row r="612" spans="1:50" ht="242.05" x14ac:dyDescent="0.25">
      <c r="A612" s="97">
        <v>1502</v>
      </c>
      <c r="B612" s="100" t="s">
        <v>6901</v>
      </c>
      <c r="C612" s="98" t="s">
        <v>650</v>
      </c>
      <c r="D612" s="99"/>
      <c r="E612" s="100" t="s">
        <v>4753</v>
      </c>
      <c r="F612" s="98">
        <v>17970</v>
      </c>
      <c r="G612" s="100" t="s">
        <v>4754</v>
      </c>
      <c r="H612" s="98">
        <v>2004</v>
      </c>
      <c r="I612" s="100" t="s">
        <v>4755</v>
      </c>
      <c r="J612" s="101">
        <v>682017.39</v>
      </c>
      <c r="K612" s="100" t="s">
        <v>733</v>
      </c>
      <c r="L612" s="100" t="s">
        <v>4756</v>
      </c>
      <c r="M612" s="100" t="s">
        <v>4757</v>
      </c>
      <c r="N612" s="100" t="s">
        <v>4758</v>
      </c>
      <c r="O612" s="100" t="s">
        <v>4759</v>
      </c>
      <c r="P612" s="100" t="s">
        <v>4760</v>
      </c>
      <c r="Q612" s="102">
        <v>46.109335000000002</v>
      </c>
      <c r="R612" s="98">
        <v>0</v>
      </c>
      <c r="S612" s="98">
        <v>20.059335000000001</v>
      </c>
      <c r="T612" s="98">
        <v>26.05</v>
      </c>
      <c r="U612" s="102">
        <v>46.109335000000002</v>
      </c>
      <c r="V612" s="98">
        <v>100</v>
      </c>
      <c r="W612" s="98">
        <v>100</v>
      </c>
      <c r="X612" s="103" t="s">
        <v>4646</v>
      </c>
      <c r="Y612" s="102">
        <v>3</v>
      </c>
      <c r="Z612" s="102">
        <v>10</v>
      </c>
      <c r="AA612" s="102">
        <v>4</v>
      </c>
      <c r="AB612" s="102">
        <v>16</v>
      </c>
      <c r="AC612" s="98">
        <v>147</v>
      </c>
      <c r="AD612" s="102">
        <v>16.93</v>
      </c>
      <c r="AE612" s="104">
        <v>5</v>
      </c>
      <c r="AF612" s="105">
        <v>50</v>
      </c>
      <c r="AG612" s="106" t="s">
        <v>4668</v>
      </c>
      <c r="AH612" s="100" t="s">
        <v>4650</v>
      </c>
      <c r="AI612" s="107">
        <v>100</v>
      </c>
      <c r="AJ612" s="106"/>
      <c r="AK612" s="98"/>
      <c r="AL612" s="107"/>
      <c r="AM612" s="106"/>
      <c r="AN612" s="98"/>
      <c r="AO612" s="107"/>
      <c r="AP612" s="106"/>
      <c r="AQ612" s="98"/>
      <c r="AR612" s="107"/>
      <c r="AS612" s="106"/>
      <c r="AT612" s="98"/>
      <c r="AU612" s="107"/>
      <c r="AV612" s="108"/>
      <c r="AW612" s="98"/>
      <c r="AX612" s="98"/>
    </row>
    <row r="613" spans="1:50" ht="229.3" x14ac:dyDescent="0.25">
      <c r="A613" s="97">
        <v>1502</v>
      </c>
      <c r="B613" s="100" t="s">
        <v>6901</v>
      </c>
      <c r="C613" s="98" t="s">
        <v>650</v>
      </c>
      <c r="D613" s="99"/>
      <c r="E613" s="100" t="s">
        <v>4761</v>
      </c>
      <c r="F613" s="98">
        <v>20624</v>
      </c>
      <c r="G613" s="100" t="s">
        <v>4762</v>
      </c>
      <c r="H613" s="98">
        <v>2007</v>
      </c>
      <c r="I613" s="100" t="s">
        <v>4763</v>
      </c>
      <c r="J613" s="101">
        <v>76344</v>
      </c>
      <c r="K613" s="100" t="s">
        <v>675</v>
      </c>
      <c r="L613" s="100" t="s">
        <v>4764</v>
      </c>
      <c r="M613" s="100" t="s">
        <v>4765</v>
      </c>
      <c r="N613" s="100" t="s">
        <v>4766</v>
      </c>
      <c r="O613" s="100" t="s">
        <v>4767</v>
      </c>
      <c r="P613" s="100" t="s">
        <v>4768</v>
      </c>
      <c r="Q613" s="102">
        <v>30.545411764705882</v>
      </c>
      <c r="R613" s="98">
        <v>0</v>
      </c>
      <c r="S613" s="98">
        <v>2.2454117647058824</v>
      </c>
      <c r="T613" s="98">
        <v>28.3</v>
      </c>
      <c r="U613" s="102">
        <v>30.545411764705882</v>
      </c>
      <c r="V613" s="98">
        <v>100</v>
      </c>
      <c r="W613" s="98">
        <v>100</v>
      </c>
      <c r="X613" s="103" t="s">
        <v>4646</v>
      </c>
      <c r="Y613" s="102">
        <v>3</v>
      </c>
      <c r="Z613" s="102">
        <v>12</v>
      </c>
      <c r="AA613" s="102">
        <v>4</v>
      </c>
      <c r="AB613" s="102">
        <v>16</v>
      </c>
      <c r="AC613" s="98">
        <v>75</v>
      </c>
      <c r="AD613" s="102">
        <v>11.31</v>
      </c>
      <c r="AE613" s="104">
        <v>5</v>
      </c>
      <c r="AF613" s="105">
        <v>80</v>
      </c>
      <c r="AG613" s="106"/>
      <c r="AH613" s="100"/>
      <c r="AI613" s="107"/>
      <c r="AJ613" s="106"/>
      <c r="AK613" s="98"/>
      <c r="AL613" s="107"/>
      <c r="AM613" s="106"/>
      <c r="AN613" s="98"/>
      <c r="AO613" s="107"/>
      <c r="AP613" s="106"/>
      <c r="AQ613" s="98"/>
      <c r="AR613" s="107"/>
      <c r="AS613" s="106" t="s">
        <v>4717</v>
      </c>
      <c r="AT613" s="98" t="s">
        <v>4710</v>
      </c>
      <c r="AU613" s="107">
        <v>100</v>
      </c>
      <c r="AV613" s="108"/>
      <c r="AW613" s="98"/>
      <c r="AX613" s="98"/>
    </row>
    <row r="614" spans="1:50" ht="63.7" x14ac:dyDescent="0.25">
      <c r="A614" s="97">
        <v>1510</v>
      </c>
      <c r="B614" s="100" t="s">
        <v>6902</v>
      </c>
      <c r="C614" s="98">
        <v>8</v>
      </c>
      <c r="D614" s="99" t="s">
        <v>4831</v>
      </c>
      <c r="E614" s="100" t="s">
        <v>4813</v>
      </c>
      <c r="F614" s="98">
        <v>10756</v>
      </c>
      <c r="G614" s="100" t="s">
        <v>4832</v>
      </c>
      <c r="H614" s="98">
        <v>2009</v>
      </c>
      <c r="I614" s="100" t="s">
        <v>4833</v>
      </c>
      <c r="J614" s="101">
        <v>138669.95000000001</v>
      </c>
      <c r="K614" s="100" t="s">
        <v>655</v>
      </c>
      <c r="L614" s="100" t="s">
        <v>4834</v>
      </c>
      <c r="M614" s="100" t="s">
        <v>4835</v>
      </c>
      <c r="N614" s="100" t="s">
        <v>4836</v>
      </c>
      <c r="O614" s="100" t="s">
        <v>4837</v>
      </c>
      <c r="P614" s="100">
        <v>1090041</v>
      </c>
      <c r="Q614" s="102">
        <v>0</v>
      </c>
      <c r="R614" s="98">
        <v>0</v>
      </c>
      <c r="S614" s="98">
        <v>0</v>
      </c>
      <c r="T614" s="98">
        <v>12.38</v>
      </c>
      <c r="U614" s="102">
        <v>12.38</v>
      </c>
      <c r="V614" s="98">
        <v>300</v>
      </c>
      <c r="W614" s="98">
        <v>100</v>
      </c>
      <c r="X614" s="103" t="s">
        <v>4820</v>
      </c>
      <c r="Y614" s="102">
        <v>6</v>
      </c>
      <c r="Z614" s="102">
        <v>1</v>
      </c>
      <c r="AA614" s="102">
        <v>1</v>
      </c>
      <c r="AB614" s="102">
        <v>23</v>
      </c>
      <c r="AC614" s="98">
        <v>46</v>
      </c>
      <c r="AD614" s="102">
        <v>12.38</v>
      </c>
      <c r="AE614" s="104">
        <v>5</v>
      </c>
      <c r="AF614" s="105">
        <v>300</v>
      </c>
      <c r="AG614" s="106" t="s">
        <v>4831</v>
      </c>
      <c r="AH614" s="100" t="s">
        <v>4838</v>
      </c>
      <c r="AI614" s="107">
        <v>20</v>
      </c>
      <c r="AJ614" s="106" t="s">
        <v>4839</v>
      </c>
      <c r="AK614" s="98" t="s">
        <v>4840</v>
      </c>
      <c r="AL614" s="107">
        <v>20</v>
      </c>
      <c r="AM614" s="106" t="s">
        <v>4841</v>
      </c>
      <c r="AN614" s="98" t="s">
        <v>4842</v>
      </c>
      <c r="AO614" s="107">
        <v>20</v>
      </c>
      <c r="AP614" s="106" t="s">
        <v>4843</v>
      </c>
      <c r="AQ614" s="98" t="s">
        <v>4844</v>
      </c>
      <c r="AR614" s="107">
        <v>20</v>
      </c>
      <c r="AS614" s="106" t="s">
        <v>4845</v>
      </c>
      <c r="AT614" s="98" t="s">
        <v>4813</v>
      </c>
      <c r="AU614" s="107">
        <v>20</v>
      </c>
      <c r="AV614" s="108" t="s">
        <v>4846</v>
      </c>
      <c r="AW614" s="98"/>
      <c r="AX614" s="98">
        <v>200</v>
      </c>
    </row>
    <row r="615" spans="1:50" ht="178.35" x14ac:dyDescent="0.25">
      <c r="A615" s="97">
        <v>1510</v>
      </c>
      <c r="B615" s="100" t="s">
        <v>6902</v>
      </c>
      <c r="C615" s="98">
        <v>7</v>
      </c>
      <c r="D615" s="99"/>
      <c r="E615" s="100" t="s">
        <v>4871</v>
      </c>
      <c r="F615" s="98">
        <v>25787</v>
      </c>
      <c r="G615" s="100" t="s">
        <v>4872</v>
      </c>
      <c r="H615" s="98">
        <v>2004</v>
      </c>
      <c r="I615" s="100" t="s">
        <v>4873</v>
      </c>
      <c r="J615" s="101">
        <v>50075.11</v>
      </c>
      <c r="K615" s="100" t="s">
        <v>726</v>
      </c>
      <c r="L615" s="100" t="s">
        <v>4874</v>
      </c>
      <c r="M615" s="100" t="s">
        <v>4875</v>
      </c>
      <c r="N615" s="100" t="s">
        <v>4876</v>
      </c>
      <c r="O615" s="100" t="s">
        <v>4877</v>
      </c>
      <c r="P615" s="100">
        <v>1040012</v>
      </c>
      <c r="Q615" s="102">
        <v>8</v>
      </c>
      <c r="R615" s="98">
        <v>0</v>
      </c>
      <c r="S615" s="98">
        <v>8</v>
      </c>
      <c r="T615" s="98">
        <v>18.64</v>
      </c>
      <c r="U615" s="102">
        <v>26.64</v>
      </c>
      <c r="V615" s="98">
        <v>2</v>
      </c>
      <c r="W615" s="98">
        <v>100</v>
      </c>
      <c r="X615" s="103" t="s">
        <v>4820</v>
      </c>
      <c r="Y615" s="102">
        <v>4</v>
      </c>
      <c r="Z615" s="102">
        <v>7</v>
      </c>
      <c r="AA615" s="102">
        <v>1</v>
      </c>
      <c r="AB615" s="102">
        <v>17</v>
      </c>
      <c r="AC615" s="98">
        <v>191</v>
      </c>
      <c r="AD615" s="102">
        <v>18.64</v>
      </c>
      <c r="AE615" s="104">
        <v>4</v>
      </c>
      <c r="AF615" s="105">
        <v>0</v>
      </c>
      <c r="AG615" s="106"/>
      <c r="AH615" s="100"/>
      <c r="AI615" s="107"/>
      <c r="AJ615" s="106"/>
      <c r="AK615" s="98"/>
      <c r="AL615" s="107"/>
      <c r="AM615" s="106"/>
      <c r="AN615" s="98"/>
      <c r="AO615" s="107"/>
      <c r="AP615" s="106"/>
      <c r="AQ615" s="98"/>
      <c r="AR615" s="107"/>
      <c r="AS615" s="106"/>
      <c r="AT615" s="98"/>
      <c r="AU615" s="107"/>
      <c r="AV615" s="108"/>
      <c r="AW615" s="98"/>
      <c r="AX615" s="98"/>
    </row>
    <row r="616" spans="1:50" ht="178.35" x14ac:dyDescent="0.25">
      <c r="A616" s="97">
        <v>1510</v>
      </c>
      <c r="B616" s="100" t="s">
        <v>6902</v>
      </c>
      <c r="C616" s="98">
        <v>7</v>
      </c>
      <c r="D616" s="99" t="s">
        <v>4839</v>
      </c>
      <c r="E616" s="100" t="s">
        <v>4871</v>
      </c>
      <c r="F616" s="98">
        <v>25787</v>
      </c>
      <c r="G616" s="100" t="s">
        <v>4882</v>
      </c>
      <c r="H616" s="98">
        <v>2008</v>
      </c>
      <c r="I616" s="100" t="s">
        <v>4883</v>
      </c>
      <c r="J616" s="101">
        <v>28315</v>
      </c>
      <c r="K616" s="100" t="s">
        <v>655</v>
      </c>
      <c r="L616" s="100" t="s">
        <v>4874</v>
      </c>
      <c r="M616" s="100" t="s">
        <v>4875</v>
      </c>
      <c r="N616" s="100" t="s">
        <v>4884</v>
      </c>
      <c r="O616" s="100" t="s">
        <v>4885</v>
      </c>
      <c r="P616" s="100">
        <v>1080098</v>
      </c>
      <c r="Q616" s="102">
        <v>1.5</v>
      </c>
      <c r="R616" s="98">
        <v>0</v>
      </c>
      <c r="S616" s="98">
        <v>1.5</v>
      </c>
      <c r="T616" s="98">
        <v>20.78</v>
      </c>
      <c r="U616" s="102">
        <v>22.28</v>
      </c>
      <c r="V616" s="98">
        <v>1</v>
      </c>
      <c r="W616" s="98">
        <v>100</v>
      </c>
      <c r="X616" s="103" t="s">
        <v>4820</v>
      </c>
      <c r="Y616" s="102">
        <v>4</v>
      </c>
      <c r="Z616" s="102">
        <v>3</v>
      </c>
      <c r="AA616" s="102">
        <v>3</v>
      </c>
      <c r="AB616" s="102">
        <v>60</v>
      </c>
      <c r="AC616" s="98">
        <v>45</v>
      </c>
      <c r="AD616" s="102">
        <v>20.78</v>
      </c>
      <c r="AE616" s="104">
        <v>5</v>
      </c>
      <c r="AF616" s="105">
        <v>0</v>
      </c>
      <c r="AG616" s="106"/>
      <c r="AH616" s="100"/>
      <c r="AI616" s="107"/>
      <c r="AJ616" s="106"/>
      <c r="AK616" s="98"/>
      <c r="AL616" s="107"/>
      <c r="AM616" s="106"/>
      <c r="AN616" s="98"/>
      <c r="AO616" s="107"/>
      <c r="AP616" s="106"/>
      <c r="AQ616" s="98"/>
      <c r="AR616" s="107"/>
      <c r="AS616" s="106"/>
      <c r="AT616" s="98"/>
      <c r="AU616" s="107"/>
      <c r="AV616" s="108"/>
      <c r="AW616" s="98"/>
      <c r="AX616" s="98"/>
    </row>
    <row r="617" spans="1:50" ht="178.35" x14ac:dyDescent="0.25">
      <c r="A617" s="97">
        <v>1510</v>
      </c>
      <c r="B617" s="100" t="s">
        <v>6902</v>
      </c>
      <c r="C617" s="98">
        <v>7</v>
      </c>
      <c r="D617" s="99" t="s">
        <v>4839</v>
      </c>
      <c r="E617" s="100" t="s">
        <v>4871</v>
      </c>
      <c r="F617" s="98">
        <v>25787</v>
      </c>
      <c r="G617" s="100" t="s">
        <v>4886</v>
      </c>
      <c r="H617" s="98">
        <v>2008</v>
      </c>
      <c r="I617" s="100" t="s">
        <v>4887</v>
      </c>
      <c r="J617" s="101">
        <v>41563</v>
      </c>
      <c r="K617" s="100" t="s">
        <v>655</v>
      </c>
      <c r="L617" s="100" t="s">
        <v>4874</v>
      </c>
      <c r="M617" s="100" t="s">
        <v>4875</v>
      </c>
      <c r="N617" s="100" t="s">
        <v>4888</v>
      </c>
      <c r="O617" s="100" t="s">
        <v>4889</v>
      </c>
      <c r="P617" s="100">
        <v>1080099</v>
      </c>
      <c r="Q617" s="102">
        <v>0.88</v>
      </c>
      <c r="R617" s="98">
        <v>0</v>
      </c>
      <c r="S617" s="98">
        <v>0.88</v>
      </c>
      <c r="T617" s="98">
        <v>14.41</v>
      </c>
      <c r="U617" s="102">
        <v>15.290000000000001</v>
      </c>
      <c r="V617" s="98">
        <v>5</v>
      </c>
      <c r="W617" s="98">
        <v>100</v>
      </c>
      <c r="X617" s="103" t="s">
        <v>4820</v>
      </c>
      <c r="Y617" s="102">
        <v>4</v>
      </c>
      <c r="Z617" s="102">
        <v>7</v>
      </c>
      <c r="AA617" s="102">
        <v>2</v>
      </c>
      <c r="AB617" s="102">
        <v>60</v>
      </c>
      <c r="AC617" s="98">
        <v>45</v>
      </c>
      <c r="AD617" s="102">
        <v>14.41</v>
      </c>
      <c r="AE617" s="104">
        <v>5</v>
      </c>
      <c r="AF617" s="105">
        <v>15</v>
      </c>
      <c r="AG617" s="106" t="s">
        <v>4890</v>
      </c>
      <c r="AH617" s="100" t="s">
        <v>4871</v>
      </c>
      <c r="AI617" s="107">
        <v>50</v>
      </c>
      <c r="AJ617" s="106" t="s">
        <v>4890</v>
      </c>
      <c r="AK617" s="98" t="s">
        <v>4891</v>
      </c>
      <c r="AL617" s="107">
        <v>50</v>
      </c>
      <c r="AM617" s="106"/>
      <c r="AN617" s="98"/>
      <c r="AO617" s="107"/>
      <c r="AP617" s="106"/>
      <c r="AQ617" s="98"/>
      <c r="AR617" s="107"/>
      <c r="AS617" s="106"/>
      <c r="AT617" s="98"/>
      <c r="AU617" s="107"/>
      <c r="AV617" s="108"/>
      <c r="AW617" s="98"/>
      <c r="AX617" s="98"/>
    </row>
    <row r="618" spans="1:50" ht="191.1" x14ac:dyDescent="0.25">
      <c r="A618" s="97">
        <v>1510</v>
      </c>
      <c r="B618" s="100" t="s">
        <v>6902</v>
      </c>
      <c r="C618" s="98">
        <v>4</v>
      </c>
      <c r="D618" s="99"/>
      <c r="E618" s="100" t="s">
        <v>4854</v>
      </c>
      <c r="F618" s="98">
        <v>24375</v>
      </c>
      <c r="G618" s="100" t="s">
        <v>4855</v>
      </c>
      <c r="H618" s="98">
        <v>2007</v>
      </c>
      <c r="I618" s="100" t="s">
        <v>4856</v>
      </c>
      <c r="J618" s="101">
        <v>50922.400000000001</v>
      </c>
      <c r="K618" s="100" t="s">
        <v>675</v>
      </c>
      <c r="L618" s="100" t="s">
        <v>4857</v>
      </c>
      <c r="M618" s="100" t="s">
        <v>4858</v>
      </c>
      <c r="N618" s="100" t="s">
        <v>4859</v>
      </c>
      <c r="O618" s="100" t="s">
        <v>4860</v>
      </c>
      <c r="P618" s="100">
        <v>1070009</v>
      </c>
      <c r="Q618" s="102">
        <v>6</v>
      </c>
      <c r="R618" s="98">
        <v>0</v>
      </c>
      <c r="S618" s="98">
        <v>6</v>
      </c>
      <c r="T618" s="98">
        <v>20.78</v>
      </c>
      <c r="U618" s="102">
        <v>26.78</v>
      </c>
      <c r="V618" s="98">
        <v>92</v>
      </c>
      <c r="W618" s="98">
        <v>100</v>
      </c>
      <c r="X618" s="103" t="s">
        <v>4820</v>
      </c>
      <c r="Y618" s="102">
        <v>4</v>
      </c>
      <c r="Z618" s="102">
        <v>6</v>
      </c>
      <c r="AA618" s="102">
        <v>2</v>
      </c>
      <c r="AB618" s="102">
        <v>35</v>
      </c>
      <c r="AC618" s="98">
        <v>71</v>
      </c>
      <c r="AD618" s="102">
        <v>20.78</v>
      </c>
      <c r="AE618" s="104">
        <v>5</v>
      </c>
      <c r="AF618" s="105">
        <v>100</v>
      </c>
      <c r="AG618" s="106" t="s">
        <v>4843</v>
      </c>
      <c r="AH618" s="100" t="s">
        <v>4861</v>
      </c>
      <c r="AI618" s="107">
        <v>30</v>
      </c>
      <c r="AJ618" s="106" t="s">
        <v>4862</v>
      </c>
      <c r="AK618" s="98" t="s">
        <v>4863</v>
      </c>
      <c r="AL618" s="107">
        <v>20</v>
      </c>
      <c r="AM618" s="106">
        <v>37503</v>
      </c>
      <c r="AN618" s="98" t="s">
        <v>4864</v>
      </c>
      <c r="AO618" s="107">
        <v>10</v>
      </c>
      <c r="AP618" s="106">
        <v>32571</v>
      </c>
      <c r="AQ618" s="98" t="s">
        <v>4865</v>
      </c>
      <c r="AR618" s="107">
        <v>20</v>
      </c>
      <c r="AS618" s="106">
        <v>32682</v>
      </c>
      <c r="AT618" s="98" t="s">
        <v>4866</v>
      </c>
      <c r="AU618" s="107">
        <v>20</v>
      </c>
      <c r="AV618" s="108"/>
      <c r="AW618" s="98"/>
      <c r="AX618" s="98"/>
    </row>
    <row r="619" spans="1:50" ht="152.9" x14ac:dyDescent="0.25">
      <c r="A619" s="97">
        <v>1510</v>
      </c>
      <c r="B619" s="100" t="s">
        <v>6902</v>
      </c>
      <c r="C619" s="98">
        <v>8</v>
      </c>
      <c r="D619" s="99"/>
      <c r="E619" s="100" t="s">
        <v>4813</v>
      </c>
      <c r="F619" s="98">
        <v>10756</v>
      </c>
      <c r="G619" s="100" t="s">
        <v>4825</v>
      </c>
      <c r="H619" s="98">
        <v>2006</v>
      </c>
      <c r="I619" s="100" t="s">
        <v>4826</v>
      </c>
      <c r="J619" s="101">
        <v>23418.46</v>
      </c>
      <c r="K619" s="100" t="s">
        <v>675</v>
      </c>
      <c r="L619" s="100" t="s">
        <v>4827</v>
      </c>
      <c r="M619" s="100" t="s">
        <v>4828</v>
      </c>
      <c r="N619" s="100" t="s">
        <v>4829</v>
      </c>
      <c r="O619" s="100" t="s">
        <v>4830</v>
      </c>
      <c r="P619" s="100">
        <v>1060075</v>
      </c>
      <c r="Q619" s="102">
        <v>0</v>
      </c>
      <c r="R619" s="98">
        <v>0</v>
      </c>
      <c r="S619" s="98">
        <v>0</v>
      </c>
      <c r="T619" s="98">
        <v>12.38</v>
      </c>
      <c r="U619" s="102">
        <v>12.38</v>
      </c>
      <c r="V619" s="98">
        <v>2</v>
      </c>
      <c r="W619" s="98">
        <v>100</v>
      </c>
      <c r="X619" s="103" t="s">
        <v>4820</v>
      </c>
      <c r="Y619" s="102">
        <v>6</v>
      </c>
      <c r="Z619" s="102">
        <v>1</v>
      </c>
      <c r="AA619" s="102">
        <v>3</v>
      </c>
      <c r="AB619" s="102">
        <v>25</v>
      </c>
      <c r="AC619" s="98">
        <v>70</v>
      </c>
      <c r="AD619" s="102">
        <v>12.38</v>
      </c>
      <c r="AE619" s="104">
        <v>5</v>
      </c>
      <c r="AF619" s="105">
        <v>0</v>
      </c>
      <c r="AG619" s="106"/>
      <c r="AH619" s="100"/>
      <c r="AI619" s="107"/>
      <c r="AJ619" s="106"/>
      <c r="AK619" s="98"/>
      <c r="AL619" s="107"/>
      <c r="AM619" s="106"/>
      <c r="AN619" s="98"/>
      <c r="AO619" s="107"/>
      <c r="AP619" s="106"/>
      <c r="AQ619" s="98"/>
      <c r="AR619" s="107"/>
      <c r="AS619" s="106"/>
      <c r="AT619" s="98"/>
      <c r="AU619" s="107"/>
      <c r="AV619" s="108"/>
      <c r="AW619" s="98"/>
      <c r="AX619" s="98"/>
    </row>
    <row r="620" spans="1:50" ht="165.6" x14ac:dyDescent="0.25">
      <c r="A620" s="97">
        <v>1510</v>
      </c>
      <c r="B620" s="100" t="s">
        <v>6902</v>
      </c>
      <c r="C620" s="98">
        <v>5</v>
      </c>
      <c r="D620" s="99"/>
      <c r="E620" s="100" t="s">
        <v>4813</v>
      </c>
      <c r="F620" s="98">
        <v>10756</v>
      </c>
      <c r="G620" s="100" t="s">
        <v>4814</v>
      </c>
      <c r="H620" s="98">
        <v>2006</v>
      </c>
      <c r="I620" s="100" t="s">
        <v>4815</v>
      </c>
      <c r="J620" s="101">
        <v>46003.18</v>
      </c>
      <c r="K620" s="100" t="s">
        <v>675</v>
      </c>
      <c r="L620" s="100" t="s">
        <v>4816</v>
      </c>
      <c r="M620" s="100" t="s">
        <v>4817</v>
      </c>
      <c r="N620" s="100" t="s">
        <v>4818</v>
      </c>
      <c r="O620" s="100" t="s">
        <v>4819</v>
      </c>
      <c r="P620" s="100">
        <v>1060116</v>
      </c>
      <c r="Q620" s="102">
        <v>0</v>
      </c>
      <c r="R620" s="98">
        <v>0</v>
      </c>
      <c r="S620" s="98">
        <v>0</v>
      </c>
      <c r="T620" s="98">
        <v>9.0399999999999991</v>
      </c>
      <c r="U620" s="102">
        <v>9.0399999999999991</v>
      </c>
      <c r="V620" s="98">
        <v>54</v>
      </c>
      <c r="W620" s="98">
        <v>100</v>
      </c>
      <c r="X620" s="103" t="s">
        <v>4820</v>
      </c>
      <c r="Y620" s="102">
        <v>4</v>
      </c>
      <c r="Z620" s="102">
        <v>9</v>
      </c>
      <c r="AA620" s="102">
        <v>1</v>
      </c>
      <c r="AB620" s="102">
        <v>16</v>
      </c>
      <c r="AC620" s="98">
        <v>69</v>
      </c>
      <c r="AD620" s="102">
        <v>9.0399999999999991</v>
      </c>
      <c r="AE620" s="104">
        <v>5</v>
      </c>
      <c r="AF620" s="105">
        <v>80</v>
      </c>
      <c r="AG620" s="106" t="s">
        <v>4821</v>
      </c>
      <c r="AH620" s="100" t="s">
        <v>4822</v>
      </c>
      <c r="AI620" s="107">
        <v>88</v>
      </c>
      <c r="AJ620" s="106" t="s">
        <v>4823</v>
      </c>
      <c r="AK620" s="98" t="s">
        <v>4824</v>
      </c>
      <c r="AL620" s="107">
        <v>12</v>
      </c>
      <c r="AM620" s="106"/>
      <c r="AN620" s="98"/>
      <c r="AO620" s="107"/>
      <c r="AP620" s="106"/>
      <c r="AQ620" s="98"/>
      <c r="AR620" s="107"/>
      <c r="AS620" s="106"/>
      <c r="AT620" s="98"/>
      <c r="AU620" s="107"/>
      <c r="AV620" s="108"/>
      <c r="AW620" s="98"/>
      <c r="AX620" s="98"/>
    </row>
    <row r="621" spans="1:50" ht="191.1" x14ac:dyDescent="0.25">
      <c r="A621" s="97">
        <v>1510</v>
      </c>
      <c r="B621" s="100" t="s">
        <v>6902</v>
      </c>
      <c r="C621" s="98">
        <v>4</v>
      </c>
      <c r="D621" s="99" t="s">
        <v>4845</v>
      </c>
      <c r="E621" s="100" t="s">
        <v>4854</v>
      </c>
      <c r="F621" s="98">
        <v>24375</v>
      </c>
      <c r="G621" s="100" t="s">
        <v>4867</v>
      </c>
      <c r="H621" s="98">
        <v>2009</v>
      </c>
      <c r="I621" s="100" t="s">
        <v>4868</v>
      </c>
      <c r="J621" s="101">
        <v>143126.39999999999</v>
      </c>
      <c r="K621" s="100" t="s">
        <v>655</v>
      </c>
      <c r="L621" s="100" t="s">
        <v>4857</v>
      </c>
      <c r="M621" s="100" t="s">
        <v>4858</v>
      </c>
      <c r="N621" s="100" t="s">
        <v>4869</v>
      </c>
      <c r="O621" s="100" t="s">
        <v>4870</v>
      </c>
      <c r="P621" s="100">
        <v>1090064</v>
      </c>
      <c r="Q621" s="102">
        <v>10.6</v>
      </c>
      <c r="R621" s="98">
        <v>0</v>
      </c>
      <c r="S621" s="98">
        <v>10.6</v>
      </c>
      <c r="T621" s="98">
        <v>20.78</v>
      </c>
      <c r="U621" s="102">
        <v>31.380000000000003</v>
      </c>
      <c r="V621" s="98">
        <v>100</v>
      </c>
      <c r="W621" s="98">
        <v>100</v>
      </c>
      <c r="X621" s="103" t="s">
        <v>4820</v>
      </c>
      <c r="Y621" s="102">
        <v>4</v>
      </c>
      <c r="Z621" s="102">
        <v>6</v>
      </c>
      <c r="AA621" s="102">
        <v>3</v>
      </c>
      <c r="AB621" s="102">
        <v>35</v>
      </c>
      <c r="AC621" s="98">
        <v>44</v>
      </c>
      <c r="AD621" s="102">
        <v>20.78</v>
      </c>
      <c r="AE621" s="104">
        <v>5</v>
      </c>
      <c r="AF621" s="105">
        <v>100</v>
      </c>
      <c r="AG621" s="106" t="s">
        <v>4843</v>
      </c>
      <c r="AH621" s="100" t="s">
        <v>4861</v>
      </c>
      <c r="AI621" s="107">
        <v>30</v>
      </c>
      <c r="AJ621" s="106" t="s">
        <v>4862</v>
      </c>
      <c r="AK621" s="98" t="s">
        <v>4863</v>
      </c>
      <c r="AL621" s="107">
        <v>20</v>
      </c>
      <c r="AM621" s="106">
        <v>37503</v>
      </c>
      <c r="AN621" s="98" t="s">
        <v>4864</v>
      </c>
      <c r="AO621" s="107">
        <v>10</v>
      </c>
      <c r="AP621" s="106">
        <v>32571</v>
      </c>
      <c r="AQ621" s="98" t="s">
        <v>4865</v>
      </c>
      <c r="AR621" s="107">
        <v>20</v>
      </c>
      <c r="AS621" s="106">
        <v>32682</v>
      </c>
      <c r="AT621" s="98" t="s">
        <v>4866</v>
      </c>
      <c r="AU621" s="107">
        <v>20</v>
      </c>
      <c r="AV621" s="108"/>
      <c r="AW621" s="98"/>
      <c r="AX621" s="98"/>
    </row>
    <row r="622" spans="1:50" ht="178.35" x14ac:dyDescent="0.25">
      <c r="A622" s="97">
        <v>1510</v>
      </c>
      <c r="B622" s="100" t="s">
        <v>6902</v>
      </c>
      <c r="C622" s="98">
        <v>7</v>
      </c>
      <c r="D622" s="99" t="s">
        <v>4839</v>
      </c>
      <c r="E622" s="100" t="s">
        <v>4871</v>
      </c>
      <c r="F622" s="98">
        <v>25787</v>
      </c>
      <c r="G622" s="100" t="s">
        <v>4892</v>
      </c>
      <c r="H622" s="98">
        <v>2008</v>
      </c>
      <c r="I622" s="100" t="s">
        <v>4893</v>
      </c>
      <c r="J622" s="101">
        <v>46847</v>
      </c>
      <c r="K622" s="100" t="s">
        <v>655</v>
      </c>
      <c r="L622" s="100" t="s">
        <v>4874</v>
      </c>
      <c r="M622" s="100" t="s">
        <v>4875</v>
      </c>
      <c r="N622" s="100" t="s">
        <v>4894</v>
      </c>
      <c r="O622" s="100" t="s">
        <v>4895</v>
      </c>
      <c r="P622" s="100">
        <v>1080100</v>
      </c>
      <c r="Q622" s="102">
        <v>2</v>
      </c>
      <c r="R622" s="98">
        <v>0</v>
      </c>
      <c r="S622" s="98">
        <v>2</v>
      </c>
      <c r="T622" s="98">
        <v>18.64</v>
      </c>
      <c r="U622" s="102">
        <v>20.64</v>
      </c>
      <c r="V622" s="98">
        <v>1</v>
      </c>
      <c r="W622" s="98">
        <v>100</v>
      </c>
      <c r="X622" s="103" t="s">
        <v>4820</v>
      </c>
      <c r="Y622" s="102">
        <v>4</v>
      </c>
      <c r="Z622" s="102">
        <v>7</v>
      </c>
      <c r="AA622" s="102">
        <v>2</v>
      </c>
      <c r="AB622" s="102">
        <v>60</v>
      </c>
      <c r="AC622" s="98">
        <v>45</v>
      </c>
      <c r="AD622" s="102">
        <v>18.64</v>
      </c>
      <c r="AE622" s="104">
        <v>5</v>
      </c>
      <c r="AF622" s="105">
        <v>8</v>
      </c>
      <c r="AG622" s="106" t="s">
        <v>4896</v>
      </c>
      <c r="AH622" s="100" t="s">
        <v>4840</v>
      </c>
      <c r="AI622" s="107">
        <v>100</v>
      </c>
      <c r="AJ622" s="106"/>
      <c r="AK622" s="98"/>
      <c r="AL622" s="107"/>
      <c r="AM622" s="106"/>
      <c r="AN622" s="98"/>
      <c r="AO622" s="107"/>
      <c r="AP622" s="106"/>
      <c r="AQ622" s="98"/>
      <c r="AR622" s="107"/>
      <c r="AS622" s="106"/>
      <c r="AT622" s="98"/>
      <c r="AU622" s="107"/>
      <c r="AV622" s="108"/>
      <c r="AW622" s="98"/>
      <c r="AX622" s="98"/>
    </row>
    <row r="623" spans="1:50" ht="127.4" x14ac:dyDescent="0.25">
      <c r="A623" s="97">
        <v>1510</v>
      </c>
      <c r="B623" s="100" t="s">
        <v>6902</v>
      </c>
      <c r="C623" s="98">
        <v>3</v>
      </c>
      <c r="D623" s="99"/>
      <c r="E623" s="100" t="s">
        <v>4847</v>
      </c>
      <c r="F623" s="98">
        <v>18697</v>
      </c>
      <c r="G623" s="100" t="s">
        <v>4848</v>
      </c>
      <c r="H623" s="98">
        <v>2002</v>
      </c>
      <c r="I623" s="100" t="s">
        <v>4849</v>
      </c>
      <c r="J623" s="101">
        <v>75112.67</v>
      </c>
      <c r="K623" s="100" t="s">
        <v>733</v>
      </c>
      <c r="L623" s="100" t="s">
        <v>4850</v>
      </c>
      <c r="M623" s="100" t="s">
        <v>4851</v>
      </c>
      <c r="N623" s="100" t="s">
        <v>4852</v>
      </c>
      <c r="O623" s="100" t="s">
        <v>4853</v>
      </c>
      <c r="P623" s="100">
        <v>1020020</v>
      </c>
      <c r="Q623" s="102">
        <v>2.3529411764705883</v>
      </c>
      <c r="R623" s="98">
        <v>0</v>
      </c>
      <c r="S623" s="98">
        <v>2.3529411764705883</v>
      </c>
      <c r="T623" s="98">
        <v>18.829999999999998</v>
      </c>
      <c r="U623" s="102">
        <v>21.182941176470585</v>
      </c>
      <c r="V623" s="98">
        <v>100</v>
      </c>
      <c r="W623" s="98">
        <v>100</v>
      </c>
      <c r="X623" s="103" t="s">
        <v>4820</v>
      </c>
      <c r="Y623" s="102">
        <v>3</v>
      </c>
      <c r="Z623" s="102">
        <v>11</v>
      </c>
      <c r="AA623" s="102">
        <v>5</v>
      </c>
      <c r="AB623" s="102">
        <v>4</v>
      </c>
      <c r="AC623" s="98">
        <v>298</v>
      </c>
      <c r="AD623" s="102">
        <v>18.829999999999998</v>
      </c>
      <c r="AE623" s="104">
        <v>5</v>
      </c>
      <c r="AF623" s="105">
        <v>128</v>
      </c>
      <c r="AG623" s="106" t="s">
        <v>4845</v>
      </c>
      <c r="AH623" s="100" t="s">
        <v>4847</v>
      </c>
      <c r="AI623" s="107">
        <v>100</v>
      </c>
      <c r="AJ623" s="106"/>
      <c r="AK623" s="98"/>
      <c r="AL623" s="107"/>
      <c r="AM623" s="106"/>
      <c r="AN623" s="98"/>
      <c r="AO623" s="107"/>
      <c r="AP623" s="106"/>
      <c r="AQ623" s="98"/>
      <c r="AR623" s="107"/>
      <c r="AS623" s="106"/>
      <c r="AT623" s="98"/>
      <c r="AU623" s="107"/>
      <c r="AV623" s="108"/>
      <c r="AW623" s="98"/>
      <c r="AX623" s="98"/>
    </row>
    <row r="624" spans="1:50" ht="178.35" x14ac:dyDescent="0.25">
      <c r="A624" s="97">
        <v>1510</v>
      </c>
      <c r="B624" s="100" t="s">
        <v>6902</v>
      </c>
      <c r="C624" s="98">
        <v>7</v>
      </c>
      <c r="D624" s="99"/>
      <c r="E624" s="100" t="s">
        <v>4871</v>
      </c>
      <c r="F624" s="98">
        <v>25787</v>
      </c>
      <c r="G624" s="100" t="s">
        <v>4878</v>
      </c>
      <c r="H624" s="98">
        <v>2006</v>
      </c>
      <c r="I624" s="100" t="s">
        <v>4879</v>
      </c>
      <c r="J624" s="101">
        <v>50492.4</v>
      </c>
      <c r="K624" s="100" t="s">
        <v>675</v>
      </c>
      <c r="L624" s="100" t="s">
        <v>4874</v>
      </c>
      <c r="M624" s="100" t="s">
        <v>4875</v>
      </c>
      <c r="N624" s="100" t="s">
        <v>4880</v>
      </c>
      <c r="O624" s="100" t="s">
        <v>4881</v>
      </c>
      <c r="P624" s="100">
        <v>1070007</v>
      </c>
      <c r="Q624" s="102">
        <v>17</v>
      </c>
      <c r="R624" s="98">
        <v>0</v>
      </c>
      <c r="S624" s="98">
        <v>17</v>
      </c>
      <c r="T624" s="98">
        <v>14.41</v>
      </c>
      <c r="U624" s="102">
        <v>31.41</v>
      </c>
      <c r="V624" s="98">
        <v>1</v>
      </c>
      <c r="W624" s="98">
        <v>100</v>
      </c>
      <c r="X624" s="103" t="s">
        <v>4820</v>
      </c>
      <c r="Y624" s="102">
        <v>4</v>
      </c>
      <c r="Z624" s="102">
        <v>3</v>
      </c>
      <c r="AA624" s="102">
        <v>3</v>
      </c>
      <c r="AB624" s="102">
        <v>17</v>
      </c>
      <c r="AC624" s="98">
        <v>72</v>
      </c>
      <c r="AD624" s="102">
        <v>14.41</v>
      </c>
      <c r="AE624" s="104">
        <v>5</v>
      </c>
      <c r="AF624" s="105">
        <v>0</v>
      </c>
      <c r="AG624" s="106"/>
      <c r="AH624" s="100"/>
      <c r="AI624" s="107"/>
      <c r="AJ624" s="106"/>
      <c r="AK624" s="98"/>
      <c r="AL624" s="107"/>
      <c r="AM624" s="106"/>
      <c r="AN624" s="98"/>
      <c r="AO624" s="107"/>
      <c r="AP624" s="106"/>
      <c r="AQ624" s="98"/>
      <c r="AR624" s="107"/>
      <c r="AS624" s="106"/>
      <c r="AT624" s="98"/>
      <c r="AU624" s="107"/>
      <c r="AV624" s="108"/>
      <c r="AW624" s="98"/>
      <c r="AX624" s="98"/>
    </row>
    <row r="625" spans="1:148" ht="178.35" x14ac:dyDescent="0.25">
      <c r="A625" s="97">
        <v>1510</v>
      </c>
      <c r="B625" s="100" t="s">
        <v>6902</v>
      </c>
      <c r="C625" s="98">
        <v>7</v>
      </c>
      <c r="D625" s="99"/>
      <c r="E625" s="100" t="s">
        <v>4871</v>
      </c>
      <c r="F625" s="98">
        <v>25787</v>
      </c>
      <c r="G625" s="100" t="s">
        <v>4897</v>
      </c>
      <c r="H625" s="98">
        <v>2014</v>
      </c>
      <c r="I625" s="100" t="s">
        <v>4898</v>
      </c>
      <c r="J625" s="101">
        <v>20620</v>
      </c>
      <c r="K625" s="100" t="s">
        <v>1264</v>
      </c>
      <c r="L625" s="100" t="s">
        <v>4874</v>
      </c>
      <c r="M625" s="100" t="s">
        <v>4875</v>
      </c>
      <c r="N625" s="100" t="s">
        <v>4899</v>
      </c>
      <c r="O625" s="100" t="s">
        <v>4900</v>
      </c>
      <c r="P625" s="100">
        <v>1140004</v>
      </c>
      <c r="Q625" s="102">
        <v>0.88</v>
      </c>
      <c r="R625" s="98">
        <v>0</v>
      </c>
      <c r="S625" s="98">
        <v>0.88</v>
      </c>
      <c r="T625" s="98">
        <v>20.78</v>
      </c>
      <c r="U625" s="102">
        <v>21.66</v>
      </c>
      <c r="V625" s="98">
        <v>12</v>
      </c>
      <c r="W625" s="98">
        <v>30</v>
      </c>
      <c r="X625" s="103" t="s">
        <v>4820</v>
      </c>
      <c r="Y625" s="102">
        <v>4</v>
      </c>
      <c r="Z625" s="102">
        <v>7</v>
      </c>
      <c r="AA625" s="102">
        <v>2</v>
      </c>
      <c r="AB625" s="102">
        <v>60</v>
      </c>
      <c r="AC625" s="98"/>
      <c r="AD625" s="102">
        <v>20.78</v>
      </c>
      <c r="AE625" s="104">
        <v>5</v>
      </c>
      <c r="AF625" s="105">
        <v>84</v>
      </c>
      <c r="AG625" s="106" t="s">
        <v>4901</v>
      </c>
      <c r="AH625" s="100" t="s">
        <v>4902</v>
      </c>
      <c r="AI625" s="107">
        <v>5</v>
      </c>
      <c r="AJ625" s="106" t="s">
        <v>4903</v>
      </c>
      <c r="AK625" s="98" t="s">
        <v>4840</v>
      </c>
      <c r="AL625" s="107">
        <v>91</v>
      </c>
      <c r="AM625" s="106" t="s">
        <v>4904</v>
      </c>
      <c r="AN625" s="98" t="s">
        <v>4902</v>
      </c>
      <c r="AO625" s="107">
        <v>4</v>
      </c>
      <c r="AP625" s="106"/>
      <c r="AQ625" s="98"/>
      <c r="AR625" s="107"/>
      <c r="AS625" s="106"/>
      <c r="AT625" s="98"/>
      <c r="AU625" s="107"/>
      <c r="AV625" s="108"/>
      <c r="AW625" s="98"/>
      <c r="AX625" s="98"/>
    </row>
    <row r="626" spans="1:148" ht="63.7" x14ac:dyDescent="0.25">
      <c r="A626" s="97">
        <v>1538</v>
      </c>
      <c r="B626" s="100" t="s">
        <v>6903</v>
      </c>
      <c r="C626" s="98">
        <v>18</v>
      </c>
      <c r="D626" s="99" t="s">
        <v>4940</v>
      </c>
      <c r="E626" s="100" t="s">
        <v>4941</v>
      </c>
      <c r="F626" s="98">
        <v>18174</v>
      </c>
      <c r="G626" s="100" t="s">
        <v>4942</v>
      </c>
      <c r="H626" s="98">
        <v>2002</v>
      </c>
      <c r="I626" s="100" t="s">
        <v>4943</v>
      </c>
      <c r="J626" s="101">
        <v>50075.11</v>
      </c>
      <c r="K626" s="100" t="s">
        <v>733</v>
      </c>
      <c r="L626" s="100"/>
      <c r="M626" s="100" t="s">
        <v>4944</v>
      </c>
      <c r="N626" s="100" t="s">
        <v>4945</v>
      </c>
      <c r="O626" s="100"/>
      <c r="P626" s="100" t="s">
        <v>4946</v>
      </c>
      <c r="Q626" s="102">
        <v>87.9</v>
      </c>
      <c r="R626" s="98">
        <v>7.9</v>
      </c>
      <c r="S626" s="98">
        <v>35</v>
      </c>
      <c r="T626" s="98">
        <v>45</v>
      </c>
      <c r="U626" s="102">
        <v>87.9</v>
      </c>
      <c r="V626" s="98">
        <v>100</v>
      </c>
      <c r="W626" s="98">
        <v>100</v>
      </c>
      <c r="X626" s="103" t="s">
        <v>4947</v>
      </c>
      <c r="Y626" s="102">
        <v>4</v>
      </c>
      <c r="Z626" s="102">
        <v>2</v>
      </c>
      <c r="AA626" s="102">
        <v>2</v>
      </c>
      <c r="AB626" s="102">
        <v>30</v>
      </c>
      <c r="AC626" s="98">
        <v>89</v>
      </c>
      <c r="AD626" s="102"/>
      <c r="AE626" s="104">
        <v>0.2</v>
      </c>
      <c r="AF626" s="105">
        <v>100</v>
      </c>
      <c r="AG626" s="106" t="s">
        <v>4940</v>
      </c>
      <c r="AH626" s="100" t="s">
        <v>4948</v>
      </c>
      <c r="AI626" s="107"/>
      <c r="AJ626" s="106"/>
      <c r="AK626" s="98"/>
      <c r="AL626" s="107"/>
      <c r="AM626" s="106"/>
      <c r="AN626" s="98"/>
      <c r="AO626" s="107"/>
      <c r="AP626" s="106"/>
      <c r="AQ626" s="98"/>
      <c r="AR626" s="107"/>
      <c r="AS626" s="106"/>
      <c r="AT626" s="98"/>
      <c r="AU626" s="107"/>
      <c r="AV626" s="108"/>
      <c r="AW626" s="98"/>
      <c r="AX626" s="98"/>
      <c r="AY626" s="45"/>
      <c r="AZ626" s="45"/>
      <c r="BA626" s="45"/>
      <c r="BB626" s="45"/>
      <c r="BC626" s="45"/>
      <c r="BD626" s="45"/>
      <c r="BE626" s="45"/>
      <c r="BF626" s="45"/>
      <c r="BG626" s="45"/>
      <c r="BH626" s="45"/>
      <c r="BI626" s="45"/>
      <c r="BJ626" s="45"/>
      <c r="BK626" s="45"/>
      <c r="BL626" s="45"/>
      <c r="BM626" s="45"/>
      <c r="BN626" s="45"/>
      <c r="BO626" s="45"/>
      <c r="BP626" s="45"/>
      <c r="BQ626" s="45"/>
      <c r="BR626" s="45"/>
      <c r="BS626" s="45"/>
      <c r="BT626" s="45"/>
      <c r="BU626" s="45"/>
      <c r="BV626" s="45"/>
      <c r="BW626" s="45"/>
      <c r="BX626" s="45"/>
      <c r="BY626" s="45"/>
      <c r="BZ626" s="45"/>
      <c r="CA626" s="45"/>
      <c r="CB626" s="45"/>
      <c r="CC626" s="45"/>
      <c r="CD626" s="45"/>
      <c r="CE626" s="45"/>
      <c r="CF626" s="45"/>
      <c r="CG626" s="45"/>
      <c r="CH626" s="45"/>
      <c r="CI626" s="45"/>
      <c r="CJ626" s="45"/>
      <c r="CK626" s="45"/>
      <c r="CL626" s="45"/>
      <c r="CM626" s="45"/>
      <c r="CN626" s="45"/>
      <c r="CO626" s="45"/>
      <c r="CP626" s="45"/>
      <c r="CQ626" s="45"/>
      <c r="CR626" s="45"/>
      <c r="CS626" s="45"/>
      <c r="CT626" s="45"/>
      <c r="CU626" s="45"/>
      <c r="CV626" s="45"/>
      <c r="CW626" s="45"/>
      <c r="CX626" s="45"/>
      <c r="CY626" s="45"/>
      <c r="CZ626" s="45"/>
      <c r="DA626" s="45"/>
      <c r="DB626" s="45"/>
      <c r="DC626" s="45"/>
      <c r="DD626" s="45"/>
      <c r="DE626" s="45"/>
      <c r="DF626" s="45"/>
      <c r="DG626" s="45"/>
      <c r="DH626" s="45"/>
      <c r="DI626" s="45"/>
      <c r="DJ626" s="45"/>
      <c r="DK626" s="45"/>
      <c r="DL626" s="45"/>
      <c r="DM626" s="45"/>
      <c r="DN626" s="45"/>
      <c r="DO626" s="45"/>
      <c r="DP626" s="45"/>
      <c r="DQ626" s="45"/>
      <c r="DR626" s="45"/>
      <c r="DS626" s="45"/>
      <c r="DT626" s="45"/>
      <c r="DU626" s="45"/>
      <c r="DV626" s="45"/>
      <c r="DW626" s="45"/>
      <c r="DX626" s="45"/>
      <c r="DY626" s="45"/>
      <c r="DZ626" s="45"/>
      <c r="EA626" s="45"/>
      <c r="EB626" s="45"/>
      <c r="EC626" s="45"/>
      <c r="ED626" s="45"/>
      <c r="EE626" s="45"/>
      <c r="EF626" s="45"/>
      <c r="EG626" s="45"/>
      <c r="EH626" s="45"/>
      <c r="EI626" s="45"/>
      <c r="EJ626" s="45"/>
      <c r="EK626" s="45"/>
      <c r="EL626" s="45"/>
      <c r="EM626" s="45"/>
      <c r="EN626" s="45"/>
      <c r="EO626" s="45"/>
      <c r="EP626" s="45"/>
      <c r="EQ626" s="45"/>
      <c r="ER626" s="45"/>
    </row>
    <row r="627" spans="1:148" ht="89.2" x14ac:dyDescent="0.25">
      <c r="A627" s="97">
        <v>1538</v>
      </c>
      <c r="B627" s="100" t="s">
        <v>6903</v>
      </c>
      <c r="C627" s="98"/>
      <c r="D627" s="99" t="s">
        <v>2657</v>
      </c>
      <c r="E627" s="100" t="s">
        <v>4920</v>
      </c>
      <c r="F627" s="98">
        <v>7134</v>
      </c>
      <c r="G627" s="100" t="s">
        <v>5188</v>
      </c>
      <c r="H627" s="98">
        <v>2015</v>
      </c>
      <c r="I627" s="100" t="s">
        <v>5189</v>
      </c>
      <c r="J627" s="101">
        <v>48679.34</v>
      </c>
      <c r="K627" s="100" t="s">
        <v>1143</v>
      </c>
      <c r="L627" s="100" t="s">
        <v>5044</v>
      </c>
      <c r="M627" s="100" t="s">
        <v>5045</v>
      </c>
      <c r="N627" s="100" t="s">
        <v>5190</v>
      </c>
      <c r="O627" s="100" t="s">
        <v>5191</v>
      </c>
      <c r="P627" s="100"/>
      <c r="Q627" s="102">
        <v>85.73</v>
      </c>
      <c r="R627" s="98">
        <v>5.73</v>
      </c>
      <c r="S627" s="98">
        <v>35</v>
      </c>
      <c r="T627" s="98">
        <v>45</v>
      </c>
      <c r="U627" s="102"/>
      <c r="V627" s="98">
        <v>100</v>
      </c>
      <c r="W627" s="98"/>
      <c r="X627" s="103" t="s">
        <v>4927</v>
      </c>
      <c r="Y627" s="102">
        <v>1</v>
      </c>
      <c r="Z627" s="102">
        <v>8</v>
      </c>
      <c r="AA627" s="102">
        <v>2</v>
      </c>
      <c r="AB627" s="102">
        <v>60</v>
      </c>
      <c r="AC627" s="98">
        <v>133</v>
      </c>
      <c r="AD627" s="102"/>
      <c r="AE627" s="104">
        <v>0.2</v>
      </c>
      <c r="AF627" s="105">
        <v>100</v>
      </c>
      <c r="AG627" s="106" t="s">
        <v>4928</v>
      </c>
      <c r="AH627" s="100"/>
      <c r="AI627" s="107"/>
      <c r="AJ627" s="106" t="s">
        <v>2657</v>
      </c>
      <c r="AK627" s="98" t="s">
        <v>4920</v>
      </c>
      <c r="AL627" s="107"/>
      <c r="AM627" s="106"/>
      <c r="AN627" s="98"/>
      <c r="AO627" s="107"/>
      <c r="AP627" s="106"/>
      <c r="AQ627" s="98"/>
      <c r="AR627" s="107"/>
      <c r="AS627" s="106"/>
      <c r="AT627" s="98"/>
      <c r="AU627" s="107"/>
      <c r="AV627" s="108"/>
      <c r="AW627" s="98"/>
      <c r="AX627" s="98"/>
    </row>
    <row r="628" spans="1:148" ht="242.05" x14ac:dyDescent="0.25">
      <c r="A628" s="97">
        <v>1538</v>
      </c>
      <c r="B628" s="100" t="s">
        <v>6903</v>
      </c>
      <c r="C628" s="98"/>
      <c r="D628" s="99" t="s">
        <v>2657</v>
      </c>
      <c r="E628" s="100" t="s">
        <v>4920</v>
      </c>
      <c r="F628" s="98">
        <v>7134</v>
      </c>
      <c r="G628" s="100" t="s">
        <v>5142</v>
      </c>
      <c r="H628" s="98">
        <v>2009</v>
      </c>
      <c r="I628" s="100" t="s">
        <v>5143</v>
      </c>
      <c r="J628" s="101">
        <v>125730</v>
      </c>
      <c r="K628" s="100" t="s">
        <v>655</v>
      </c>
      <c r="L628" s="100" t="s">
        <v>4923</v>
      </c>
      <c r="M628" s="100" t="s">
        <v>4924</v>
      </c>
      <c r="N628" s="100" t="s">
        <v>5144</v>
      </c>
      <c r="O628" s="100" t="s">
        <v>5145</v>
      </c>
      <c r="P628" s="100" t="s">
        <v>5146</v>
      </c>
      <c r="Q628" s="102">
        <v>94.789999999999992</v>
      </c>
      <c r="R628" s="98">
        <v>14.79</v>
      </c>
      <c r="S628" s="98">
        <v>35</v>
      </c>
      <c r="T628" s="98">
        <v>45</v>
      </c>
      <c r="U628" s="102">
        <v>94.789999999999992</v>
      </c>
      <c r="V628" s="98">
        <v>100</v>
      </c>
      <c r="W628" s="98">
        <v>100</v>
      </c>
      <c r="X628" s="103" t="s">
        <v>5011</v>
      </c>
      <c r="Y628" s="102">
        <v>4</v>
      </c>
      <c r="Z628" s="102">
        <v>4</v>
      </c>
      <c r="AA628" s="102">
        <v>5</v>
      </c>
      <c r="AB628" s="102">
        <v>51</v>
      </c>
      <c r="AC628" s="98">
        <v>151</v>
      </c>
      <c r="AD628" s="102"/>
      <c r="AE628" s="104">
        <v>0.2</v>
      </c>
      <c r="AF628" s="105">
        <v>100</v>
      </c>
      <c r="AG628" s="106" t="s">
        <v>4928</v>
      </c>
      <c r="AH628" s="100"/>
      <c r="AI628" s="107">
        <v>50</v>
      </c>
      <c r="AJ628" s="106" t="s">
        <v>2657</v>
      </c>
      <c r="AK628" s="98" t="s">
        <v>4929</v>
      </c>
      <c r="AL628" s="107">
        <v>50</v>
      </c>
      <c r="AM628" s="106"/>
      <c r="AN628" s="98"/>
      <c r="AO628" s="107"/>
      <c r="AP628" s="106"/>
      <c r="AQ628" s="98"/>
      <c r="AR628" s="107"/>
      <c r="AS628" s="106"/>
      <c r="AT628" s="98"/>
      <c r="AU628" s="107"/>
      <c r="AV628" s="108"/>
      <c r="AW628" s="98"/>
      <c r="AX628" s="98"/>
    </row>
    <row r="629" spans="1:148" ht="216.55" x14ac:dyDescent="0.25">
      <c r="A629" s="97">
        <v>1538</v>
      </c>
      <c r="B629" s="100" t="s">
        <v>6903</v>
      </c>
      <c r="C629" s="98">
        <v>8</v>
      </c>
      <c r="D629" s="99" t="s">
        <v>4989</v>
      </c>
      <c r="E629" s="100" t="s">
        <v>4990</v>
      </c>
      <c r="F629" s="98">
        <v>25418</v>
      </c>
      <c r="G629" s="100" t="s">
        <v>4991</v>
      </c>
      <c r="H629" s="98">
        <v>2005</v>
      </c>
      <c r="I629" s="100" t="s">
        <v>4992</v>
      </c>
      <c r="J629" s="101">
        <v>70132.05</v>
      </c>
      <c r="K629" s="100" t="s">
        <v>726</v>
      </c>
      <c r="L629" s="100" t="s">
        <v>4993</v>
      </c>
      <c r="M629" s="100" t="s">
        <v>4994</v>
      </c>
      <c r="N629" s="100" t="s">
        <v>4995</v>
      </c>
      <c r="O629" s="100" t="s">
        <v>4996</v>
      </c>
      <c r="P629" s="100" t="s">
        <v>4997</v>
      </c>
      <c r="Q629" s="102">
        <v>88.25</v>
      </c>
      <c r="R629" s="98">
        <v>8.25</v>
      </c>
      <c r="S629" s="98">
        <v>35</v>
      </c>
      <c r="T629" s="98">
        <v>45</v>
      </c>
      <c r="U629" s="102">
        <v>88.25</v>
      </c>
      <c r="V629" s="98">
        <v>100</v>
      </c>
      <c r="W629" s="98">
        <v>100</v>
      </c>
      <c r="X629" s="103" t="s">
        <v>4998</v>
      </c>
      <c r="Y629" s="102">
        <v>6</v>
      </c>
      <c r="Z629" s="102">
        <v>1</v>
      </c>
      <c r="AA629" s="102">
        <v>3</v>
      </c>
      <c r="AB629" s="102">
        <v>51</v>
      </c>
      <c r="AC629" s="98">
        <v>299</v>
      </c>
      <c r="AD629" s="102"/>
      <c r="AE629" s="104">
        <v>0.2</v>
      </c>
      <c r="AF629" s="105">
        <v>100</v>
      </c>
      <c r="AG629" s="106" t="s">
        <v>4989</v>
      </c>
      <c r="AH629" s="100" t="s">
        <v>4999</v>
      </c>
      <c r="AI629" s="107">
        <v>40</v>
      </c>
      <c r="AJ629" s="106" t="s">
        <v>5000</v>
      </c>
      <c r="AK629" s="98" t="s">
        <v>5001</v>
      </c>
      <c r="AL629" s="107">
        <v>10</v>
      </c>
      <c r="AM629" s="106" t="s">
        <v>5002</v>
      </c>
      <c r="AN629" s="98" t="s">
        <v>5003</v>
      </c>
      <c r="AO629" s="107">
        <v>20</v>
      </c>
      <c r="AP629" s="106" t="s">
        <v>5004</v>
      </c>
      <c r="AQ629" s="98" t="s">
        <v>5005</v>
      </c>
      <c r="AR629" s="107">
        <v>30</v>
      </c>
      <c r="AS629" s="106"/>
      <c r="AT629" s="98"/>
      <c r="AU629" s="107"/>
      <c r="AV629" s="108"/>
      <c r="AW629" s="98"/>
      <c r="AX629" s="98"/>
    </row>
    <row r="630" spans="1:148" ht="114.65" x14ac:dyDescent="0.25">
      <c r="A630" s="97">
        <v>1538</v>
      </c>
      <c r="B630" s="100" t="s">
        <v>6903</v>
      </c>
      <c r="C630" s="98">
        <v>29</v>
      </c>
      <c r="D630" s="99" t="s">
        <v>5014</v>
      </c>
      <c r="E630" s="100" t="s">
        <v>5015</v>
      </c>
      <c r="F630" s="98">
        <v>4383</v>
      </c>
      <c r="G630" s="100" t="s">
        <v>5060</v>
      </c>
      <c r="H630" s="98">
        <v>2008</v>
      </c>
      <c r="I630" s="100" t="s">
        <v>5061</v>
      </c>
      <c r="J630" s="101">
        <v>78000</v>
      </c>
      <c r="K630" s="100" t="s">
        <v>675</v>
      </c>
      <c r="L630" s="100" t="s">
        <v>5062</v>
      </c>
      <c r="M630" s="100" t="s">
        <v>5063</v>
      </c>
      <c r="N630" s="100" t="s">
        <v>5064</v>
      </c>
      <c r="O630" s="100" t="s">
        <v>5065</v>
      </c>
      <c r="P630" s="100" t="s">
        <v>5066</v>
      </c>
      <c r="Q630" s="102">
        <v>89.18</v>
      </c>
      <c r="R630" s="98">
        <v>9.18</v>
      </c>
      <c r="S630" s="98">
        <v>35</v>
      </c>
      <c r="T630" s="98">
        <v>45</v>
      </c>
      <c r="U630" s="102">
        <v>89.18</v>
      </c>
      <c r="V630" s="98">
        <v>100</v>
      </c>
      <c r="W630" s="98">
        <v>100</v>
      </c>
      <c r="X630" s="103" t="s">
        <v>5022</v>
      </c>
      <c r="Y630" s="102">
        <v>1</v>
      </c>
      <c r="Z630" s="102">
        <v>6</v>
      </c>
      <c r="AA630" s="102">
        <v>1</v>
      </c>
      <c r="AB630" s="102">
        <v>4</v>
      </c>
      <c r="AC630" s="98">
        <v>107</v>
      </c>
      <c r="AD630" s="102"/>
      <c r="AE630" s="104">
        <v>0.2</v>
      </c>
      <c r="AF630" s="105">
        <v>100</v>
      </c>
      <c r="AG630" s="106" t="s">
        <v>5014</v>
      </c>
      <c r="AH630" s="100" t="s">
        <v>5023</v>
      </c>
      <c r="AI630" s="107"/>
      <c r="AJ630" s="106" t="s">
        <v>5024</v>
      </c>
      <c r="AK630" s="98"/>
      <c r="AL630" s="107"/>
      <c r="AM630" s="106" t="s">
        <v>5025</v>
      </c>
      <c r="AN630" s="98" t="s">
        <v>5026</v>
      </c>
      <c r="AO630" s="107"/>
      <c r="AP630" s="106" t="s">
        <v>5027</v>
      </c>
      <c r="AQ630" s="98" t="s">
        <v>5028</v>
      </c>
      <c r="AR630" s="107"/>
      <c r="AS630" s="106"/>
      <c r="AT630" s="98"/>
      <c r="AU630" s="107"/>
      <c r="AV630" s="108"/>
      <c r="AW630" s="98"/>
      <c r="AX630" s="98"/>
    </row>
    <row r="631" spans="1:148" ht="140.15" x14ac:dyDescent="0.25">
      <c r="A631" s="97">
        <v>1538</v>
      </c>
      <c r="B631" s="100" t="s">
        <v>6903</v>
      </c>
      <c r="C631" s="98">
        <v>3</v>
      </c>
      <c r="D631" s="99" t="s">
        <v>4940</v>
      </c>
      <c r="E631" s="100" t="s">
        <v>5094</v>
      </c>
      <c r="F631" s="98">
        <v>15365</v>
      </c>
      <c r="G631" s="100" t="s">
        <v>5095</v>
      </c>
      <c r="H631" s="98">
        <v>2007</v>
      </c>
      <c r="I631" s="100" t="s">
        <v>7894</v>
      </c>
      <c r="J631" s="101">
        <v>71000</v>
      </c>
      <c r="K631" s="100" t="s">
        <v>675</v>
      </c>
      <c r="L631" s="100" t="s">
        <v>5096</v>
      </c>
      <c r="M631" s="100" t="s">
        <v>5097</v>
      </c>
      <c r="N631" s="100" t="s">
        <v>5098</v>
      </c>
      <c r="O631" s="100" t="s">
        <v>5099</v>
      </c>
      <c r="P631" s="100" t="s">
        <v>5100</v>
      </c>
      <c r="Q631" s="102">
        <v>88.35</v>
      </c>
      <c r="R631" s="98">
        <v>8.35</v>
      </c>
      <c r="S631" s="98">
        <v>35</v>
      </c>
      <c r="T631" s="98">
        <v>45</v>
      </c>
      <c r="U631" s="102">
        <v>88.35</v>
      </c>
      <c r="V631" s="98">
        <v>100</v>
      </c>
      <c r="W631" s="98">
        <v>100</v>
      </c>
      <c r="X631" s="103" t="s">
        <v>5101</v>
      </c>
      <c r="Y631" s="102">
        <v>6</v>
      </c>
      <c r="Z631" s="102">
        <v>1</v>
      </c>
      <c r="AA631" s="102">
        <v>5</v>
      </c>
      <c r="AB631" s="102">
        <v>30</v>
      </c>
      <c r="AC631" s="98">
        <v>180</v>
      </c>
      <c r="AD631" s="102"/>
      <c r="AE631" s="104">
        <v>0.5</v>
      </c>
      <c r="AF631" s="105">
        <v>100</v>
      </c>
      <c r="AG631" s="106" t="s">
        <v>5102</v>
      </c>
      <c r="AH631" s="100"/>
      <c r="AI631" s="107"/>
      <c r="AJ631" s="106" t="s">
        <v>5103</v>
      </c>
      <c r="AK631" s="98"/>
      <c r="AL631" s="107"/>
      <c r="AM631" s="106" t="s">
        <v>5104</v>
      </c>
      <c r="AN631" s="98" t="s">
        <v>4948</v>
      </c>
      <c r="AO631" s="107"/>
      <c r="AP631" s="106" t="s">
        <v>5105</v>
      </c>
      <c r="AQ631" s="98"/>
      <c r="AR631" s="107"/>
      <c r="AS631" s="106"/>
      <c r="AT631" s="98"/>
      <c r="AU631" s="107"/>
      <c r="AV631" s="108"/>
      <c r="AW631" s="98"/>
      <c r="AX631" s="98"/>
    </row>
    <row r="632" spans="1:148" ht="178.35" x14ac:dyDescent="0.25">
      <c r="A632" s="97">
        <v>1538</v>
      </c>
      <c r="B632" s="100" t="s">
        <v>6903</v>
      </c>
      <c r="C632" s="98">
        <v>24</v>
      </c>
      <c r="D632" s="99" t="s">
        <v>2657</v>
      </c>
      <c r="E632" s="100" t="s">
        <v>4920</v>
      </c>
      <c r="F632" s="98">
        <v>7134</v>
      </c>
      <c r="G632" s="100" t="s">
        <v>5006</v>
      </c>
      <c r="H632" s="98">
        <v>2005</v>
      </c>
      <c r="I632" s="100" t="s">
        <v>5007</v>
      </c>
      <c r="J632" s="101">
        <v>64694.21</v>
      </c>
      <c r="K632" s="100" t="s">
        <v>726</v>
      </c>
      <c r="L632" s="100" t="s">
        <v>4923</v>
      </c>
      <c r="M632" s="100" t="s">
        <v>4924</v>
      </c>
      <c r="N632" s="100" t="s">
        <v>5008</v>
      </c>
      <c r="O632" s="100" t="s">
        <v>5009</v>
      </c>
      <c r="P632" s="100" t="s">
        <v>5010</v>
      </c>
      <c r="Q632" s="102">
        <v>87.61</v>
      </c>
      <c r="R632" s="98">
        <v>7.61</v>
      </c>
      <c r="S632" s="98">
        <v>35</v>
      </c>
      <c r="T632" s="98">
        <v>45</v>
      </c>
      <c r="U632" s="102">
        <v>87.61</v>
      </c>
      <c r="V632" s="98">
        <v>100</v>
      </c>
      <c r="W632" s="98">
        <v>100</v>
      </c>
      <c r="X632" s="103" t="s">
        <v>5011</v>
      </c>
      <c r="Y632" s="102">
        <v>4</v>
      </c>
      <c r="Z632" s="102">
        <v>4</v>
      </c>
      <c r="AA632" s="102">
        <v>5</v>
      </c>
      <c r="AB632" s="102">
        <v>51</v>
      </c>
      <c r="AC632" s="98">
        <v>292</v>
      </c>
      <c r="AD632" s="102"/>
      <c r="AE632" s="104">
        <v>0.5</v>
      </c>
      <c r="AF632" s="105">
        <v>100</v>
      </c>
      <c r="AG632" s="106" t="s">
        <v>4928</v>
      </c>
      <c r="AH632" s="100"/>
      <c r="AI632" s="107"/>
      <c r="AJ632" s="106" t="s">
        <v>2657</v>
      </c>
      <c r="AK632" s="98" t="s">
        <v>4929</v>
      </c>
      <c r="AL632" s="107"/>
      <c r="AM632" s="106" t="s">
        <v>5012</v>
      </c>
      <c r="AN632" s="98"/>
      <c r="AO632" s="107"/>
      <c r="AP632" s="106" t="s">
        <v>5013</v>
      </c>
      <c r="AQ632" s="98"/>
      <c r="AR632" s="107"/>
      <c r="AS632" s="106"/>
      <c r="AT632" s="98"/>
      <c r="AU632" s="107"/>
      <c r="AV632" s="108"/>
      <c r="AW632" s="98"/>
      <c r="AX632" s="98"/>
    </row>
    <row r="633" spans="1:148" ht="165.6" x14ac:dyDescent="0.25">
      <c r="A633" s="97">
        <v>1538</v>
      </c>
      <c r="B633" s="100" t="s">
        <v>6903</v>
      </c>
      <c r="C633" s="98">
        <v>24</v>
      </c>
      <c r="D633" s="99" t="s">
        <v>2657</v>
      </c>
      <c r="E633" s="100" t="s">
        <v>4920</v>
      </c>
      <c r="F633" s="98">
        <v>7134</v>
      </c>
      <c r="G633" s="100" t="s">
        <v>5029</v>
      </c>
      <c r="H633" s="98">
        <v>2006</v>
      </c>
      <c r="I633" s="100" t="s">
        <v>5030</v>
      </c>
      <c r="J633" s="101">
        <v>58889.75</v>
      </c>
      <c r="K633" s="100" t="s">
        <v>726</v>
      </c>
      <c r="L633" s="100" t="s">
        <v>4923</v>
      </c>
      <c r="M633" s="100" t="s">
        <v>4924</v>
      </c>
      <c r="N633" s="100" t="s">
        <v>5031</v>
      </c>
      <c r="O633" s="100" t="s">
        <v>5032</v>
      </c>
      <c r="P633" s="100" t="s">
        <v>5033</v>
      </c>
      <c r="Q633" s="102">
        <v>86.93</v>
      </c>
      <c r="R633" s="98">
        <v>6.93</v>
      </c>
      <c r="S633" s="98">
        <v>35</v>
      </c>
      <c r="T633" s="98">
        <v>45</v>
      </c>
      <c r="U633" s="102">
        <v>86.93</v>
      </c>
      <c r="V633" s="98">
        <v>100</v>
      </c>
      <c r="W633" s="98">
        <v>100</v>
      </c>
      <c r="X633" s="103" t="s">
        <v>5011</v>
      </c>
      <c r="Y633" s="102">
        <v>1</v>
      </c>
      <c r="Z633" s="102">
        <v>8</v>
      </c>
      <c r="AA633" s="102">
        <v>2</v>
      </c>
      <c r="AB633" s="102">
        <v>53</v>
      </c>
      <c r="AC633" s="98">
        <v>293</v>
      </c>
      <c r="AD633" s="102"/>
      <c r="AE633" s="104">
        <v>0.2</v>
      </c>
      <c r="AF633" s="105">
        <v>100</v>
      </c>
      <c r="AG633" s="106" t="s">
        <v>4928</v>
      </c>
      <c r="AH633" s="100"/>
      <c r="AI633" s="107"/>
      <c r="AJ633" s="106" t="s">
        <v>2657</v>
      </c>
      <c r="AK633" s="98" t="s">
        <v>4929</v>
      </c>
      <c r="AL633" s="107"/>
      <c r="AM633" s="106" t="s">
        <v>5034</v>
      </c>
      <c r="AN633" s="98"/>
      <c r="AO633" s="107"/>
      <c r="AP633" s="106"/>
      <c r="AQ633" s="98"/>
      <c r="AR633" s="107"/>
      <c r="AS633" s="106"/>
      <c r="AT633" s="98"/>
      <c r="AU633" s="107"/>
      <c r="AV633" s="108"/>
      <c r="AW633" s="98"/>
      <c r="AX633" s="98"/>
    </row>
    <row r="634" spans="1:148" ht="152.9" x14ac:dyDescent="0.25">
      <c r="A634" s="97">
        <v>1538</v>
      </c>
      <c r="B634" s="100" t="s">
        <v>6903</v>
      </c>
      <c r="C634" s="98">
        <v>30</v>
      </c>
      <c r="D634" s="99" t="s">
        <v>4969</v>
      </c>
      <c r="E634" s="100" t="s">
        <v>4970</v>
      </c>
      <c r="F634" s="98">
        <v>12609</v>
      </c>
      <c r="G634" s="100" t="s">
        <v>5089</v>
      </c>
      <c r="H634" s="98">
        <v>2007</v>
      </c>
      <c r="I634" s="100" t="s">
        <v>5090</v>
      </c>
      <c r="J634" s="101">
        <v>99553</v>
      </c>
      <c r="K634" s="100" t="s">
        <v>675</v>
      </c>
      <c r="L634" s="100" t="s">
        <v>4973</v>
      </c>
      <c r="M634" s="100" t="s">
        <v>4974</v>
      </c>
      <c r="N634" s="100" t="s">
        <v>5091</v>
      </c>
      <c r="O634" s="100" t="s">
        <v>5092</v>
      </c>
      <c r="P634" s="100" t="s">
        <v>5093</v>
      </c>
      <c r="Q634" s="102">
        <v>91.710000000000008</v>
      </c>
      <c r="R634" s="98">
        <v>11.71</v>
      </c>
      <c r="S634" s="98">
        <v>35</v>
      </c>
      <c r="T634" s="98">
        <v>45</v>
      </c>
      <c r="U634" s="102">
        <v>91.710000000000008</v>
      </c>
      <c r="V634" s="98">
        <v>100</v>
      </c>
      <c r="W634" s="98">
        <v>100</v>
      </c>
      <c r="X634" s="103" t="s">
        <v>4977</v>
      </c>
      <c r="Y634" s="102">
        <v>4</v>
      </c>
      <c r="Z634" s="102">
        <v>2</v>
      </c>
      <c r="AA634" s="102">
        <v>1</v>
      </c>
      <c r="AB634" s="102">
        <v>4</v>
      </c>
      <c r="AC634" s="98">
        <v>136</v>
      </c>
      <c r="AD634" s="102"/>
      <c r="AE634" s="104">
        <v>0.2</v>
      </c>
      <c r="AF634" s="105">
        <v>100</v>
      </c>
      <c r="AG634" s="106" t="s">
        <v>4969</v>
      </c>
      <c r="AH634" s="100" t="s">
        <v>4970</v>
      </c>
      <c r="AI634" s="107">
        <v>30</v>
      </c>
      <c r="AJ634" s="106" t="s">
        <v>4978</v>
      </c>
      <c r="AK634" s="98" t="s">
        <v>4979</v>
      </c>
      <c r="AL634" s="107">
        <v>10</v>
      </c>
      <c r="AM634" s="106" t="s">
        <v>4980</v>
      </c>
      <c r="AN634" s="98" t="s">
        <v>4981</v>
      </c>
      <c r="AO634" s="107">
        <v>20</v>
      </c>
      <c r="AP634" s="106" t="s">
        <v>4982</v>
      </c>
      <c r="AQ634" s="98" t="s">
        <v>4983</v>
      </c>
      <c r="AR634" s="107">
        <v>40</v>
      </c>
      <c r="AS634" s="106"/>
      <c r="AT634" s="98"/>
      <c r="AU634" s="107"/>
      <c r="AV634" s="108"/>
      <c r="AW634" s="98"/>
      <c r="AX634" s="98"/>
    </row>
    <row r="635" spans="1:148" ht="152.9" x14ac:dyDescent="0.25">
      <c r="A635" s="97">
        <v>1538</v>
      </c>
      <c r="B635" s="100" t="s">
        <v>6903</v>
      </c>
      <c r="C635" s="98">
        <v>30</v>
      </c>
      <c r="D635" s="99" t="s">
        <v>4969</v>
      </c>
      <c r="E635" s="100" t="s">
        <v>4970</v>
      </c>
      <c r="F635" s="98">
        <v>12609</v>
      </c>
      <c r="G635" s="100" t="s">
        <v>4971</v>
      </c>
      <c r="H635" s="98">
        <v>2004</v>
      </c>
      <c r="I635" s="100" t="s">
        <v>4972</v>
      </c>
      <c r="J635" s="101">
        <v>80954.77</v>
      </c>
      <c r="K635" s="100" t="s">
        <v>726</v>
      </c>
      <c r="L635" s="100" t="s">
        <v>4973</v>
      </c>
      <c r="M635" s="100" t="s">
        <v>4974</v>
      </c>
      <c r="N635" s="100" t="s">
        <v>4975</v>
      </c>
      <c r="O635" s="100" t="s">
        <v>4976</v>
      </c>
      <c r="P635" s="100">
        <v>21277</v>
      </c>
      <c r="Q635" s="102">
        <v>89.52</v>
      </c>
      <c r="R635" s="98">
        <v>9.52</v>
      </c>
      <c r="S635" s="98">
        <v>35</v>
      </c>
      <c r="T635" s="98">
        <v>45</v>
      </c>
      <c r="U635" s="102">
        <v>89.52</v>
      </c>
      <c r="V635" s="98">
        <v>100</v>
      </c>
      <c r="W635" s="98">
        <v>100</v>
      </c>
      <c r="X635" s="103" t="s">
        <v>4977</v>
      </c>
      <c r="Y635" s="102">
        <v>3</v>
      </c>
      <c r="Z635" s="102">
        <v>1</v>
      </c>
      <c r="AA635" s="102">
        <v>4</v>
      </c>
      <c r="AB635" s="102">
        <v>4</v>
      </c>
      <c r="AC635" s="98">
        <v>301</v>
      </c>
      <c r="AD635" s="102"/>
      <c r="AE635" s="104">
        <v>0.2</v>
      </c>
      <c r="AF635" s="105">
        <v>100</v>
      </c>
      <c r="AG635" s="106" t="s">
        <v>4969</v>
      </c>
      <c r="AH635" s="100" t="s">
        <v>4970</v>
      </c>
      <c r="AI635" s="107">
        <v>50</v>
      </c>
      <c r="AJ635" s="106" t="s">
        <v>4978</v>
      </c>
      <c r="AK635" s="98" t="s">
        <v>4979</v>
      </c>
      <c r="AL635" s="107">
        <v>20</v>
      </c>
      <c r="AM635" s="106" t="s">
        <v>4980</v>
      </c>
      <c r="AN635" s="98" t="s">
        <v>4981</v>
      </c>
      <c r="AO635" s="107">
        <v>10</v>
      </c>
      <c r="AP635" s="106" t="s">
        <v>4982</v>
      </c>
      <c r="AQ635" s="98" t="s">
        <v>4983</v>
      </c>
      <c r="AR635" s="107">
        <v>20</v>
      </c>
      <c r="AS635" s="106"/>
      <c r="AT635" s="98"/>
      <c r="AU635" s="107"/>
      <c r="AV635" s="108"/>
      <c r="AW635" s="98"/>
      <c r="AX635" s="98"/>
    </row>
    <row r="636" spans="1:148" ht="89.2" x14ac:dyDescent="0.25">
      <c r="A636" s="97">
        <v>1538</v>
      </c>
      <c r="B636" s="100" t="s">
        <v>6903</v>
      </c>
      <c r="C636" s="98"/>
      <c r="D636" s="99" t="s">
        <v>4940</v>
      </c>
      <c r="E636" s="100" t="s">
        <v>5163</v>
      </c>
      <c r="F636" s="98">
        <v>5967</v>
      </c>
      <c r="G636" s="100" t="s">
        <v>5164</v>
      </c>
      <c r="H636" s="98">
        <v>2010</v>
      </c>
      <c r="I636" s="100" t="s">
        <v>5165</v>
      </c>
      <c r="J636" s="101">
        <v>235976.4</v>
      </c>
      <c r="K636" s="100" t="s">
        <v>655</v>
      </c>
      <c r="L636" s="100" t="s">
        <v>5166</v>
      </c>
      <c r="M636" s="100" t="s">
        <v>5167</v>
      </c>
      <c r="N636" s="100" t="s">
        <v>5168</v>
      </c>
      <c r="O636" s="100" t="s">
        <v>5169</v>
      </c>
      <c r="P636" s="100">
        <v>29089</v>
      </c>
      <c r="Q636" s="102">
        <v>107.76</v>
      </c>
      <c r="R636" s="98">
        <v>27.76</v>
      </c>
      <c r="S636" s="98">
        <v>35</v>
      </c>
      <c r="T636" s="98">
        <v>45</v>
      </c>
      <c r="U636" s="102">
        <v>107.76</v>
      </c>
      <c r="V636" s="98">
        <v>100</v>
      </c>
      <c r="W636" s="98">
        <v>100</v>
      </c>
      <c r="X636" s="103" t="s">
        <v>5170</v>
      </c>
      <c r="Y636" s="102">
        <v>4</v>
      </c>
      <c r="Z636" s="102">
        <v>2</v>
      </c>
      <c r="AA636" s="102">
        <v>2</v>
      </c>
      <c r="AB636" s="102">
        <v>30</v>
      </c>
      <c r="AC636" s="98">
        <v>162</v>
      </c>
      <c r="AD636" s="102"/>
      <c r="AE636" s="104">
        <v>0.2</v>
      </c>
      <c r="AF636" s="105">
        <v>100</v>
      </c>
      <c r="AG636" s="106" t="s">
        <v>5171</v>
      </c>
      <c r="AH636" s="100" t="s">
        <v>5172</v>
      </c>
      <c r="AI636" s="107">
        <v>100</v>
      </c>
      <c r="AJ636" s="106"/>
      <c r="AK636" s="98"/>
      <c r="AL636" s="107"/>
      <c r="AM636" s="106"/>
      <c r="AN636" s="98"/>
      <c r="AO636" s="107"/>
      <c r="AP636" s="106"/>
      <c r="AQ636" s="98"/>
      <c r="AR636" s="107"/>
      <c r="AS636" s="106"/>
      <c r="AT636" s="98"/>
      <c r="AU636" s="107"/>
      <c r="AV636" s="108"/>
      <c r="AW636" s="98"/>
      <c r="AX636" s="98"/>
    </row>
    <row r="637" spans="1:148" ht="114.65" x14ac:dyDescent="0.25">
      <c r="A637" s="97">
        <v>1538</v>
      </c>
      <c r="B637" s="100" t="s">
        <v>6903</v>
      </c>
      <c r="C637" s="98"/>
      <c r="D637" s="99" t="s">
        <v>4918</v>
      </c>
      <c r="E637" s="100" t="s">
        <v>4906</v>
      </c>
      <c r="F637" s="98">
        <v>10268</v>
      </c>
      <c r="G637" s="100" t="s">
        <v>5182</v>
      </c>
      <c r="H637" s="98">
        <v>2016</v>
      </c>
      <c r="I637" s="100" t="s">
        <v>5183</v>
      </c>
      <c r="J637" s="101">
        <v>117930.08</v>
      </c>
      <c r="K637" s="100" t="s">
        <v>1143</v>
      </c>
      <c r="L637" s="100" t="s">
        <v>4909</v>
      </c>
      <c r="M637" s="100" t="s">
        <v>4910</v>
      </c>
      <c r="N637" s="100" t="s">
        <v>5184</v>
      </c>
      <c r="O637" s="100" t="s">
        <v>5185</v>
      </c>
      <c r="P637" s="100"/>
      <c r="Q637" s="102">
        <v>93.87</v>
      </c>
      <c r="R637" s="98">
        <v>13.87</v>
      </c>
      <c r="S637" s="98">
        <v>35</v>
      </c>
      <c r="T637" s="98">
        <v>45</v>
      </c>
      <c r="U637" s="102"/>
      <c r="V637" s="98">
        <v>100</v>
      </c>
      <c r="W637" s="98"/>
      <c r="X637" s="103" t="s">
        <v>4914</v>
      </c>
      <c r="Y637" s="102">
        <v>2</v>
      </c>
      <c r="Z637" s="102">
        <v>5</v>
      </c>
      <c r="AA637" s="102">
        <v>6</v>
      </c>
      <c r="AB637" s="102">
        <v>11</v>
      </c>
      <c r="AC637" s="98">
        <v>133</v>
      </c>
      <c r="AD637" s="102"/>
      <c r="AE637" s="104"/>
      <c r="AF637" s="105">
        <v>5</v>
      </c>
      <c r="AG637" s="106" t="s">
        <v>651</v>
      </c>
      <c r="AH637" s="100" t="s">
        <v>5186</v>
      </c>
      <c r="AI637" s="107">
        <v>3</v>
      </c>
      <c r="AJ637" s="106" t="s">
        <v>4918</v>
      </c>
      <c r="AK637" s="98" t="s">
        <v>5187</v>
      </c>
      <c r="AL637" s="107">
        <v>2</v>
      </c>
      <c r="AM637" s="106"/>
      <c r="AN637" s="98"/>
      <c r="AO637" s="107"/>
      <c r="AP637" s="106"/>
      <c r="AQ637" s="98"/>
      <c r="AR637" s="107"/>
      <c r="AS637" s="106"/>
      <c r="AT637" s="98"/>
      <c r="AU637" s="107"/>
      <c r="AV637" s="108"/>
      <c r="AW637" s="98"/>
      <c r="AX637" s="98"/>
    </row>
    <row r="638" spans="1:148" ht="191.1" x14ac:dyDescent="0.25">
      <c r="A638" s="97">
        <v>1538</v>
      </c>
      <c r="B638" s="100" t="s">
        <v>6903</v>
      </c>
      <c r="C638" s="98">
        <v>25</v>
      </c>
      <c r="D638" s="99" t="s">
        <v>4931</v>
      </c>
      <c r="E638" s="100" t="s">
        <v>4932</v>
      </c>
      <c r="F638" s="98">
        <v>10774</v>
      </c>
      <c r="G638" s="100" t="s">
        <v>4949</v>
      </c>
      <c r="H638" s="98">
        <v>2001</v>
      </c>
      <c r="I638" s="100" t="s">
        <v>7891</v>
      </c>
      <c r="J638" s="101">
        <v>68853.275000000009</v>
      </c>
      <c r="K638" s="100" t="s">
        <v>636</v>
      </c>
      <c r="L638" s="100" t="s">
        <v>4935</v>
      </c>
      <c r="M638" s="100" t="s">
        <v>4936</v>
      </c>
      <c r="N638" s="100" t="s">
        <v>4937</v>
      </c>
      <c r="O638" s="100" t="s">
        <v>4938</v>
      </c>
      <c r="P638" s="100" t="s">
        <v>4950</v>
      </c>
      <c r="Q638" s="102">
        <v>88.1</v>
      </c>
      <c r="R638" s="98">
        <v>8.1</v>
      </c>
      <c r="S638" s="98">
        <v>35</v>
      </c>
      <c r="T638" s="98">
        <v>45</v>
      </c>
      <c r="U638" s="102">
        <v>88.1</v>
      </c>
      <c r="V638" s="98">
        <v>100</v>
      </c>
      <c r="W638" s="98">
        <v>100</v>
      </c>
      <c r="X638" s="103" t="s">
        <v>4939</v>
      </c>
      <c r="Y638" s="102"/>
      <c r="Z638" s="102"/>
      <c r="AA638" s="102"/>
      <c r="AB638" s="102">
        <v>25</v>
      </c>
      <c r="AC638" s="98"/>
      <c r="AD638" s="102"/>
      <c r="AE638" s="104">
        <v>0.5</v>
      </c>
      <c r="AF638" s="105">
        <v>100</v>
      </c>
      <c r="AG638" s="106" t="s">
        <v>4931</v>
      </c>
      <c r="AH638" s="100" t="s">
        <v>4932</v>
      </c>
      <c r="AI638" s="107"/>
      <c r="AJ638" s="106"/>
      <c r="AK638" s="98"/>
      <c r="AL638" s="107"/>
      <c r="AM638" s="106"/>
      <c r="AN638" s="98"/>
      <c r="AO638" s="107"/>
      <c r="AP638" s="106"/>
      <c r="AQ638" s="98"/>
      <c r="AR638" s="107"/>
      <c r="AS638" s="106"/>
      <c r="AT638" s="98"/>
      <c r="AU638" s="107"/>
      <c r="AV638" s="108"/>
      <c r="AW638" s="98"/>
      <c r="AX638" s="98"/>
    </row>
    <row r="639" spans="1:148" ht="152.9" x14ac:dyDescent="0.25">
      <c r="A639" s="97">
        <v>1538</v>
      </c>
      <c r="B639" s="100" t="s">
        <v>6903</v>
      </c>
      <c r="C639" s="98">
        <v>24</v>
      </c>
      <c r="D639" s="99" t="s">
        <v>2657</v>
      </c>
      <c r="E639" s="100" t="s">
        <v>4920</v>
      </c>
      <c r="F639" s="98">
        <v>7134</v>
      </c>
      <c r="G639" s="100" t="s">
        <v>5035</v>
      </c>
      <c r="H639" s="98">
        <v>2007</v>
      </c>
      <c r="I639" s="100" t="s">
        <v>5036</v>
      </c>
      <c r="J639" s="101">
        <v>115355</v>
      </c>
      <c r="K639" s="100" t="s">
        <v>675</v>
      </c>
      <c r="L639" s="100" t="s">
        <v>4923</v>
      </c>
      <c r="M639" s="100" t="s">
        <v>4924</v>
      </c>
      <c r="N639" s="100" t="s">
        <v>5037</v>
      </c>
      <c r="O639" s="100" t="s">
        <v>5038</v>
      </c>
      <c r="P639" s="100">
        <v>24637</v>
      </c>
      <c r="Q639" s="102">
        <v>93.57</v>
      </c>
      <c r="R639" s="98">
        <v>13.57</v>
      </c>
      <c r="S639" s="98">
        <v>35</v>
      </c>
      <c r="T639" s="98">
        <v>45</v>
      </c>
      <c r="U639" s="102">
        <v>93.57</v>
      </c>
      <c r="V639" s="98">
        <v>100</v>
      </c>
      <c r="W639" s="98">
        <v>100</v>
      </c>
      <c r="X639" s="103" t="s">
        <v>5011</v>
      </c>
      <c r="Y639" s="102">
        <v>4</v>
      </c>
      <c r="Z639" s="102">
        <v>4</v>
      </c>
      <c r="AA639" s="102">
        <v>6</v>
      </c>
      <c r="AB639" s="102">
        <v>20</v>
      </c>
      <c r="AC639" s="98">
        <v>116</v>
      </c>
      <c r="AD639" s="102"/>
      <c r="AE639" s="104">
        <v>0.2</v>
      </c>
      <c r="AF639" s="105">
        <v>100</v>
      </c>
      <c r="AG639" s="106" t="s">
        <v>4928</v>
      </c>
      <c r="AH639" s="100"/>
      <c r="AI639" s="107"/>
      <c r="AJ639" s="106" t="s">
        <v>2657</v>
      </c>
      <c r="AK639" s="98" t="s">
        <v>4929</v>
      </c>
      <c r="AL639" s="107"/>
      <c r="AM639" s="106" t="s">
        <v>5039</v>
      </c>
      <c r="AN639" s="98"/>
      <c r="AO639" s="107"/>
      <c r="AP639" s="106" t="s">
        <v>5013</v>
      </c>
      <c r="AQ639" s="98"/>
      <c r="AR639" s="107"/>
      <c r="AS639" s="106"/>
      <c r="AT639" s="98"/>
      <c r="AU639" s="107"/>
      <c r="AV639" s="108"/>
      <c r="AW639" s="98"/>
      <c r="AX639" s="98"/>
    </row>
    <row r="640" spans="1:148" ht="191.1" x14ac:dyDescent="0.25">
      <c r="A640" s="97">
        <v>1538</v>
      </c>
      <c r="B640" s="100" t="s">
        <v>6903</v>
      </c>
      <c r="C640" s="98">
        <v>25</v>
      </c>
      <c r="D640" s="99" t="s">
        <v>4931</v>
      </c>
      <c r="E640" s="100" t="s">
        <v>4932</v>
      </c>
      <c r="F640" s="98">
        <v>10774</v>
      </c>
      <c r="G640" s="100" t="s">
        <v>4984</v>
      </c>
      <c r="H640" s="98">
        <v>2004</v>
      </c>
      <c r="I640" s="100" t="s">
        <v>4985</v>
      </c>
      <c r="J640" s="101">
        <v>75638.460000000006</v>
      </c>
      <c r="K640" s="100" t="s">
        <v>726</v>
      </c>
      <c r="L640" s="100" t="s">
        <v>4935</v>
      </c>
      <c r="M640" s="100" t="s">
        <v>4936</v>
      </c>
      <c r="N640" s="100" t="s">
        <v>4986</v>
      </c>
      <c r="O640" s="100" t="s">
        <v>4987</v>
      </c>
      <c r="P640" s="100" t="s">
        <v>4988</v>
      </c>
      <c r="Q640" s="102">
        <v>88.9</v>
      </c>
      <c r="R640" s="98">
        <v>8.9</v>
      </c>
      <c r="S640" s="98">
        <v>35</v>
      </c>
      <c r="T640" s="98">
        <v>45</v>
      </c>
      <c r="U640" s="102">
        <v>88.9</v>
      </c>
      <c r="V640" s="98">
        <v>100</v>
      </c>
      <c r="W640" s="98">
        <v>100</v>
      </c>
      <c r="X640" s="103" t="s">
        <v>4939</v>
      </c>
      <c r="Y640" s="102"/>
      <c r="Z640" s="102"/>
      <c r="AA640" s="102"/>
      <c r="AB640" s="102">
        <v>25</v>
      </c>
      <c r="AC640" s="98">
        <v>298.02999999999997</v>
      </c>
      <c r="AD640" s="102"/>
      <c r="AE640" s="104">
        <v>0.2</v>
      </c>
      <c r="AF640" s="105">
        <v>100</v>
      </c>
      <c r="AG640" s="106" t="s">
        <v>4931</v>
      </c>
      <c r="AH640" s="100" t="s">
        <v>4932</v>
      </c>
      <c r="AI640" s="107"/>
      <c r="AJ640" s="106"/>
      <c r="AK640" s="98"/>
      <c r="AL640" s="107"/>
      <c r="AM640" s="106"/>
      <c r="AN640" s="98"/>
      <c r="AO640" s="107"/>
      <c r="AP640" s="106"/>
      <c r="AQ640" s="98"/>
      <c r="AR640" s="107"/>
      <c r="AS640" s="106"/>
      <c r="AT640" s="98"/>
      <c r="AU640" s="107"/>
      <c r="AV640" s="108"/>
      <c r="AW640" s="98"/>
      <c r="AX640" s="98"/>
    </row>
    <row r="641" spans="1:50" ht="165.6" x14ac:dyDescent="0.25">
      <c r="A641" s="97">
        <v>1538</v>
      </c>
      <c r="B641" s="100" t="s">
        <v>6903</v>
      </c>
      <c r="C641" s="98">
        <v>13</v>
      </c>
      <c r="D641" s="99" t="s">
        <v>4989</v>
      </c>
      <c r="E641" s="100" t="s">
        <v>5077</v>
      </c>
      <c r="F641" s="98">
        <v>20181</v>
      </c>
      <c r="G641" s="100" t="s">
        <v>5078</v>
      </c>
      <c r="H641" s="98">
        <v>2008</v>
      </c>
      <c r="I641" s="100" t="s">
        <v>5079</v>
      </c>
      <c r="J641" s="101">
        <v>74900</v>
      </c>
      <c r="K641" s="100" t="s">
        <v>675</v>
      </c>
      <c r="L641" s="100" t="s">
        <v>5080</v>
      </c>
      <c r="M641" s="100" t="s">
        <v>5081</v>
      </c>
      <c r="N641" s="100" t="s">
        <v>5082</v>
      </c>
      <c r="O641" s="100" t="s">
        <v>5083</v>
      </c>
      <c r="P641" s="100" t="s">
        <v>5084</v>
      </c>
      <c r="Q641" s="102">
        <v>88.759999999999991</v>
      </c>
      <c r="R641" s="98">
        <v>8.76</v>
      </c>
      <c r="S641" s="98">
        <v>35</v>
      </c>
      <c r="T641" s="98">
        <v>45</v>
      </c>
      <c r="U641" s="102">
        <v>88.759999999999991</v>
      </c>
      <c r="V641" s="98">
        <v>100</v>
      </c>
      <c r="W641" s="98">
        <v>100</v>
      </c>
      <c r="X641" s="103" t="s">
        <v>4998</v>
      </c>
      <c r="Y641" s="102">
        <v>1</v>
      </c>
      <c r="Z641" s="102">
        <v>8</v>
      </c>
      <c r="AA641" s="102">
        <v>2</v>
      </c>
      <c r="AB641" s="102">
        <v>30</v>
      </c>
      <c r="AC641" s="98">
        <v>117.2</v>
      </c>
      <c r="AD641" s="102"/>
      <c r="AE641" s="104">
        <v>0.2</v>
      </c>
      <c r="AF641" s="105">
        <v>100</v>
      </c>
      <c r="AG641" s="106" t="s">
        <v>4989</v>
      </c>
      <c r="AH641" s="100" t="s">
        <v>4999</v>
      </c>
      <c r="AI641" s="107">
        <v>30</v>
      </c>
      <c r="AJ641" s="106" t="s">
        <v>5085</v>
      </c>
      <c r="AK641" s="98" t="s">
        <v>5086</v>
      </c>
      <c r="AL641" s="107">
        <v>10</v>
      </c>
      <c r="AM641" s="106" t="s">
        <v>5087</v>
      </c>
      <c r="AN641" s="98" t="s">
        <v>5088</v>
      </c>
      <c r="AO641" s="107">
        <v>10</v>
      </c>
      <c r="AP641" s="106" t="s">
        <v>5004</v>
      </c>
      <c r="AQ641" s="98" t="s">
        <v>5005</v>
      </c>
      <c r="AR641" s="107">
        <v>50</v>
      </c>
      <c r="AS641" s="106"/>
      <c r="AT641" s="98"/>
      <c r="AU641" s="107"/>
      <c r="AV641" s="108"/>
      <c r="AW641" s="98"/>
      <c r="AX641" s="98"/>
    </row>
    <row r="642" spans="1:50" ht="152.9" x14ac:dyDescent="0.25">
      <c r="A642" s="97">
        <v>1538</v>
      </c>
      <c r="B642" s="100" t="s">
        <v>6903</v>
      </c>
      <c r="C642" s="98"/>
      <c r="D642" s="99" t="s">
        <v>5147</v>
      </c>
      <c r="E642" s="100" t="s">
        <v>4970</v>
      </c>
      <c r="F642" s="98">
        <v>12609</v>
      </c>
      <c r="G642" s="100" t="s">
        <v>5157</v>
      </c>
      <c r="H642" s="98">
        <v>2010</v>
      </c>
      <c r="I642" s="100" t="s">
        <v>5158</v>
      </c>
      <c r="J642" s="101">
        <v>99376.8</v>
      </c>
      <c r="K642" s="100" t="s">
        <v>655</v>
      </c>
      <c r="L642" s="100" t="s">
        <v>5159</v>
      </c>
      <c r="M642" s="100" t="s">
        <v>5160</v>
      </c>
      <c r="N642" s="100" t="s">
        <v>5161</v>
      </c>
      <c r="O642" s="100" t="s">
        <v>5162</v>
      </c>
      <c r="P642" s="100">
        <v>27949</v>
      </c>
      <c r="Q642" s="102">
        <v>91.69</v>
      </c>
      <c r="R642" s="98">
        <v>11.69</v>
      </c>
      <c r="S642" s="98">
        <v>35</v>
      </c>
      <c r="T642" s="98">
        <v>45</v>
      </c>
      <c r="U642" s="102">
        <v>91.69</v>
      </c>
      <c r="V642" s="98">
        <v>100</v>
      </c>
      <c r="W642" s="98">
        <v>100</v>
      </c>
      <c r="X642" s="103" t="s">
        <v>4977</v>
      </c>
      <c r="Y642" s="102">
        <v>1</v>
      </c>
      <c r="Z642" s="102">
        <v>4</v>
      </c>
      <c r="AA642" s="102">
        <v>3</v>
      </c>
      <c r="AB642" s="102">
        <v>60</v>
      </c>
      <c r="AC642" s="98">
        <v>156</v>
      </c>
      <c r="AD642" s="102"/>
      <c r="AE642" s="104">
        <v>0.2</v>
      </c>
      <c r="AF642" s="105">
        <v>100</v>
      </c>
      <c r="AG642" s="106" t="s">
        <v>4969</v>
      </c>
      <c r="AH642" s="100" t="s">
        <v>4970</v>
      </c>
      <c r="AI642" s="107">
        <v>40</v>
      </c>
      <c r="AJ642" s="106" t="s">
        <v>4978</v>
      </c>
      <c r="AK642" s="98" t="s">
        <v>4979</v>
      </c>
      <c r="AL642" s="107">
        <v>40</v>
      </c>
      <c r="AM642" s="106" t="s">
        <v>4980</v>
      </c>
      <c r="AN642" s="98"/>
      <c r="AO642" s="107">
        <v>0</v>
      </c>
      <c r="AP642" s="106" t="s">
        <v>4982</v>
      </c>
      <c r="AQ642" s="98" t="s">
        <v>5156</v>
      </c>
      <c r="AR642" s="107">
        <v>20</v>
      </c>
      <c r="AS642" s="106"/>
      <c r="AT642" s="98"/>
      <c r="AU642" s="107"/>
      <c r="AV642" s="108"/>
      <c r="AW642" s="98"/>
      <c r="AX642" s="98"/>
    </row>
    <row r="643" spans="1:50" ht="152.9" x14ac:dyDescent="0.25">
      <c r="A643" s="97">
        <v>1538</v>
      </c>
      <c r="B643" s="100" t="s">
        <v>6903</v>
      </c>
      <c r="C643" s="98"/>
      <c r="D643" s="99" t="s">
        <v>5147</v>
      </c>
      <c r="E643" s="100" t="s">
        <v>4970</v>
      </c>
      <c r="F643" s="98">
        <v>12609</v>
      </c>
      <c r="G643" s="100" t="s">
        <v>5157</v>
      </c>
      <c r="H643" s="98">
        <v>2011</v>
      </c>
      <c r="I643" s="100" t="s">
        <v>5158</v>
      </c>
      <c r="J643" s="101">
        <v>3302.09</v>
      </c>
      <c r="K643" s="100" t="s">
        <v>655</v>
      </c>
      <c r="L643" s="100" t="s">
        <v>5159</v>
      </c>
      <c r="M643" s="100" t="s">
        <v>5160</v>
      </c>
      <c r="N643" s="100" t="s">
        <v>5161</v>
      </c>
      <c r="O643" s="100" t="s">
        <v>5162</v>
      </c>
      <c r="P643" s="100">
        <v>30120</v>
      </c>
      <c r="Q643" s="102">
        <v>91.69</v>
      </c>
      <c r="R643" s="98">
        <v>11.69</v>
      </c>
      <c r="S643" s="98">
        <v>35</v>
      </c>
      <c r="T643" s="98">
        <v>45</v>
      </c>
      <c r="U643" s="102">
        <v>91.69</v>
      </c>
      <c r="V643" s="98">
        <v>100</v>
      </c>
      <c r="W643" s="98">
        <v>95</v>
      </c>
      <c r="X643" s="103" t="s">
        <v>4977</v>
      </c>
      <c r="Y643" s="102">
        <v>1</v>
      </c>
      <c r="Z643" s="102">
        <v>4</v>
      </c>
      <c r="AA643" s="102">
        <v>3</v>
      </c>
      <c r="AB643" s="102">
        <v>60</v>
      </c>
      <c r="AC643" s="98">
        <v>156</v>
      </c>
      <c r="AD643" s="102"/>
      <c r="AE643" s="104">
        <v>0.2</v>
      </c>
      <c r="AF643" s="105">
        <v>100</v>
      </c>
      <c r="AG643" s="106" t="s">
        <v>4969</v>
      </c>
      <c r="AH643" s="100" t="s">
        <v>4970</v>
      </c>
      <c r="AI643" s="107">
        <v>40</v>
      </c>
      <c r="AJ643" s="106" t="s">
        <v>4978</v>
      </c>
      <c r="AK643" s="98" t="s">
        <v>4979</v>
      </c>
      <c r="AL643" s="107">
        <v>40</v>
      </c>
      <c r="AM643" s="106" t="s">
        <v>4980</v>
      </c>
      <c r="AN643" s="98"/>
      <c r="AO643" s="107">
        <v>0</v>
      </c>
      <c r="AP643" s="106" t="s">
        <v>4982</v>
      </c>
      <c r="AQ643" s="98" t="s">
        <v>5156</v>
      </c>
      <c r="AR643" s="107">
        <v>20</v>
      </c>
      <c r="AS643" s="106"/>
      <c r="AT643" s="98"/>
      <c r="AU643" s="107"/>
      <c r="AV643" s="108"/>
      <c r="AW643" s="98"/>
      <c r="AX643" s="98"/>
    </row>
    <row r="644" spans="1:50" ht="191.1" x14ac:dyDescent="0.25">
      <c r="A644" s="97">
        <v>1538</v>
      </c>
      <c r="B644" s="100" t="s">
        <v>6903</v>
      </c>
      <c r="C644" s="98">
        <v>25</v>
      </c>
      <c r="D644" s="99" t="s">
        <v>4931</v>
      </c>
      <c r="E644" s="100" t="s">
        <v>4932</v>
      </c>
      <c r="F644" s="98">
        <v>10774</v>
      </c>
      <c r="G644" s="100" t="s">
        <v>4933</v>
      </c>
      <c r="H644" s="98">
        <v>2002</v>
      </c>
      <c r="I644" s="100" t="s">
        <v>4934</v>
      </c>
      <c r="J644" s="101">
        <v>50075.11</v>
      </c>
      <c r="K644" s="100" t="s">
        <v>733</v>
      </c>
      <c r="L644" s="100" t="s">
        <v>4935</v>
      </c>
      <c r="M644" s="100" t="s">
        <v>4936</v>
      </c>
      <c r="N644" s="100" t="s">
        <v>4937</v>
      </c>
      <c r="O644" s="100" t="s">
        <v>4938</v>
      </c>
      <c r="P644" s="100">
        <v>19584</v>
      </c>
      <c r="Q644" s="102">
        <v>85.89</v>
      </c>
      <c r="R644" s="98">
        <v>5.89</v>
      </c>
      <c r="S644" s="98">
        <v>35</v>
      </c>
      <c r="T644" s="98">
        <v>45</v>
      </c>
      <c r="U644" s="102">
        <v>85.89</v>
      </c>
      <c r="V644" s="98">
        <v>100</v>
      </c>
      <c r="W644" s="98">
        <v>100</v>
      </c>
      <c r="X644" s="103" t="s">
        <v>4939</v>
      </c>
      <c r="Y644" s="102"/>
      <c r="Z644" s="102"/>
      <c r="AA644" s="102"/>
      <c r="AB644" s="102">
        <v>25</v>
      </c>
      <c r="AC644" s="98">
        <v>1.2</v>
      </c>
      <c r="AD644" s="102"/>
      <c r="AE644" s="104">
        <v>0.2</v>
      </c>
      <c r="AF644" s="105">
        <v>100</v>
      </c>
      <c r="AG644" s="106" t="s">
        <v>4931</v>
      </c>
      <c r="AH644" s="100" t="s">
        <v>4932</v>
      </c>
      <c r="AI644" s="107"/>
      <c r="AJ644" s="106"/>
      <c r="AK644" s="98"/>
      <c r="AL644" s="107"/>
      <c r="AM644" s="106"/>
      <c r="AN644" s="98"/>
      <c r="AO644" s="107"/>
      <c r="AP644" s="106"/>
      <c r="AQ644" s="98"/>
      <c r="AR644" s="107"/>
      <c r="AS644" s="106"/>
      <c r="AT644" s="98"/>
      <c r="AU644" s="107"/>
      <c r="AV644" s="108"/>
      <c r="AW644" s="98"/>
      <c r="AX644" s="98"/>
    </row>
    <row r="645" spans="1:50" ht="140.15" x14ac:dyDescent="0.25">
      <c r="A645" s="97">
        <v>1538</v>
      </c>
      <c r="B645" s="100" t="s">
        <v>6903</v>
      </c>
      <c r="C645" s="98">
        <v>24</v>
      </c>
      <c r="D645" s="99" t="s">
        <v>2657</v>
      </c>
      <c r="E645" s="100" t="s">
        <v>4920</v>
      </c>
      <c r="F645" s="98">
        <v>7134</v>
      </c>
      <c r="G645" s="100" t="s">
        <v>4921</v>
      </c>
      <c r="H645" s="98">
        <v>2002</v>
      </c>
      <c r="I645" s="100" t="s">
        <v>4922</v>
      </c>
      <c r="J645" s="101">
        <v>67115.05</v>
      </c>
      <c r="K645" s="100" t="s">
        <v>733</v>
      </c>
      <c r="L645" s="100" t="s">
        <v>4923</v>
      </c>
      <c r="M645" s="100" t="s">
        <v>4924</v>
      </c>
      <c r="N645" s="100" t="s">
        <v>4925</v>
      </c>
      <c r="O645" s="100" t="s">
        <v>4926</v>
      </c>
      <c r="P645" s="100">
        <v>19282</v>
      </c>
      <c r="Q645" s="102">
        <v>87.9</v>
      </c>
      <c r="R645" s="98">
        <v>7.9</v>
      </c>
      <c r="S645" s="98">
        <v>35</v>
      </c>
      <c r="T645" s="98">
        <v>45</v>
      </c>
      <c r="U645" s="102">
        <v>87.9</v>
      </c>
      <c r="V645" s="98">
        <v>100</v>
      </c>
      <c r="W645" s="98">
        <v>100</v>
      </c>
      <c r="X645" s="103" t="s">
        <v>4927</v>
      </c>
      <c r="Y645" s="102">
        <v>1</v>
      </c>
      <c r="Z645" s="102">
        <v>8</v>
      </c>
      <c r="AA645" s="102">
        <v>2</v>
      </c>
      <c r="AB645" s="102">
        <v>53</v>
      </c>
      <c r="AC645" s="98">
        <v>27</v>
      </c>
      <c r="AD645" s="102"/>
      <c r="AE645" s="104">
        <v>0.2</v>
      </c>
      <c r="AF645" s="105">
        <v>100</v>
      </c>
      <c r="AG645" s="106" t="s">
        <v>4928</v>
      </c>
      <c r="AH645" s="100"/>
      <c r="AI645" s="107"/>
      <c r="AJ645" s="106" t="s">
        <v>2657</v>
      </c>
      <c r="AK645" s="98" t="s">
        <v>4929</v>
      </c>
      <c r="AL645" s="107"/>
      <c r="AM645" s="106" t="s">
        <v>4930</v>
      </c>
      <c r="AN645" s="98"/>
      <c r="AO645" s="107"/>
      <c r="AP645" s="106"/>
      <c r="AQ645" s="98"/>
      <c r="AR645" s="107"/>
      <c r="AS645" s="106"/>
      <c r="AT645" s="98"/>
      <c r="AU645" s="107"/>
      <c r="AV645" s="108"/>
      <c r="AW645" s="98"/>
      <c r="AX645" s="98"/>
    </row>
    <row r="646" spans="1:50" ht="191.1" x14ac:dyDescent="0.25">
      <c r="A646" s="97">
        <v>1538</v>
      </c>
      <c r="B646" s="100" t="s">
        <v>6903</v>
      </c>
      <c r="C646" s="98">
        <v>25</v>
      </c>
      <c r="D646" s="99" t="s">
        <v>4951</v>
      </c>
      <c r="E646" s="100" t="s">
        <v>4932</v>
      </c>
      <c r="F646" s="98">
        <v>10774</v>
      </c>
      <c r="G646" s="100" t="s">
        <v>4952</v>
      </c>
      <c r="H646" s="98">
        <v>2002</v>
      </c>
      <c r="I646" s="100" t="s">
        <v>4953</v>
      </c>
      <c r="J646" s="101">
        <v>46945.424999999996</v>
      </c>
      <c r="K646" s="100" t="s">
        <v>636</v>
      </c>
      <c r="L646" s="100" t="s">
        <v>4935</v>
      </c>
      <c r="M646" s="100" t="s">
        <v>4936</v>
      </c>
      <c r="N646" s="100" t="s">
        <v>4954</v>
      </c>
      <c r="O646" s="100" t="s">
        <v>4955</v>
      </c>
      <c r="P646" s="100">
        <v>18761</v>
      </c>
      <c r="Q646" s="102">
        <v>85.52</v>
      </c>
      <c r="R646" s="98">
        <v>5.52</v>
      </c>
      <c r="S646" s="98">
        <v>35</v>
      </c>
      <c r="T646" s="98">
        <v>45</v>
      </c>
      <c r="U646" s="102">
        <v>85.52</v>
      </c>
      <c r="V646" s="98">
        <v>100</v>
      </c>
      <c r="W646" s="98">
        <v>100</v>
      </c>
      <c r="X646" s="103" t="s">
        <v>4939</v>
      </c>
      <c r="Y646" s="102"/>
      <c r="Z646" s="102"/>
      <c r="AA646" s="102"/>
      <c r="AB646" s="102">
        <v>25</v>
      </c>
      <c r="AC646" s="98">
        <v>1.1000000000000001</v>
      </c>
      <c r="AD646" s="102"/>
      <c r="AE646" s="104">
        <v>0.2</v>
      </c>
      <c r="AF646" s="105">
        <v>100</v>
      </c>
      <c r="AG646" s="106" t="s">
        <v>4931</v>
      </c>
      <c r="AH646" s="100" t="s">
        <v>4932</v>
      </c>
      <c r="AI646" s="107"/>
      <c r="AJ646" s="106"/>
      <c r="AK646" s="98"/>
      <c r="AL646" s="107"/>
      <c r="AM646" s="106"/>
      <c r="AN646" s="98"/>
      <c r="AO646" s="107"/>
      <c r="AP646" s="106"/>
      <c r="AQ646" s="98"/>
      <c r="AR646" s="107"/>
      <c r="AS646" s="106"/>
      <c r="AT646" s="98"/>
      <c r="AU646" s="107"/>
      <c r="AV646" s="108"/>
      <c r="AW646" s="98"/>
      <c r="AX646" s="98"/>
    </row>
    <row r="647" spans="1:50" ht="63.7" x14ac:dyDescent="0.25">
      <c r="A647" s="97">
        <v>1538</v>
      </c>
      <c r="B647" s="100" t="s">
        <v>6903</v>
      </c>
      <c r="C647" s="98">
        <v>27</v>
      </c>
      <c r="D647" s="99" t="s">
        <v>5040</v>
      </c>
      <c r="E647" s="100" t="s">
        <v>5041</v>
      </c>
      <c r="F647" s="98">
        <v>6857</v>
      </c>
      <c r="G647" s="100" t="s">
        <v>5042</v>
      </c>
      <c r="H647" s="98">
        <v>2008</v>
      </c>
      <c r="I647" s="100" t="s">
        <v>5043</v>
      </c>
      <c r="J647" s="101">
        <v>62594</v>
      </c>
      <c r="K647" s="100" t="s">
        <v>675</v>
      </c>
      <c r="L647" s="100" t="s">
        <v>5044</v>
      </c>
      <c r="M647" s="100" t="s">
        <v>5045</v>
      </c>
      <c r="N647" s="100" t="s">
        <v>5046</v>
      </c>
      <c r="O647" s="100" t="s">
        <v>5047</v>
      </c>
      <c r="P647" s="100" t="s">
        <v>5048</v>
      </c>
      <c r="Q647" s="102">
        <v>87.36</v>
      </c>
      <c r="R647" s="98">
        <v>7.36</v>
      </c>
      <c r="S647" s="98">
        <v>35</v>
      </c>
      <c r="T647" s="98">
        <v>45</v>
      </c>
      <c r="U647" s="102">
        <v>87.36</v>
      </c>
      <c r="V647" s="98">
        <v>100</v>
      </c>
      <c r="W647" s="98">
        <v>100</v>
      </c>
      <c r="X647" s="103" t="s">
        <v>5049</v>
      </c>
      <c r="Y647" s="102">
        <v>3</v>
      </c>
      <c r="Z647" s="102">
        <v>1</v>
      </c>
      <c r="AA647" s="102">
        <v>4</v>
      </c>
      <c r="AB647" s="102">
        <v>4</v>
      </c>
      <c r="AC647" s="98">
        <v>115</v>
      </c>
      <c r="AD647" s="102"/>
      <c r="AE647" s="104">
        <v>0.2</v>
      </c>
      <c r="AF647" s="105">
        <v>100</v>
      </c>
      <c r="AG647" s="106" t="s">
        <v>5050</v>
      </c>
      <c r="AH647" s="100" t="s">
        <v>5051</v>
      </c>
      <c r="AI647" s="107"/>
      <c r="AJ647" s="106" t="s">
        <v>5052</v>
      </c>
      <c r="AK647" s="98" t="s">
        <v>5051</v>
      </c>
      <c r="AL647" s="107"/>
      <c r="AM647" s="106" t="s">
        <v>5053</v>
      </c>
      <c r="AN647" s="98" t="s">
        <v>5051</v>
      </c>
      <c r="AO647" s="107"/>
      <c r="AP647" s="106" t="s">
        <v>5054</v>
      </c>
      <c r="AQ647" s="98" t="s">
        <v>5041</v>
      </c>
      <c r="AR647" s="107"/>
      <c r="AS647" s="106"/>
      <c r="AT647" s="98"/>
      <c r="AU647" s="107"/>
      <c r="AV647" s="108"/>
      <c r="AW647" s="98"/>
      <c r="AX647" s="98"/>
    </row>
    <row r="648" spans="1:50" ht="343.95" x14ac:dyDescent="0.25">
      <c r="A648" s="97">
        <v>1538</v>
      </c>
      <c r="B648" s="100" t="s">
        <v>6903</v>
      </c>
      <c r="C648" s="98"/>
      <c r="D648" s="99" t="s">
        <v>4940</v>
      </c>
      <c r="E648" s="100" t="s">
        <v>5118</v>
      </c>
      <c r="F648" s="98">
        <v>4546</v>
      </c>
      <c r="G648" s="100" t="s">
        <v>5131</v>
      </c>
      <c r="H648" s="98">
        <v>2010</v>
      </c>
      <c r="I648" s="100" t="s">
        <v>5132</v>
      </c>
      <c r="J648" s="101">
        <v>143244</v>
      </c>
      <c r="K648" s="100" t="s">
        <v>655</v>
      </c>
      <c r="L648" s="100" t="s">
        <v>5133</v>
      </c>
      <c r="M648" s="100" t="s">
        <v>5134</v>
      </c>
      <c r="N648" s="100" t="s">
        <v>5135</v>
      </c>
      <c r="O648" s="100" t="s">
        <v>5136</v>
      </c>
      <c r="P648" s="100" t="s">
        <v>5137</v>
      </c>
      <c r="Q648" s="102">
        <v>96.852235294117648</v>
      </c>
      <c r="R648" s="98">
        <v>16.852235294117648</v>
      </c>
      <c r="S648" s="98">
        <v>35</v>
      </c>
      <c r="T648" s="98">
        <v>45</v>
      </c>
      <c r="U648" s="102">
        <v>96.852235294117648</v>
      </c>
      <c r="V648" s="98">
        <v>100</v>
      </c>
      <c r="W648" s="98">
        <v>100</v>
      </c>
      <c r="X648" s="103" t="s">
        <v>5138</v>
      </c>
      <c r="Y648" s="102">
        <v>4</v>
      </c>
      <c r="Z648" s="102">
        <v>3</v>
      </c>
      <c r="AA648" s="102">
        <v>2</v>
      </c>
      <c r="AB648" s="102">
        <v>14</v>
      </c>
      <c r="AC648" s="98">
        <v>153</v>
      </c>
      <c r="AD648" s="102"/>
      <c r="AE648" s="104">
        <v>0.2</v>
      </c>
      <c r="AF648" s="105">
        <v>100</v>
      </c>
      <c r="AG648" s="106" t="s">
        <v>4940</v>
      </c>
      <c r="AH648" s="100" t="s">
        <v>4948</v>
      </c>
      <c r="AI648" s="107">
        <v>50</v>
      </c>
      <c r="AJ648" s="106" t="s">
        <v>5139</v>
      </c>
      <c r="AK648" s="98" t="s">
        <v>5140</v>
      </c>
      <c r="AL648" s="107">
        <v>20</v>
      </c>
      <c r="AM648" s="106"/>
      <c r="AN648" s="98"/>
      <c r="AO648" s="107"/>
      <c r="AP648" s="106"/>
      <c r="AQ648" s="98"/>
      <c r="AR648" s="107"/>
      <c r="AS648" s="106" t="s">
        <v>5141</v>
      </c>
      <c r="AT648" s="98" t="s">
        <v>5118</v>
      </c>
      <c r="AU648" s="107">
        <v>30</v>
      </c>
      <c r="AV648" s="108"/>
      <c r="AW648" s="98"/>
      <c r="AX648" s="98"/>
    </row>
    <row r="649" spans="1:50" ht="178.35" x14ac:dyDescent="0.25">
      <c r="A649" s="97">
        <v>1538</v>
      </c>
      <c r="B649" s="100" t="s">
        <v>6903</v>
      </c>
      <c r="C649" s="98">
        <v>4</v>
      </c>
      <c r="D649" s="99" t="s">
        <v>4905</v>
      </c>
      <c r="E649" s="100" t="s">
        <v>4906</v>
      </c>
      <c r="F649" s="98">
        <v>10268</v>
      </c>
      <c r="G649" s="100" t="s">
        <v>5106</v>
      </c>
      <c r="H649" s="98">
        <v>1999</v>
      </c>
      <c r="I649" s="100" t="s">
        <v>5107</v>
      </c>
      <c r="J649" s="101">
        <v>75113</v>
      </c>
      <c r="K649" s="100" t="s">
        <v>636</v>
      </c>
      <c r="L649" s="100" t="s">
        <v>5108</v>
      </c>
      <c r="M649" s="100" t="s">
        <v>5109</v>
      </c>
      <c r="N649" s="100" t="s">
        <v>5110</v>
      </c>
      <c r="O649" s="100" t="s">
        <v>5111</v>
      </c>
      <c r="P649" s="100">
        <v>18452</v>
      </c>
      <c r="Q649" s="102">
        <v>88.84</v>
      </c>
      <c r="R649" s="98">
        <v>8.84</v>
      </c>
      <c r="S649" s="98">
        <v>35</v>
      </c>
      <c r="T649" s="98">
        <v>45</v>
      </c>
      <c r="U649" s="102">
        <v>88.84</v>
      </c>
      <c r="V649" s="98">
        <v>100</v>
      </c>
      <c r="W649" s="98">
        <v>100</v>
      </c>
      <c r="X649" s="103" t="s">
        <v>4963</v>
      </c>
      <c r="Y649" s="102">
        <v>3</v>
      </c>
      <c r="Z649" s="102">
        <v>4</v>
      </c>
      <c r="AA649" s="102">
        <v>3</v>
      </c>
      <c r="AB649" s="102">
        <v>11</v>
      </c>
      <c r="AC649" s="98"/>
      <c r="AD649" s="102"/>
      <c r="AE649" s="104">
        <v>0.2</v>
      </c>
      <c r="AF649" s="105">
        <v>100</v>
      </c>
      <c r="AG649" s="106" t="s">
        <v>651</v>
      </c>
      <c r="AH649" s="100"/>
      <c r="AI649" s="107"/>
      <c r="AJ649" s="106" t="s">
        <v>5074</v>
      </c>
      <c r="AK649" s="98" t="s">
        <v>4906</v>
      </c>
      <c r="AL649" s="107"/>
      <c r="AM649" s="106" t="s">
        <v>4966</v>
      </c>
      <c r="AN649" s="98" t="s">
        <v>4906</v>
      </c>
      <c r="AO649" s="107"/>
      <c r="AP649" s="106" t="s">
        <v>4967</v>
      </c>
      <c r="AQ649" s="98" t="s">
        <v>4968</v>
      </c>
      <c r="AR649" s="107"/>
      <c r="AS649" s="106"/>
      <c r="AT649" s="98"/>
      <c r="AU649" s="107"/>
      <c r="AV649" s="108"/>
      <c r="AW649" s="98"/>
      <c r="AX649" s="98"/>
    </row>
    <row r="650" spans="1:50" ht="89.2" x14ac:dyDescent="0.25">
      <c r="A650" s="97">
        <v>1538</v>
      </c>
      <c r="B650" s="100" t="s">
        <v>6903</v>
      </c>
      <c r="C650" s="98"/>
      <c r="D650" s="99" t="s">
        <v>5040</v>
      </c>
      <c r="E650" s="100" t="s">
        <v>5041</v>
      </c>
      <c r="F650" s="98">
        <v>6857</v>
      </c>
      <c r="G650" s="100" t="s">
        <v>5173</v>
      </c>
      <c r="H650" s="98">
        <v>2010</v>
      </c>
      <c r="I650" s="100" t="s">
        <v>5174</v>
      </c>
      <c r="J650" s="101">
        <v>87976</v>
      </c>
      <c r="K650" s="100" t="s">
        <v>655</v>
      </c>
      <c r="L650" s="100" t="s">
        <v>5044</v>
      </c>
      <c r="M650" s="100" t="s">
        <v>5045</v>
      </c>
      <c r="N650" s="100" t="s">
        <v>5175</v>
      </c>
      <c r="O650" s="100" t="s">
        <v>5176</v>
      </c>
      <c r="P650" s="100"/>
      <c r="Q650" s="102">
        <v>90.35</v>
      </c>
      <c r="R650" s="98">
        <v>10.35</v>
      </c>
      <c r="S650" s="98">
        <v>35</v>
      </c>
      <c r="T650" s="98">
        <v>45</v>
      </c>
      <c r="U650" s="102">
        <v>90.35</v>
      </c>
      <c r="V650" s="98">
        <v>100</v>
      </c>
      <c r="W650" s="98">
        <v>100</v>
      </c>
      <c r="X650" s="103" t="s">
        <v>5177</v>
      </c>
      <c r="Y650" s="102">
        <v>3</v>
      </c>
      <c r="Z650" s="102">
        <v>1</v>
      </c>
      <c r="AA650" s="102">
        <v>2</v>
      </c>
      <c r="AB650" s="102">
        <v>4</v>
      </c>
      <c r="AC650" s="98">
        <v>146</v>
      </c>
      <c r="AD650" s="102"/>
      <c r="AE650" s="104">
        <v>0.2</v>
      </c>
      <c r="AF650" s="105">
        <v>100</v>
      </c>
      <c r="AG650" s="106" t="s">
        <v>5054</v>
      </c>
      <c r="AH650" s="100" t="s">
        <v>5041</v>
      </c>
      <c r="AI650" s="107">
        <v>20</v>
      </c>
      <c r="AJ650" s="106" t="s">
        <v>5178</v>
      </c>
      <c r="AK650" s="98" t="s">
        <v>5051</v>
      </c>
      <c r="AL650" s="107">
        <v>30</v>
      </c>
      <c r="AM650" s="106" t="s">
        <v>5179</v>
      </c>
      <c r="AN650" s="98" t="s">
        <v>5180</v>
      </c>
      <c r="AO650" s="107">
        <v>20</v>
      </c>
      <c r="AP650" s="106" t="s">
        <v>5054</v>
      </c>
      <c r="AQ650" s="98" t="s">
        <v>5181</v>
      </c>
      <c r="AR650" s="107">
        <v>30</v>
      </c>
      <c r="AS650" s="106"/>
      <c r="AT650" s="98"/>
      <c r="AU650" s="107"/>
      <c r="AV650" s="108"/>
      <c r="AW650" s="98"/>
      <c r="AX650" s="98"/>
    </row>
    <row r="651" spans="1:50" ht="89.2" x14ac:dyDescent="0.25">
      <c r="A651" s="97">
        <v>1538</v>
      </c>
      <c r="B651" s="100" t="s">
        <v>6903</v>
      </c>
      <c r="C651" s="98"/>
      <c r="D651" s="99" t="s">
        <v>5040</v>
      </c>
      <c r="E651" s="100" t="s">
        <v>5041</v>
      </c>
      <c r="F651" s="98">
        <v>6857</v>
      </c>
      <c r="G651" s="100" t="s">
        <v>5173</v>
      </c>
      <c r="H651" s="98">
        <v>2011</v>
      </c>
      <c r="I651" s="100" t="s">
        <v>5174</v>
      </c>
      <c r="J651" s="101">
        <v>45069.34</v>
      </c>
      <c r="K651" s="100" t="s">
        <v>655</v>
      </c>
      <c r="L651" s="100" t="s">
        <v>5044</v>
      </c>
      <c r="M651" s="100" t="s">
        <v>5045</v>
      </c>
      <c r="N651" s="100" t="s">
        <v>5175</v>
      </c>
      <c r="O651" s="100" t="s">
        <v>5176</v>
      </c>
      <c r="P651" s="100"/>
      <c r="Q651" s="102">
        <v>90.35</v>
      </c>
      <c r="R651" s="98">
        <v>10.35</v>
      </c>
      <c r="S651" s="98">
        <v>35</v>
      </c>
      <c r="T651" s="98">
        <v>45</v>
      </c>
      <c r="U651" s="102">
        <v>90.35</v>
      </c>
      <c r="V651" s="98">
        <v>100</v>
      </c>
      <c r="W651" s="98">
        <v>99</v>
      </c>
      <c r="X651" s="103" t="s">
        <v>5177</v>
      </c>
      <c r="Y651" s="102">
        <v>3</v>
      </c>
      <c r="Z651" s="102">
        <v>1</v>
      </c>
      <c r="AA651" s="102">
        <v>2</v>
      </c>
      <c r="AB651" s="102">
        <v>4</v>
      </c>
      <c r="AC651" s="98">
        <v>146</v>
      </c>
      <c r="AD651" s="102"/>
      <c r="AE651" s="104">
        <v>0.2</v>
      </c>
      <c r="AF651" s="105">
        <v>100</v>
      </c>
      <c r="AG651" s="106" t="s">
        <v>5054</v>
      </c>
      <c r="AH651" s="100" t="s">
        <v>5041</v>
      </c>
      <c r="AI651" s="107">
        <v>20</v>
      </c>
      <c r="AJ651" s="106" t="s">
        <v>5178</v>
      </c>
      <c r="AK651" s="98" t="s">
        <v>5051</v>
      </c>
      <c r="AL651" s="107">
        <v>30</v>
      </c>
      <c r="AM651" s="106" t="s">
        <v>5179</v>
      </c>
      <c r="AN651" s="98" t="s">
        <v>5180</v>
      </c>
      <c r="AO651" s="107">
        <v>20</v>
      </c>
      <c r="AP651" s="106" t="s">
        <v>5054</v>
      </c>
      <c r="AQ651" s="98" t="s">
        <v>5181</v>
      </c>
      <c r="AR651" s="107">
        <v>30</v>
      </c>
      <c r="AS651" s="106"/>
      <c r="AT651" s="98"/>
      <c r="AU651" s="107"/>
      <c r="AV651" s="108"/>
      <c r="AW651" s="98"/>
      <c r="AX651" s="98"/>
    </row>
    <row r="652" spans="1:50" ht="191.1" x14ac:dyDescent="0.25">
      <c r="A652" s="97">
        <v>1538</v>
      </c>
      <c r="B652" s="100" t="s">
        <v>6903</v>
      </c>
      <c r="C652" s="98">
        <v>4</v>
      </c>
      <c r="D652" s="99" t="s">
        <v>4905</v>
      </c>
      <c r="E652" s="100" t="s">
        <v>4906</v>
      </c>
      <c r="F652" s="98">
        <v>10268</v>
      </c>
      <c r="G652" s="100" t="s">
        <v>4907</v>
      </c>
      <c r="H652" s="98">
        <v>2003</v>
      </c>
      <c r="I652" s="100" t="s">
        <v>4908</v>
      </c>
      <c r="J652" s="101">
        <v>82874.31</v>
      </c>
      <c r="K652" s="100" t="s">
        <v>733</v>
      </c>
      <c r="L652" s="100" t="s">
        <v>4909</v>
      </c>
      <c r="M652" s="100" t="s">
        <v>4910</v>
      </c>
      <c r="N652" s="100" t="s">
        <v>4911</v>
      </c>
      <c r="O652" s="100" t="s">
        <v>4912</v>
      </c>
      <c r="P652" s="100" t="s">
        <v>4913</v>
      </c>
      <c r="Q652" s="102">
        <v>89.75</v>
      </c>
      <c r="R652" s="98">
        <v>9.75</v>
      </c>
      <c r="S652" s="98">
        <v>35</v>
      </c>
      <c r="T652" s="98">
        <v>45</v>
      </c>
      <c r="U652" s="102">
        <v>89.75</v>
      </c>
      <c r="V652" s="98">
        <v>100</v>
      </c>
      <c r="W652" s="98">
        <v>100</v>
      </c>
      <c r="X652" s="103" t="s">
        <v>4914</v>
      </c>
      <c r="Y652" s="102">
        <v>3</v>
      </c>
      <c r="Z652" s="102">
        <v>1</v>
      </c>
      <c r="AA652" s="102">
        <v>7</v>
      </c>
      <c r="AB652" s="102">
        <v>4</v>
      </c>
      <c r="AC652" s="98">
        <v>55</v>
      </c>
      <c r="AD652" s="102"/>
      <c r="AE652" s="104">
        <v>0.25</v>
      </c>
      <c r="AF652" s="105">
        <v>100</v>
      </c>
      <c r="AG652" s="106" t="s">
        <v>4915</v>
      </c>
      <c r="AH652" s="100" t="s">
        <v>4906</v>
      </c>
      <c r="AI652" s="107">
        <v>5</v>
      </c>
      <c r="AJ652" s="106" t="s">
        <v>4916</v>
      </c>
      <c r="AK652" s="98" t="s">
        <v>4917</v>
      </c>
      <c r="AL652" s="107">
        <v>20</v>
      </c>
      <c r="AM652" s="106" t="s">
        <v>4918</v>
      </c>
      <c r="AN652" s="98" t="s">
        <v>4906</v>
      </c>
      <c r="AO652" s="107">
        <v>75</v>
      </c>
      <c r="AP652" s="106" t="s">
        <v>4919</v>
      </c>
      <c r="AQ652" s="98"/>
      <c r="AR652" s="107"/>
      <c r="AS652" s="106"/>
      <c r="AT652" s="98"/>
      <c r="AU652" s="107"/>
      <c r="AV652" s="108"/>
      <c r="AW652" s="98"/>
      <c r="AX652" s="98"/>
    </row>
    <row r="653" spans="1:50" ht="165.6" x14ac:dyDescent="0.25">
      <c r="A653" s="97">
        <v>1538</v>
      </c>
      <c r="B653" s="100" t="s">
        <v>6903</v>
      </c>
      <c r="C653" s="98">
        <v>4</v>
      </c>
      <c r="D653" s="99" t="s">
        <v>4905</v>
      </c>
      <c r="E653" s="100" t="s">
        <v>4906</v>
      </c>
      <c r="F653" s="98">
        <v>10268</v>
      </c>
      <c r="G653" s="100" t="s">
        <v>5067</v>
      </c>
      <c r="H653" s="98">
        <v>2007</v>
      </c>
      <c r="I653" s="100" t="s">
        <v>5068</v>
      </c>
      <c r="J653" s="101">
        <v>75000</v>
      </c>
      <c r="K653" s="100" t="s">
        <v>675</v>
      </c>
      <c r="L653" s="100" t="s">
        <v>5069</v>
      </c>
      <c r="M653" s="100" t="s">
        <v>5070</v>
      </c>
      <c r="N653" s="100" t="s">
        <v>5071</v>
      </c>
      <c r="O653" s="100" t="s">
        <v>5072</v>
      </c>
      <c r="P653" s="100" t="s">
        <v>5073</v>
      </c>
      <c r="Q653" s="102">
        <v>88.82</v>
      </c>
      <c r="R653" s="98">
        <v>8.82</v>
      </c>
      <c r="S653" s="98">
        <v>35</v>
      </c>
      <c r="T653" s="98">
        <v>45</v>
      </c>
      <c r="U653" s="102">
        <v>88.82</v>
      </c>
      <c r="V653" s="98">
        <v>100</v>
      </c>
      <c r="W653" s="98">
        <v>100</v>
      </c>
      <c r="X653" s="103" t="s">
        <v>4914</v>
      </c>
      <c r="Y653" s="102">
        <v>4</v>
      </c>
      <c r="Z653" s="102">
        <v>2</v>
      </c>
      <c r="AA653" s="102">
        <v>4</v>
      </c>
      <c r="AB653" s="102">
        <v>11</v>
      </c>
      <c r="AC653" s="98">
        <v>114</v>
      </c>
      <c r="AD653" s="102"/>
      <c r="AE653" s="104">
        <v>0.2</v>
      </c>
      <c r="AF653" s="105">
        <v>100</v>
      </c>
      <c r="AG653" s="106" t="s">
        <v>5074</v>
      </c>
      <c r="AH653" s="100" t="s">
        <v>4906</v>
      </c>
      <c r="AI653" s="107"/>
      <c r="AJ653" s="106" t="s">
        <v>5075</v>
      </c>
      <c r="AK653" s="98" t="s">
        <v>5076</v>
      </c>
      <c r="AL653" s="107"/>
      <c r="AM653" s="106" t="s">
        <v>4919</v>
      </c>
      <c r="AN653" s="98"/>
      <c r="AO653" s="107"/>
      <c r="AP653" s="106" t="s">
        <v>4919</v>
      </c>
      <c r="AQ653" s="98"/>
      <c r="AR653" s="107"/>
      <c r="AS653" s="106"/>
      <c r="AT653" s="98"/>
      <c r="AU653" s="107"/>
      <c r="AV653" s="108"/>
      <c r="AW653" s="98"/>
      <c r="AX653" s="98"/>
    </row>
    <row r="654" spans="1:50" ht="101.95" x14ac:dyDescent="0.25">
      <c r="A654" s="97">
        <v>1538</v>
      </c>
      <c r="B654" s="100" t="s">
        <v>6903</v>
      </c>
      <c r="C654" s="98">
        <v>29</v>
      </c>
      <c r="D654" s="99" t="s">
        <v>5014</v>
      </c>
      <c r="E654" s="100" t="s">
        <v>5015</v>
      </c>
      <c r="F654" s="98">
        <v>4383</v>
      </c>
      <c r="G654" s="100" t="s">
        <v>5016</v>
      </c>
      <c r="H654" s="98">
        <v>2004</v>
      </c>
      <c r="I654" s="100" t="s">
        <v>5017</v>
      </c>
      <c r="J654" s="101">
        <v>63097.56</v>
      </c>
      <c r="K654" s="100" t="s">
        <v>726</v>
      </c>
      <c r="L654" s="100" t="s">
        <v>5018</v>
      </c>
      <c r="M654" s="100" t="s">
        <v>5019</v>
      </c>
      <c r="N654" s="100" t="s">
        <v>5020</v>
      </c>
      <c r="O654" s="100" t="s">
        <v>5021</v>
      </c>
      <c r="P654" s="100">
        <v>21333</v>
      </c>
      <c r="Q654" s="102">
        <v>87.42</v>
      </c>
      <c r="R654" s="98">
        <v>7.42</v>
      </c>
      <c r="S654" s="98">
        <v>35</v>
      </c>
      <c r="T654" s="98">
        <v>45</v>
      </c>
      <c r="U654" s="102">
        <v>87.42</v>
      </c>
      <c r="V654" s="98">
        <v>100</v>
      </c>
      <c r="W654" s="98">
        <v>100</v>
      </c>
      <c r="X654" s="103" t="s">
        <v>5022</v>
      </c>
      <c r="Y654" s="102">
        <v>2</v>
      </c>
      <c r="Z654" s="102">
        <v>4</v>
      </c>
      <c r="AA654" s="102">
        <v>2</v>
      </c>
      <c r="AB654" s="102">
        <v>47</v>
      </c>
      <c r="AC654" s="98">
        <v>302</v>
      </c>
      <c r="AD654" s="102"/>
      <c r="AE654" s="104">
        <v>0.2</v>
      </c>
      <c r="AF654" s="105">
        <v>100</v>
      </c>
      <c r="AG654" s="106" t="s">
        <v>5014</v>
      </c>
      <c r="AH654" s="100" t="s">
        <v>5023</v>
      </c>
      <c r="AI654" s="107"/>
      <c r="AJ654" s="106" t="s">
        <v>5024</v>
      </c>
      <c r="AK654" s="98"/>
      <c r="AL654" s="107"/>
      <c r="AM654" s="106" t="s">
        <v>5025</v>
      </c>
      <c r="AN654" s="98" t="s">
        <v>5026</v>
      </c>
      <c r="AO654" s="107"/>
      <c r="AP654" s="106" t="s">
        <v>5027</v>
      </c>
      <c r="AQ654" s="98" t="s">
        <v>5028</v>
      </c>
      <c r="AR654" s="107"/>
      <c r="AS654" s="106"/>
      <c r="AT654" s="98"/>
      <c r="AU654" s="107"/>
      <c r="AV654" s="108"/>
      <c r="AW654" s="98"/>
      <c r="AX654" s="98"/>
    </row>
    <row r="655" spans="1:50" ht="191.1" x14ac:dyDescent="0.25">
      <c r="A655" s="97">
        <v>1538</v>
      </c>
      <c r="B655" s="100" t="s">
        <v>6903</v>
      </c>
      <c r="C655" s="98">
        <v>25</v>
      </c>
      <c r="D655" s="99" t="s">
        <v>4931</v>
      </c>
      <c r="E655" s="100" t="s">
        <v>4932</v>
      </c>
      <c r="F655" s="98">
        <v>10774</v>
      </c>
      <c r="G655" s="100" t="s">
        <v>5055</v>
      </c>
      <c r="H655" s="98">
        <v>2008</v>
      </c>
      <c r="I655" s="100" t="s">
        <v>5056</v>
      </c>
      <c r="J655" s="101">
        <v>75000</v>
      </c>
      <c r="K655" s="100" t="s">
        <v>675</v>
      </c>
      <c r="L655" s="100" t="s">
        <v>4935</v>
      </c>
      <c r="M655" s="100" t="s">
        <v>4936</v>
      </c>
      <c r="N655" s="100" t="s">
        <v>5057</v>
      </c>
      <c r="O655" s="100" t="s">
        <v>5058</v>
      </c>
      <c r="P655" s="100" t="s">
        <v>5059</v>
      </c>
      <c r="Q655" s="102">
        <v>88.82</v>
      </c>
      <c r="R655" s="98">
        <v>8.82</v>
      </c>
      <c r="S655" s="98">
        <v>35</v>
      </c>
      <c r="T655" s="98">
        <v>45</v>
      </c>
      <c r="U655" s="102">
        <v>88.82</v>
      </c>
      <c r="V655" s="98">
        <v>100</v>
      </c>
      <c r="W655" s="98">
        <v>100</v>
      </c>
      <c r="X655" s="103" t="s">
        <v>4939</v>
      </c>
      <c r="Y655" s="102"/>
      <c r="Z655" s="102"/>
      <c r="AA655" s="102"/>
      <c r="AB655" s="102">
        <v>25</v>
      </c>
      <c r="AC655" s="98">
        <v>137.1</v>
      </c>
      <c r="AD655" s="102"/>
      <c r="AE655" s="104">
        <v>0.2</v>
      </c>
      <c r="AF655" s="105">
        <v>100</v>
      </c>
      <c r="AG655" s="106" t="s">
        <v>4931</v>
      </c>
      <c r="AH655" s="100" t="s">
        <v>4932</v>
      </c>
      <c r="AI655" s="107"/>
      <c r="AJ655" s="106"/>
      <c r="AK655" s="98"/>
      <c r="AL655" s="107"/>
      <c r="AM655" s="106"/>
      <c r="AN655" s="98"/>
      <c r="AO655" s="107"/>
      <c r="AP655" s="106"/>
      <c r="AQ655" s="98"/>
      <c r="AR655" s="107"/>
      <c r="AS655" s="106"/>
      <c r="AT655" s="98"/>
      <c r="AU655" s="107"/>
      <c r="AV655" s="108"/>
      <c r="AW655" s="98"/>
      <c r="AX655" s="98"/>
    </row>
    <row r="656" spans="1:50" ht="12.05" customHeight="1" x14ac:dyDescent="0.25">
      <c r="A656" s="97">
        <v>1538</v>
      </c>
      <c r="B656" s="100" t="s">
        <v>6903</v>
      </c>
      <c r="C656" s="98">
        <v>4</v>
      </c>
      <c r="D656" s="99" t="s">
        <v>4905</v>
      </c>
      <c r="E656" s="100" t="s">
        <v>4906</v>
      </c>
      <c r="F656" s="98">
        <v>10268</v>
      </c>
      <c r="G656" s="100" t="s">
        <v>4956</v>
      </c>
      <c r="H656" s="98">
        <v>2005</v>
      </c>
      <c r="I656" s="100" t="s">
        <v>4957</v>
      </c>
      <c r="J656" s="101">
        <v>83458.52</v>
      </c>
      <c r="K656" s="100" t="s">
        <v>726</v>
      </c>
      <c r="L656" s="100" t="s">
        <v>4958</v>
      </c>
      <c r="M656" s="100" t="s">
        <v>4959</v>
      </c>
      <c r="N656" s="100" t="s">
        <v>4960</v>
      </c>
      <c r="O656" s="100" t="s">
        <v>4961</v>
      </c>
      <c r="P656" s="100" t="s">
        <v>4962</v>
      </c>
      <c r="Q656" s="102">
        <v>89.82</v>
      </c>
      <c r="R656" s="98">
        <v>9.82</v>
      </c>
      <c r="S656" s="98">
        <v>35</v>
      </c>
      <c r="T656" s="98">
        <v>45</v>
      </c>
      <c r="U656" s="102">
        <v>89.82</v>
      </c>
      <c r="V656" s="98">
        <v>100</v>
      </c>
      <c r="W656" s="98">
        <v>100</v>
      </c>
      <c r="X656" s="103" t="s">
        <v>4963</v>
      </c>
      <c r="Y656" s="102">
        <v>3</v>
      </c>
      <c r="Z656" s="102">
        <v>1</v>
      </c>
      <c r="AA656" s="102">
        <v>7</v>
      </c>
      <c r="AB656" s="102">
        <v>11</v>
      </c>
      <c r="AC656" s="98"/>
      <c r="AD656" s="102"/>
      <c r="AE656" s="104">
        <v>0.2</v>
      </c>
      <c r="AF656" s="105">
        <v>100</v>
      </c>
      <c r="AG656" s="106" t="s">
        <v>651</v>
      </c>
      <c r="AH656" s="100"/>
      <c r="AI656" s="107"/>
      <c r="AJ656" s="106" t="s">
        <v>4964</v>
      </c>
      <c r="AK656" s="98" t="s">
        <v>4965</v>
      </c>
      <c r="AL656" s="107"/>
      <c r="AM656" s="106" t="s">
        <v>4966</v>
      </c>
      <c r="AN656" s="98" t="s">
        <v>4906</v>
      </c>
      <c r="AO656" s="107"/>
      <c r="AP656" s="106" t="s">
        <v>4967</v>
      </c>
      <c r="AQ656" s="98" t="s">
        <v>4968</v>
      </c>
      <c r="AR656" s="107"/>
      <c r="AS656" s="106"/>
      <c r="AT656" s="98"/>
      <c r="AU656" s="107"/>
      <c r="AV656" s="108"/>
      <c r="AW656" s="98"/>
      <c r="AX656" s="98"/>
    </row>
    <row r="657" spans="1:256" s="41" customFormat="1" ht="152.9" x14ac:dyDescent="0.25">
      <c r="A657" s="97">
        <v>1538</v>
      </c>
      <c r="B657" s="100" t="s">
        <v>6903</v>
      </c>
      <c r="C657" s="98"/>
      <c r="D657" s="99" t="s">
        <v>5147</v>
      </c>
      <c r="E657" s="100" t="s">
        <v>4970</v>
      </c>
      <c r="F657" s="98">
        <v>12609</v>
      </c>
      <c r="G657" s="100" t="s">
        <v>5148</v>
      </c>
      <c r="H657" s="98">
        <v>2010</v>
      </c>
      <c r="I657" s="100" t="s">
        <v>5149</v>
      </c>
      <c r="J657" s="101">
        <v>99600</v>
      </c>
      <c r="K657" s="100" t="s">
        <v>655</v>
      </c>
      <c r="L657" s="100" t="s">
        <v>5150</v>
      </c>
      <c r="M657" s="100" t="s">
        <v>5151</v>
      </c>
      <c r="N657" s="100" t="s">
        <v>5152</v>
      </c>
      <c r="O657" s="100" t="s">
        <v>5153</v>
      </c>
      <c r="P657" s="100" t="s">
        <v>5154</v>
      </c>
      <c r="Q657" s="102">
        <v>91.72</v>
      </c>
      <c r="R657" s="98">
        <v>11.72</v>
      </c>
      <c r="S657" s="98">
        <v>35</v>
      </c>
      <c r="T657" s="98">
        <v>45</v>
      </c>
      <c r="U657" s="102">
        <v>91.72</v>
      </c>
      <c r="V657" s="98">
        <v>100</v>
      </c>
      <c r="W657" s="98">
        <v>100</v>
      </c>
      <c r="X657" s="103" t="s">
        <v>4977</v>
      </c>
      <c r="Y657" s="102">
        <v>4</v>
      </c>
      <c r="Z657" s="102">
        <v>2</v>
      </c>
      <c r="AA657" s="102">
        <v>1</v>
      </c>
      <c r="AB657" s="102">
        <v>60</v>
      </c>
      <c r="AC657" s="98">
        <v>155</v>
      </c>
      <c r="AD657" s="102"/>
      <c r="AE657" s="104">
        <v>0.2</v>
      </c>
      <c r="AF657" s="105">
        <v>100</v>
      </c>
      <c r="AG657" s="106" t="s">
        <v>4969</v>
      </c>
      <c r="AH657" s="100" t="s">
        <v>4970</v>
      </c>
      <c r="AI657" s="107">
        <v>20</v>
      </c>
      <c r="AJ657" s="106" t="s">
        <v>4978</v>
      </c>
      <c r="AK657" s="98" t="s">
        <v>4979</v>
      </c>
      <c r="AL657" s="107">
        <v>0</v>
      </c>
      <c r="AM657" s="106" t="s">
        <v>4980</v>
      </c>
      <c r="AN657" s="98" t="s">
        <v>5155</v>
      </c>
      <c r="AO657" s="107">
        <v>50</v>
      </c>
      <c r="AP657" s="106" t="s">
        <v>4982</v>
      </c>
      <c r="AQ657" s="98" t="s">
        <v>5156</v>
      </c>
      <c r="AR657" s="107">
        <v>30</v>
      </c>
      <c r="AS657" s="106"/>
      <c r="AT657" s="98"/>
      <c r="AU657" s="107"/>
      <c r="AV657" s="108"/>
      <c r="AW657" s="98"/>
      <c r="AX657" s="98"/>
      <c r="AY657" s="55"/>
      <c r="AZ657" s="55"/>
      <c r="BA657" s="55"/>
      <c r="BB657" s="55"/>
      <c r="BC657" s="55"/>
      <c r="BD657" s="55"/>
      <c r="BE657" s="55"/>
      <c r="BF657" s="55"/>
      <c r="BG657" s="55"/>
      <c r="BH657" s="55"/>
      <c r="BI657" s="55"/>
      <c r="BJ657" s="55"/>
      <c r="BK657" s="55"/>
      <c r="BL657" s="55"/>
      <c r="BM657" s="55"/>
      <c r="BN657" s="55"/>
      <c r="BO657" s="55"/>
      <c r="BP657" s="55"/>
      <c r="BQ657" s="55"/>
      <c r="BR657" s="55"/>
      <c r="BS657" s="55"/>
      <c r="BT657" s="55"/>
      <c r="BU657" s="55"/>
      <c r="BV657" s="55"/>
      <c r="BW657" s="55"/>
      <c r="BX657" s="55"/>
      <c r="BY657" s="55"/>
      <c r="BZ657" s="55"/>
      <c r="CA657" s="55"/>
      <c r="CB657" s="55"/>
      <c r="CC657" s="55"/>
      <c r="CD657" s="55"/>
      <c r="CE657" s="55"/>
      <c r="CF657" s="55"/>
      <c r="CG657" s="55"/>
      <c r="CH657" s="55"/>
      <c r="CI657" s="55"/>
      <c r="CJ657" s="55"/>
      <c r="CK657" s="55"/>
      <c r="CL657" s="55"/>
      <c r="CM657" s="55"/>
      <c r="CN657" s="55"/>
      <c r="CO657" s="55"/>
      <c r="CP657" s="55"/>
      <c r="CQ657" s="55"/>
      <c r="CR657" s="55"/>
      <c r="CS657" s="55"/>
      <c r="CT657" s="55"/>
      <c r="CU657" s="55"/>
      <c r="CV657" s="55"/>
      <c r="CW657" s="55"/>
      <c r="CX657" s="55"/>
      <c r="CY657" s="55"/>
      <c r="CZ657" s="55"/>
      <c r="DA657" s="55"/>
      <c r="DB657" s="55"/>
      <c r="DC657" s="55"/>
      <c r="DD657" s="55"/>
      <c r="DE657" s="55"/>
      <c r="DF657" s="55"/>
      <c r="DG657" s="55"/>
      <c r="DH657" s="55"/>
      <c r="DI657" s="55"/>
      <c r="DJ657" s="55"/>
      <c r="DK657" s="55"/>
      <c r="DL657" s="55"/>
      <c r="DM657" s="55"/>
      <c r="DN657" s="55"/>
      <c r="DO657" s="55"/>
      <c r="DP657" s="55"/>
      <c r="DQ657" s="55"/>
      <c r="DR657" s="55"/>
      <c r="DS657" s="55"/>
      <c r="DT657" s="55"/>
      <c r="DU657" s="55"/>
      <c r="DV657" s="55"/>
      <c r="DW657" s="55"/>
      <c r="DX657" s="55"/>
      <c r="DY657" s="55"/>
      <c r="DZ657" s="55"/>
      <c r="EA657" s="55"/>
      <c r="EB657" s="55"/>
      <c r="EC657" s="55"/>
      <c r="ED657" s="55"/>
      <c r="EE657" s="55"/>
      <c r="EF657" s="55"/>
      <c r="EG657" s="55"/>
      <c r="EH657" s="55"/>
      <c r="EI657" s="55"/>
      <c r="EJ657" s="55"/>
      <c r="EK657" s="55"/>
      <c r="EL657" s="55"/>
      <c r="EM657" s="55"/>
      <c r="EN657" s="55"/>
      <c r="EO657" s="55"/>
      <c r="EP657" s="55"/>
      <c r="EQ657" s="55"/>
      <c r="ER657" s="55"/>
      <c r="ES657" s="45"/>
      <c r="ET657" s="45"/>
      <c r="EU657" s="45"/>
      <c r="EV657" s="45"/>
      <c r="EW657" s="45"/>
      <c r="EX657" s="45"/>
      <c r="EY657" s="45"/>
      <c r="EZ657" s="45"/>
      <c r="FA657" s="45"/>
      <c r="FB657" s="45"/>
      <c r="FC657" s="45"/>
      <c r="FD657" s="45"/>
      <c r="FE657" s="45"/>
      <c r="FF657" s="45"/>
      <c r="FG657" s="45"/>
      <c r="FH657" s="45"/>
      <c r="FI657" s="45"/>
      <c r="FJ657" s="45"/>
      <c r="FK657" s="45"/>
      <c r="FL657" s="45"/>
      <c r="FM657" s="45"/>
      <c r="FN657" s="45"/>
      <c r="FO657" s="45"/>
      <c r="FP657" s="45"/>
      <c r="FQ657" s="45"/>
      <c r="FR657" s="45"/>
      <c r="FS657" s="45"/>
      <c r="FT657" s="45"/>
      <c r="FU657" s="45"/>
      <c r="FV657" s="45"/>
      <c r="FW657" s="45"/>
      <c r="FX657" s="45"/>
      <c r="FY657" s="45"/>
      <c r="FZ657" s="45"/>
      <c r="GA657" s="45"/>
      <c r="GB657" s="45"/>
      <c r="GC657" s="45"/>
      <c r="GD657" s="45"/>
      <c r="GE657" s="45"/>
      <c r="GF657" s="45"/>
      <c r="GG657" s="45"/>
      <c r="GH657" s="45"/>
      <c r="GI657" s="45"/>
      <c r="GJ657" s="45"/>
      <c r="GK657" s="45"/>
      <c r="GL657" s="45"/>
      <c r="GM657" s="45"/>
      <c r="GN657" s="45"/>
      <c r="GO657" s="45"/>
      <c r="GP657" s="45"/>
      <c r="GQ657" s="45"/>
      <c r="GR657" s="45"/>
      <c r="GS657" s="45"/>
      <c r="GT657" s="45"/>
      <c r="GU657" s="45"/>
      <c r="GV657" s="45"/>
      <c r="GW657" s="45"/>
      <c r="GX657" s="45"/>
      <c r="GY657" s="45"/>
      <c r="GZ657" s="45"/>
      <c r="HA657" s="45"/>
      <c r="HB657" s="45"/>
      <c r="HC657" s="45"/>
      <c r="HD657" s="45"/>
      <c r="HE657" s="45"/>
      <c r="HF657" s="45"/>
      <c r="HG657" s="45"/>
      <c r="HH657" s="45"/>
      <c r="HI657" s="45"/>
      <c r="HJ657" s="45"/>
      <c r="HK657" s="45"/>
      <c r="HL657" s="45"/>
      <c r="HM657" s="45"/>
      <c r="HN657" s="45"/>
      <c r="HO657" s="45"/>
      <c r="HP657" s="45"/>
      <c r="HQ657" s="45"/>
      <c r="HR657" s="45"/>
      <c r="HS657" s="45"/>
      <c r="HT657" s="45"/>
      <c r="HU657" s="45"/>
      <c r="HV657" s="45"/>
      <c r="HW657" s="45"/>
      <c r="HX657" s="45"/>
      <c r="HY657" s="45"/>
      <c r="HZ657" s="45"/>
      <c r="IA657" s="45"/>
      <c r="IB657" s="45"/>
      <c r="IC657" s="45"/>
      <c r="ID657" s="45"/>
      <c r="IE657" s="45"/>
      <c r="IF657" s="45"/>
      <c r="IG657" s="45"/>
      <c r="IH657" s="45"/>
      <c r="II657" s="45"/>
      <c r="IJ657" s="45"/>
      <c r="IK657" s="45"/>
      <c r="IL657" s="45"/>
      <c r="IM657" s="45"/>
      <c r="IN657" s="45"/>
      <c r="IO657" s="45"/>
      <c r="IP657" s="45"/>
      <c r="IQ657" s="45"/>
      <c r="IR657" s="45"/>
      <c r="IS657" s="45"/>
      <c r="IT657" s="45"/>
      <c r="IU657" s="45"/>
      <c r="IV657" s="45"/>
    </row>
    <row r="658" spans="1:256" ht="267.55" x14ac:dyDescent="0.25">
      <c r="A658" s="97">
        <v>1538</v>
      </c>
      <c r="B658" s="100" t="s">
        <v>6903</v>
      </c>
      <c r="C658" s="98"/>
      <c r="D658" s="99" t="s">
        <v>4940</v>
      </c>
      <c r="E658" s="100" t="s">
        <v>5118</v>
      </c>
      <c r="F658" s="98">
        <v>4546</v>
      </c>
      <c r="G658" s="100" t="s">
        <v>5119</v>
      </c>
      <c r="H658" s="98">
        <v>2009</v>
      </c>
      <c r="I658" s="100" t="s">
        <v>5120</v>
      </c>
      <c r="J658" s="101">
        <v>137500</v>
      </c>
      <c r="K658" s="100" t="s">
        <v>655</v>
      </c>
      <c r="L658" s="100" t="s">
        <v>5121</v>
      </c>
      <c r="M658" s="100" t="s">
        <v>5122</v>
      </c>
      <c r="N658" s="100" t="s">
        <v>5123</v>
      </c>
      <c r="O658" s="100" t="s">
        <v>5124</v>
      </c>
      <c r="P658" s="100">
        <v>28198</v>
      </c>
      <c r="Q658" s="102">
        <v>96.17647058823529</v>
      </c>
      <c r="R658" s="98">
        <v>16.176470588235293</v>
      </c>
      <c r="S658" s="98">
        <v>35</v>
      </c>
      <c r="T658" s="98">
        <v>45</v>
      </c>
      <c r="U658" s="102">
        <v>96.17647058823529</v>
      </c>
      <c r="V658" s="98">
        <v>100</v>
      </c>
      <c r="W658" s="98">
        <v>100</v>
      </c>
      <c r="X658" s="103" t="s">
        <v>5125</v>
      </c>
      <c r="Y658" s="102">
        <v>4</v>
      </c>
      <c r="Z658" s="102">
        <v>2</v>
      </c>
      <c r="AA658" s="102">
        <v>1</v>
      </c>
      <c r="AB658" s="102">
        <v>19</v>
      </c>
      <c r="AC658" s="98">
        <v>154</v>
      </c>
      <c r="AD658" s="102"/>
      <c r="AE658" s="104">
        <v>0.2</v>
      </c>
      <c r="AF658" s="105">
        <v>100</v>
      </c>
      <c r="AG658" s="106" t="s">
        <v>5126</v>
      </c>
      <c r="AH658" s="100" t="s">
        <v>4948</v>
      </c>
      <c r="AI658" s="107">
        <v>30</v>
      </c>
      <c r="AJ658" s="106" t="s">
        <v>5127</v>
      </c>
      <c r="AK658" s="98" t="s">
        <v>5118</v>
      </c>
      <c r="AL658" s="107">
        <v>20</v>
      </c>
      <c r="AM658" s="106" t="s">
        <v>5128</v>
      </c>
      <c r="AN658" s="98" t="s">
        <v>5129</v>
      </c>
      <c r="AO658" s="107">
        <v>20</v>
      </c>
      <c r="AP658" s="106"/>
      <c r="AQ658" s="98"/>
      <c r="AR658" s="107"/>
      <c r="AS658" s="106" t="s">
        <v>5130</v>
      </c>
      <c r="AT658" s="98" t="s">
        <v>5118</v>
      </c>
      <c r="AU658" s="107">
        <v>30</v>
      </c>
      <c r="AV658" s="108"/>
      <c r="AW658" s="98"/>
      <c r="AX658" s="98"/>
    </row>
    <row r="659" spans="1:256" ht="89.2" x14ac:dyDescent="0.25">
      <c r="A659" s="97">
        <v>1538</v>
      </c>
      <c r="B659" s="100" t="s">
        <v>6903</v>
      </c>
      <c r="C659" s="98"/>
      <c r="D659" s="99" t="s">
        <v>4918</v>
      </c>
      <c r="E659" s="100" t="s">
        <v>4906</v>
      </c>
      <c r="F659" s="98">
        <v>10268</v>
      </c>
      <c r="G659" s="100" t="s">
        <v>5112</v>
      </c>
      <c r="H659" s="98">
        <v>2009</v>
      </c>
      <c r="I659" s="100" t="s">
        <v>5113</v>
      </c>
      <c r="J659" s="101">
        <v>132000</v>
      </c>
      <c r="K659" s="100" t="s">
        <v>655</v>
      </c>
      <c r="L659" s="100" t="s">
        <v>5114</v>
      </c>
      <c r="M659" s="100" t="s">
        <v>5115</v>
      </c>
      <c r="N659" s="100" t="s">
        <v>5116</v>
      </c>
      <c r="O659" s="100" t="s">
        <v>5117</v>
      </c>
      <c r="P659" s="100">
        <v>27729</v>
      </c>
      <c r="Q659" s="102">
        <v>95.529411764705884</v>
      </c>
      <c r="R659" s="98">
        <v>15.529411764705882</v>
      </c>
      <c r="S659" s="98">
        <v>35</v>
      </c>
      <c r="T659" s="98">
        <v>45</v>
      </c>
      <c r="U659" s="102">
        <v>95.529411764705884</v>
      </c>
      <c r="V659" s="98">
        <v>100</v>
      </c>
      <c r="W659" s="98">
        <v>100</v>
      </c>
      <c r="X659" s="103" t="s">
        <v>4963</v>
      </c>
      <c r="Y659" s="102">
        <v>4</v>
      </c>
      <c r="Z659" s="102">
        <v>7</v>
      </c>
      <c r="AA659" s="102">
        <v>5</v>
      </c>
      <c r="AB659" s="102">
        <v>11</v>
      </c>
      <c r="AC659" s="98">
        <v>147</v>
      </c>
      <c r="AD659" s="102"/>
      <c r="AE659" s="104">
        <v>0.2</v>
      </c>
      <c r="AF659" s="105">
        <v>100</v>
      </c>
      <c r="AG659" s="106" t="s">
        <v>651</v>
      </c>
      <c r="AH659" s="100"/>
      <c r="AI659" s="107"/>
      <c r="AJ659" s="106"/>
      <c r="AK659" s="98"/>
      <c r="AL659" s="107"/>
      <c r="AM659" s="106"/>
      <c r="AN659" s="98"/>
      <c r="AO659" s="107"/>
      <c r="AP659" s="106"/>
      <c r="AQ659" s="98"/>
      <c r="AR659" s="107"/>
      <c r="AS659" s="106"/>
      <c r="AT659" s="98"/>
      <c r="AU659" s="107"/>
      <c r="AV659" s="108"/>
      <c r="AW659" s="98"/>
      <c r="AX659" s="98"/>
    </row>
    <row r="660" spans="1:256" ht="38.25" x14ac:dyDescent="0.25">
      <c r="A660" s="97">
        <v>1540</v>
      </c>
      <c r="B660" s="100" t="s">
        <v>5909</v>
      </c>
      <c r="C660" s="98"/>
      <c r="D660" s="99"/>
      <c r="E660" s="100" t="s">
        <v>5910</v>
      </c>
      <c r="F660" s="98">
        <v>22305</v>
      </c>
      <c r="G660" s="100" t="s">
        <v>85</v>
      </c>
      <c r="H660" s="98">
        <v>2009</v>
      </c>
      <c r="I660" s="100" t="s">
        <v>5911</v>
      </c>
      <c r="J660" s="101">
        <v>54832</v>
      </c>
      <c r="K660" s="100"/>
      <c r="L660" s="100"/>
      <c r="M660" s="100"/>
      <c r="N660" s="100" t="s">
        <v>5912</v>
      </c>
      <c r="O660" s="100" t="s">
        <v>5913</v>
      </c>
      <c r="P660" s="100">
        <v>4196</v>
      </c>
      <c r="Q660" s="102"/>
      <c r="R660" s="98"/>
      <c r="S660" s="98"/>
      <c r="T660" s="98"/>
      <c r="U660" s="102">
        <v>0</v>
      </c>
      <c r="V660" s="98"/>
      <c r="W660" s="98"/>
      <c r="X660" s="103"/>
      <c r="Y660" s="102">
        <v>4</v>
      </c>
      <c r="Z660" s="102">
        <v>4</v>
      </c>
      <c r="AA660" s="102">
        <v>1</v>
      </c>
      <c r="AB660" s="102">
        <v>44</v>
      </c>
      <c r="AC660" s="98"/>
      <c r="AD660" s="102"/>
      <c r="AE660" s="104">
        <v>3</v>
      </c>
      <c r="AF660" s="105">
        <v>100</v>
      </c>
      <c r="AG660" s="106" t="s">
        <v>5914</v>
      </c>
      <c r="AH660" s="100" t="s">
        <v>5910</v>
      </c>
      <c r="AI660" s="107">
        <v>100</v>
      </c>
      <c r="AJ660" s="106"/>
      <c r="AK660" s="98"/>
      <c r="AL660" s="107"/>
      <c r="AM660" s="106"/>
      <c r="AN660" s="98"/>
      <c r="AO660" s="107"/>
      <c r="AP660" s="106"/>
      <c r="AQ660" s="98"/>
      <c r="AR660" s="107"/>
      <c r="AS660" s="106"/>
      <c r="AT660" s="98"/>
      <c r="AU660" s="107"/>
      <c r="AV660" s="108"/>
      <c r="AW660" s="98"/>
      <c r="AX660" s="98"/>
    </row>
    <row r="661" spans="1:256" ht="63.7" x14ac:dyDescent="0.25">
      <c r="A661" s="97">
        <v>1554</v>
      </c>
      <c r="B661" s="100" t="s">
        <v>7643</v>
      </c>
      <c r="C661" s="98">
        <v>5</v>
      </c>
      <c r="D661" s="99"/>
      <c r="E661" s="100" t="s">
        <v>1504</v>
      </c>
      <c r="F661" s="98">
        <v>7110</v>
      </c>
      <c r="G661" s="100" t="s">
        <v>6035</v>
      </c>
      <c r="H661" s="98">
        <v>2007</v>
      </c>
      <c r="I661" s="100" t="s">
        <v>7644</v>
      </c>
      <c r="J661" s="101">
        <v>58421</v>
      </c>
      <c r="K661" s="100" t="s">
        <v>675</v>
      </c>
      <c r="L661" s="100"/>
      <c r="M661" s="100"/>
      <c r="N661" s="100"/>
      <c r="O661" s="100"/>
      <c r="P661" s="100"/>
      <c r="Q661" s="102">
        <v>6.87</v>
      </c>
      <c r="R661" s="98">
        <v>6.87</v>
      </c>
      <c r="S661" s="98"/>
      <c r="T661" s="98"/>
      <c r="U661" s="102">
        <v>6.87</v>
      </c>
      <c r="V661" s="98"/>
      <c r="W661" s="98">
        <v>0</v>
      </c>
      <c r="X661" s="103" t="s">
        <v>7645</v>
      </c>
      <c r="Y661" s="102">
        <v>0</v>
      </c>
      <c r="Z661" s="102"/>
      <c r="AA661" s="102"/>
      <c r="AB661" s="102"/>
      <c r="AC661" s="98"/>
      <c r="AD661" s="102"/>
      <c r="AE661" s="104"/>
      <c r="AF661" s="105"/>
      <c r="AG661" s="106"/>
      <c r="AH661" s="100"/>
      <c r="AI661" s="107"/>
      <c r="AJ661" s="106"/>
      <c r="AK661" s="98"/>
      <c r="AL661" s="107"/>
      <c r="AM661" s="106"/>
      <c r="AN661" s="98"/>
      <c r="AO661" s="107"/>
      <c r="AP661" s="106"/>
      <c r="AQ661" s="98"/>
      <c r="AR661" s="107"/>
      <c r="AS661" s="106"/>
      <c r="AT661" s="98"/>
      <c r="AU661" s="107">
        <v>14</v>
      </c>
      <c r="AV661" s="108"/>
      <c r="AW661" s="98"/>
      <c r="AX661" s="98"/>
      <c r="AY661" s="41"/>
      <c r="AZ661" s="41"/>
      <c r="BA661" s="41"/>
      <c r="BB661" s="41"/>
      <c r="BC661" s="41"/>
      <c r="BD661" s="41"/>
      <c r="BE661" s="41"/>
      <c r="BF661" s="41"/>
      <c r="BG661" s="41"/>
      <c r="BH661" s="41"/>
      <c r="BI661" s="41"/>
      <c r="BJ661" s="41"/>
      <c r="BK661" s="41"/>
      <c r="BL661" s="41"/>
      <c r="BM661" s="41"/>
      <c r="BN661" s="41"/>
      <c r="BO661" s="41"/>
      <c r="BP661" s="41"/>
      <c r="BQ661" s="41"/>
      <c r="BR661" s="41"/>
      <c r="BS661" s="41"/>
      <c r="BT661" s="41"/>
      <c r="BU661" s="41"/>
      <c r="BV661" s="41"/>
      <c r="BW661" s="41"/>
      <c r="BX661" s="41"/>
      <c r="BY661" s="41"/>
      <c r="BZ661" s="41"/>
      <c r="CA661" s="41"/>
      <c r="CB661" s="41"/>
      <c r="CC661" s="41"/>
      <c r="CD661" s="41"/>
      <c r="CE661" s="41"/>
      <c r="CF661" s="41"/>
      <c r="CG661" s="41"/>
      <c r="CH661" s="41"/>
      <c r="CI661" s="41"/>
      <c r="CJ661" s="41"/>
      <c r="CK661" s="41"/>
      <c r="CL661" s="41"/>
      <c r="CM661" s="41"/>
      <c r="CN661" s="41"/>
      <c r="CO661" s="41"/>
      <c r="CP661" s="41"/>
      <c r="CQ661" s="41"/>
      <c r="CR661" s="41"/>
      <c r="CS661" s="41"/>
      <c r="CT661" s="41"/>
      <c r="CU661" s="41"/>
      <c r="CV661" s="41"/>
      <c r="CW661" s="41"/>
      <c r="CX661" s="41"/>
      <c r="CY661" s="41"/>
      <c r="CZ661" s="41"/>
      <c r="DA661" s="41"/>
      <c r="DB661" s="41"/>
      <c r="DC661" s="41"/>
      <c r="DD661" s="41"/>
      <c r="DE661" s="41"/>
      <c r="DF661" s="41"/>
      <c r="DG661" s="41"/>
      <c r="DH661" s="41"/>
      <c r="DI661" s="41"/>
      <c r="DJ661" s="41"/>
      <c r="DK661" s="41"/>
      <c r="DL661" s="41"/>
      <c r="DM661" s="41"/>
      <c r="DN661" s="41"/>
      <c r="DO661" s="41"/>
      <c r="DP661" s="41"/>
      <c r="DQ661" s="41"/>
      <c r="DR661" s="41"/>
      <c r="DS661" s="41"/>
      <c r="DT661" s="41"/>
      <c r="DU661" s="41"/>
      <c r="DV661" s="41"/>
      <c r="DW661" s="41"/>
      <c r="DX661" s="41"/>
      <c r="DY661" s="41"/>
      <c r="DZ661" s="41"/>
      <c r="EA661" s="41"/>
      <c r="EB661" s="41"/>
      <c r="EC661" s="41"/>
      <c r="ED661" s="41"/>
      <c r="EE661" s="41"/>
      <c r="EF661" s="41"/>
      <c r="EG661" s="41"/>
      <c r="EH661" s="41"/>
      <c r="EI661" s="41"/>
      <c r="EJ661" s="41"/>
      <c r="EK661" s="41"/>
      <c r="EL661" s="41"/>
      <c r="EM661" s="41"/>
      <c r="EN661" s="41"/>
      <c r="EO661" s="41"/>
      <c r="EP661" s="41"/>
      <c r="EQ661" s="41"/>
      <c r="ER661" s="41"/>
      <c r="ES661" s="41"/>
      <c r="ET661" s="41"/>
      <c r="EU661" s="41"/>
      <c r="EV661" s="41"/>
      <c r="EW661" s="41"/>
      <c r="EX661" s="41"/>
      <c r="EY661" s="41"/>
      <c r="EZ661" s="41"/>
      <c r="FA661" s="41"/>
      <c r="FB661" s="41"/>
      <c r="FC661" s="41"/>
      <c r="FD661" s="41"/>
      <c r="FE661" s="41"/>
      <c r="FF661" s="41"/>
      <c r="FG661" s="41"/>
      <c r="FH661" s="41"/>
      <c r="FI661" s="41"/>
      <c r="FJ661" s="41"/>
      <c r="FK661" s="41"/>
      <c r="FL661" s="41"/>
      <c r="FM661" s="41"/>
      <c r="FN661" s="41"/>
      <c r="FO661" s="41"/>
      <c r="FP661" s="41"/>
      <c r="FQ661" s="41"/>
      <c r="FR661" s="41"/>
      <c r="FS661" s="41"/>
      <c r="FT661" s="41"/>
      <c r="FU661" s="41"/>
      <c r="FV661" s="41"/>
      <c r="FW661" s="41"/>
      <c r="FX661" s="41"/>
      <c r="FY661" s="41"/>
      <c r="FZ661" s="41"/>
      <c r="GA661" s="41"/>
      <c r="GB661" s="41"/>
      <c r="GC661" s="41"/>
      <c r="GD661" s="41"/>
      <c r="GE661" s="41"/>
      <c r="GF661" s="41"/>
      <c r="GG661" s="41"/>
      <c r="GH661" s="41"/>
      <c r="GI661" s="41"/>
      <c r="GJ661" s="41"/>
      <c r="GK661" s="41"/>
      <c r="GL661" s="41"/>
      <c r="GM661" s="41"/>
      <c r="GN661" s="41"/>
      <c r="GO661" s="41"/>
      <c r="GP661" s="41"/>
      <c r="GQ661" s="41"/>
      <c r="GR661" s="41"/>
      <c r="GS661" s="41"/>
      <c r="GT661" s="41"/>
      <c r="GU661" s="41"/>
      <c r="GV661" s="41"/>
      <c r="GW661" s="41"/>
      <c r="GX661" s="41"/>
      <c r="GY661" s="41"/>
      <c r="GZ661" s="41"/>
      <c r="HA661" s="41"/>
      <c r="HB661" s="41"/>
      <c r="HC661" s="41"/>
      <c r="HD661" s="41"/>
      <c r="HE661" s="41"/>
      <c r="HF661" s="41"/>
      <c r="HG661" s="41"/>
      <c r="HH661" s="41"/>
      <c r="HI661" s="41"/>
      <c r="HJ661" s="41"/>
      <c r="HK661" s="41"/>
      <c r="HL661" s="41"/>
      <c r="HM661" s="41"/>
      <c r="HN661" s="41"/>
      <c r="HO661" s="41"/>
      <c r="HP661" s="41"/>
      <c r="HQ661" s="41"/>
      <c r="HR661" s="41"/>
      <c r="HS661" s="41"/>
      <c r="HT661" s="41"/>
      <c r="HU661" s="41"/>
      <c r="HV661" s="41"/>
      <c r="HW661" s="41"/>
      <c r="HX661" s="41"/>
      <c r="HY661" s="41"/>
      <c r="HZ661" s="41"/>
      <c r="IA661" s="41"/>
      <c r="IB661" s="41"/>
      <c r="IC661" s="41"/>
      <c r="ID661" s="41"/>
      <c r="IE661" s="41"/>
      <c r="IF661" s="41"/>
      <c r="IG661" s="41"/>
      <c r="IH661" s="41"/>
      <c r="II661" s="41"/>
      <c r="IJ661" s="41"/>
      <c r="IK661" s="41"/>
      <c r="IL661" s="41"/>
      <c r="IM661" s="41"/>
      <c r="IN661" s="41"/>
      <c r="IO661" s="41"/>
      <c r="IP661" s="41"/>
      <c r="IQ661" s="41"/>
      <c r="IR661" s="41"/>
      <c r="IS661" s="41"/>
      <c r="IT661" s="41"/>
      <c r="IU661" s="41"/>
      <c r="IV661" s="41"/>
    </row>
    <row r="662" spans="1:256" ht="76.45" x14ac:dyDescent="0.25">
      <c r="A662" s="97">
        <v>1555</v>
      </c>
      <c r="B662" s="100" t="s">
        <v>6904</v>
      </c>
      <c r="C662" s="98">
        <v>5</v>
      </c>
      <c r="D662" s="99"/>
      <c r="E662" s="100" t="s">
        <v>5340</v>
      </c>
      <c r="F662" s="98" t="s">
        <v>5341</v>
      </c>
      <c r="G662" s="100" t="s">
        <v>5342</v>
      </c>
      <c r="H662" s="98">
        <v>2010</v>
      </c>
      <c r="I662" s="100" t="s">
        <v>5343</v>
      </c>
      <c r="J662" s="101">
        <v>23867.29</v>
      </c>
      <c r="K662" s="100" t="s">
        <v>1284</v>
      </c>
      <c r="L662" s="100" t="s">
        <v>5344</v>
      </c>
      <c r="M662" s="100" t="s">
        <v>5345</v>
      </c>
      <c r="N662" s="100" t="s">
        <v>5346</v>
      </c>
      <c r="O662" s="100" t="s">
        <v>5347</v>
      </c>
      <c r="P662" s="100">
        <v>260715</v>
      </c>
      <c r="Q662" s="102">
        <v>12.55</v>
      </c>
      <c r="R662" s="98">
        <v>0</v>
      </c>
      <c r="S662" s="98">
        <v>0</v>
      </c>
      <c r="T662" s="98">
        <v>12.55</v>
      </c>
      <c r="U662" s="102">
        <v>12.55</v>
      </c>
      <c r="V662" s="98">
        <v>3.0833333333333335</v>
      </c>
      <c r="W662" s="98">
        <v>100</v>
      </c>
      <c r="X662" s="103" t="s">
        <v>5200</v>
      </c>
      <c r="Y662" s="102">
        <v>3</v>
      </c>
      <c r="Z662" s="102">
        <v>12</v>
      </c>
      <c r="AA662" s="102">
        <v>4</v>
      </c>
      <c r="AB662" s="102">
        <v>44</v>
      </c>
      <c r="AC662" s="98"/>
      <c r="AD662" s="102">
        <v>0</v>
      </c>
      <c r="AE662" s="104">
        <v>5</v>
      </c>
      <c r="AF662" s="105">
        <f t="shared" ref="AF662:AF682" si="10">AI662+AL662+AO662+AR662+AU662+AX662</f>
        <v>2</v>
      </c>
      <c r="AG662" s="106"/>
      <c r="AH662" s="100"/>
      <c r="AI662" s="107"/>
      <c r="AJ662" s="106"/>
      <c r="AK662" s="98"/>
      <c r="AL662" s="107"/>
      <c r="AM662" s="106"/>
      <c r="AN662" s="98"/>
      <c r="AO662" s="107"/>
      <c r="AP662" s="106"/>
      <c r="AQ662" s="98"/>
      <c r="AR662" s="107"/>
      <c r="AS662" s="106" t="s">
        <v>5330</v>
      </c>
      <c r="AT662" s="98"/>
      <c r="AU662" s="107">
        <v>2</v>
      </c>
      <c r="AV662" s="108"/>
      <c r="AW662" s="98"/>
      <c r="AX662" s="98"/>
    </row>
    <row r="663" spans="1:256" ht="191.1" x14ac:dyDescent="0.25">
      <c r="A663" s="97">
        <v>1555</v>
      </c>
      <c r="B663" s="100" t="s">
        <v>6904</v>
      </c>
      <c r="C663" s="98">
        <v>8</v>
      </c>
      <c r="D663" s="99"/>
      <c r="E663" s="100" t="s">
        <v>5192</v>
      </c>
      <c r="F663" s="98" t="s">
        <v>5291</v>
      </c>
      <c r="G663" s="100" t="s">
        <v>5292</v>
      </c>
      <c r="H663" s="98">
        <v>2007</v>
      </c>
      <c r="I663" s="100" t="s">
        <v>5293</v>
      </c>
      <c r="J663" s="101">
        <v>117171.25</v>
      </c>
      <c r="K663" s="100" t="s">
        <v>1439</v>
      </c>
      <c r="L663" s="100" t="s">
        <v>5195</v>
      </c>
      <c r="M663" s="100" t="s">
        <v>5294</v>
      </c>
      <c r="N663" s="100" t="s">
        <v>5295</v>
      </c>
      <c r="O663" s="100" t="s">
        <v>5296</v>
      </c>
      <c r="P663" s="100" t="s">
        <v>5297</v>
      </c>
      <c r="Q663" s="102">
        <v>15.31</v>
      </c>
      <c r="R663" s="98">
        <v>0</v>
      </c>
      <c r="S663" s="98">
        <v>1.93</v>
      </c>
      <c r="T663" s="98">
        <v>13.38</v>
      </c>
      <c r="U663" s="102">
        <v>15.31</v>
      </c>
      <c r="V663" s="98">
        <v>22.75</v>
      </c>
      <c r="W663" s="98">
        <v>100</v>
      </c>
      <c r="X663" s="103" t="s">
        <v>5200</v>
      </c>
      <c r="Y663" s="102">
        <v>3</v>
      </c>
      <c r="Z663" s="102">
        <v>10</v>
      </c>
      <c r="AA663" s="102">
        <v>1</v>
      </c>
      <c r="AB663" s="102">
        <v>4</v>
      </c>
      <c r="AC663" s="98">
        <v>100</v>
      </c>
      <c r="AD663" s="102">
        <v>13.38</v>
      </c>
      <c r="AE663" s="104">
        <v>5</v>
      </c>
      <c r="AF663" s="105">
        <f t="shared" si="10"/>
        <v>43</v>
      </c>
      <c r="AG663" s="106"/>
      <c r="AH663" s="100"/>
      <c r="AI663" s="107"/>
      <c r="AJ663" s="106"/>
      <c r="AK663" s="98"/>
      <c r="AL663" s="107"/>
      <c r="AM663" s="106"/>
      <c r="AN663" s="98"/>
      <c r="AO663" s="107"/>
      <c r="AP663" s="106"/>
      <c r="AQ663" s="98"/>
      <c r="AR663" s="107"/>
      <c r="AS663" s="106" t="s">
        <v>5203</v>
      </c>
      <c r="AT663" s="98" t="s">
        <v>5298</v>
      </c>
      <c r="AU663" s="107">
        <v>29</v>
      </c>
      <c r="AV663" s="108" t="s">
        <v>5299</v>
      </c>
      <c r="AW663" s="98"/>
      <c r="AX663" s="98">
        <v>14</v>
      </c>
    </row>
    <row r="664" spans="1:256" ht="191.1" x14ac:dyDescent="0.25">
      <c r="A664" s="97">
        <v>1555</v>
      </c>
      <c r="B664" s="100" t="s">
        <v>6904</v>
      </c>
      <c r="C664" s="98">
        <v>8</v>
      </c>
      <c r="D664" s="99" t="s">
        <v>5356</v>
      </c>
      <c r="E664" s="100" t="s">
        <v>5357</v>
      </c>
      <c r="F664" s="98">
        <v>12571</v>
      </c>
      <c r="G664" s="100" t="s">
        <v>5358</v>
      </c>
      <c r="H664" s="98">
        <v>2007</v>
      </c>
      <c r="I664" s="100" t="s">
        <v>5359</v>
      </c>
      <c r="J664" s="101">
        <v>21892.61</v>
      </c>
      <c r="K664" s="100" t="s">
        <v>1284</v>
      </c>
      <c r="L664" s="100" t="s">
        <v>5195</v>
      </c>
      <c r="M664" s="100" t="s">
        <v>5294</v>
      </c>
      <c r="N664" s="100" t="s">
        <v>5360</v>
      </c>
      <c r="O664" s="100" t="s">
        <v>5361</v>
      </c>
      <c r="P664" s="100" t="s">
        <v>5362</v>
      </c>
      <c r="Q664" s="102">
        <v>12.81</v>
      </c>
      <c r="R664" s="98">
        <v>0</v>
      </c>
      <c r="S664" s="98">
        <v>3.7</v>
      </c>
      <c r="T664" s="98">
        <v>9.11</v>
      </c>
      <c r="U664" s="102">
        <v>12.81</v>
      </c>
      <c r="V664" s="98">
        <v>18.333333333333332</v>
      </c>
      <c r="W664" s="98">
        <v>100</v>
      </c>
      <c r="X664" s="103" t="s">
        <v>5200</v>
      </c>
      <c r="Y664" s="102">
        <v>3</v>
      </c>
      <c r="Z664" s="102">
        <v>1</v>
      </c>
      <c r="AA664" s="102">
        <v>2</v>
      </c>
      <c r="AB664" s="102">
        <v>4</v>
      </c>
      <c r="AC664" s="98"/>
      <c r="AD664" s="102">
        <v>18.21</v>
      </c>
      <c r="AE664" s="104">
        <v>5</v>
      </c>
      <c r="AF664" s="105">
        <f t="shared" si="10"/>
        <v>3</v>
      </c>
      <c r="AG664" s="106" t="s">
        <v>5201</v>
      </c>
      <c r="AH664" s="100"/>
      <c r="AI664" s="107">
        <v>3</v>
      </c>
      <c r="AJ664" s="106"/>
      <c r="AK664" s="98"/>
      <c r="AL664" s="107"/>
      <c r="AM664" s="106"/>
      <c r="AN664" s="98"/>
      <c r="AO664" s="107"/>
      <c r="AP664" s="106"/>
      <c r="AQ664" s="98"/>
      <c r="AR664" s="107"/>
      <c r="AS664" s="106"/>
      <c r="AT664" s="98"/>
      <c r="AU664" s="107"/>
      <c r="AV664" s="108"/>
      <c r="AW664" s="98"/>
      <c r="AX664" s="98"/>
    </row>
    <row r="665" spans="1:256" ht="140.15" x14ac:dyDescent="0.25">
      <c r="A665" s="97">
        <v>1555</v>
      </c>
      <c r="B665" s="100" t="s">
        <v>6904</v>
      </c>
      <c r="C665" s="98">
        <v>1</v>
      </c>
      <c r="D665" s="99"/>
      <c r="E665" s="100" t="s">
        <v>5310</v>
      </c>
      <c r="F665" s="98" t="s">
        <v>5311</v>
      </c>
      <c r="G665" s="100" t="s">
        <v>5312</v>
      </c>
      <c r="H665" s="98">
        <v>2010</v>
      </c>
      <c r="I665" s="100" t="s">
        <v>5312</v>
      </c>
      <c r="J665" s="101">
        <v>25507.25</v>
      </c>
      <c r="K665" s="100" t="s">
        <v>1439</v>
      </c>
      <c r="L665" s="100" t="s">
        <v>5313</v>
      </c>
      <c r="M665" s="100" t="s">
        <v>5314</v>
      </c>
      <c r="N665" s="100" t="s">
        <v>5315</v>
      </c>
      <c r="O665" s="100" t="s">
        <v>5316</v>
      </c>
      <c r="P665" s="100" t="s">
        <v>5317</v>
      </c>
      <c r="Q665" s="102">
        <v>29.24</v>
      </c>
      <c r="R665" s="98">
        <v>0</v>
      </c>
      <c r="S665" s="98">
        <v>0.3</v>
      </c>
      <c r="T665" s="98">
        <v>28.94</v>
      </c>
      <c r="U665" s="102">
        <v>29.24</v>
      </c>
      <c r="V665" s="98">
        <v>29.583333333333332</v>
      </c>
      <c r="W665" s="98">
        <v>100</v>
      </c>
      <c r="X665" s="103" t="s">
        <v>5200</v>
      </c>
      <c r="Y665" s="102"/>
      <c r="Z665" s="102"/>
      <c r="AA665" s="102"/>
      <c r="AB665" s="102">
        <v>39</v>
      </c>
      <c r="AC665" s="98"/>
      <c r="AD665" s="102">
        <v>0</v>
      </c>
      <c r="AE665" s="104">
        <v>5</v>
      </c>
      <c r="AF665" s="105">
        <f t="shared" si="10"/>
        <v>17</v>
      </c>
      <c r="AG665" s="106" t="s">
        <v>5318</v>
      </c>
      <c r="AH665" s="100"/>
      <c r="AI665" s="107">
        <v>17</v>
      </c>
      <c r="AJ665" s="106"/>
      <c r="AK665" s="98"/>
      <c r="AL665" s="107"/>
      <c r="AM665" s="106"/>
      <c r="AN665" s="98"/>
      <c r="AO665" s="107"/>
      <c r="AP665" s="106"/>
      <c r="AQ665" s="98"/>
      <c r="AR665" s="107"/>
      <c r="AS665" s="106"/>
      <c r="AT665" s="98"/>
      <c r="AU665" s="107"/>
      <c r="AV665" s="108"/>
      <c r="AW665" s="98"/>
      <c r="AX665" s="98"/>
    </row>
    <row r="666" spans="1:256" ht="76.45" x14ac:dyDescent="0.25">
      <c r="A666" s="97">
        <v>1555</v>
      </c>
      <c r="B666" s="100" t="s">
        <v>6904</v>
      </c>
      <c r="C666" s="98">
        <v>8</v>
      </c>
      <c r="D666" s="99"/>
      <c r="E666" s="100" t="s">
        <v>5192</v>
      </c>
      <c r="F666" s="98">
        <v>24022</v>
      </c>
      <c r="G666" s="100" t="s">
        <v>5193</v>
      </c>
      <c r="H666" s="98">
        <v>2005</v>
      </c>
      <c r="I666" s="100" t="s">
        <v>5194</v>
      </c>
      <c r="J666" s="101">
        <v>133449.31</v>
      </c>
      <c r="K666" s="100" t="s">
        <v>733</v>
      </c>
      <c r="L666" s="100" t="s">
        <v>5195</v>
      </c>
      <c r="M666" s="100" t="s">
        <v>5196</v>
      </c>
      <c r="N666" s="100" t="s">
        <v>5197</v>
      </c>
      <c r="O666" s="100" t="s">
        <v>5198</v>
      </c>
      <c r="P666" s="100" t="s">
        <v>5199</v>
      </c>
      <c r="Q666" s="102">
        <v>9.44</v>
      </c>
      <c r="R666" s="98">
        <v>0</v>
      </c>
      <c r="S666" s="98">
        <v>2.0299999999999998</v>
      </c>
      <c r="T666" s="98">
        <v>7.41</v>
      </c>
      <c r="U666" s="102">
        <v>9.44</v>
      </c>
      <c r="V666" s="98">
        <v>24.666666666666668</v>
      </c>
      <c r="W666" s="98">
        <v>100</v>
      </c>
      <c r="X666" s="103" t="s">
        <v>5200</v>
      </c>
      <c r="Y666" s="102">
        <v>3</v>
      </c>
      <c r="Z666" s="102">
        <v>5</v>
      </c>
      <c r="AA666" s="102">
        <v>1</v>
      </c>
      <c r="AB666" s="102">
        <v>4</v>
      </c>
      <c r="AC666" s="98">
        <v>100</v>
      </c>
      <c r="AD666" s="102">
        <v>7.41</v>
      </c>
      <c r="AE666" s="104">
        <v>5</v>
      </c>
      <c r="AF666" s="105">
        <f t="shared" si="10"/>
        <v>20</v>
      </c>
      <c r="AG666" s="106" t="s">
        <v>5201</v>
      </c>
      <c r="AH666" s="100" t="s">
        <v>5202</v>
      </c>
      <c r="AI666" s="107"/>
      <c r="AJ666" s="106"/>
      <c r="AK666" s="98"/>
      <c r="AL666" s="107"/>
      <c r="AM666" s="106"/>
      <c r="AN666" s="98"/>
      <c r="AO666" s="107"/>
      <c r="AP666" s="106"/>
      <c r="AQ666" s="98"/>
      <c r="AR666" s="107"/>
      <c r="AS666" s="106" t="s">
        <v>5203</v>
      </c>
      <c r="AT666" s="98" t="s">
        <v>5204</v>
      </c>
      <c r="AU666" s="107">
        <v>20</v>
      </c>
      <c r="AV666" s="108"/>
      <c r="AW666" s="98"/>
      <c r="AX666" s="98"/>
    </row>
    <row r="667" spans="1:256" ht="114.65" x14ac:dyDescent="0.25">
      <c r="A667" s="97">
        <v>1555</v>
      </c>
      <c r="B667" s="100" t="s">
        <v>6904</v>
      </c>
      <c r="C667" s="98">
        <v>2</v>
      </c>
      <c r="D667" s="99" t="s">
        <v>5214</v>
      </c>
      <c r="E667" s="100" t="s">
        <v>5332</v>
      </c>
      <c r="F667" s="98">
        <v>11624</v>
      </c>
      <c r="G667" s="100" t="s">
        <v>5333</v>
      </c>
      <c r="H667" s="98">
        <v>2010</v>
      </c>
      <c r="I667" s="100" t="s">
        <v>5334</v>
      </c>
      <c r="J667" s="101">
        <v>20121.060000000001</v>
      </c>
      <c r="K667" s="100" t="s">
        <v>1169</v>
      </c>
      <c r="L667" s="100" t="s">
        <v>5335</v>
      </c>
      <c r="M667" s="100" t="s">
        <v>5336</v>
      </c>
      <c r="N667" s="100" t="s">
        <v>5337</v>
      </c>
      <c r="O667" s="100" t="s">
        <v>5338</v>
      </c>
      <c r="P667" s="100" t="s">
        <v>5339</v>
      </c>
      <c r="Q667" s="102">
        <v>18.12</v>
      </c>
      <c r="R667" s="98">
        <v>0</v>
      </c>
      <c r="S667" s="98">
        <v>1.18</v>
      </c>
      <c r="T667" s="98">
        <v>16.940000000000001</v>
      </c>
      <c r="U667" s="102">
        <v>18.12</v>
      </c>
      <c r="V667" s="98">
        <v>6.833333333333333</v>
      </c>
      <c r="W667" s="98">
        <v>100</v>
      </c>
      <c r="X667" s="103" t="s">
        <v>5200</v>
      </c>
      <c r="Y667" s="102">
        <v>3</v>
      </c>
      <c r="Z667" s="102">
        <v>12</v>
      </c>
      <c r="AA667" s="102">
        <v>3</v>
      </c>
      <c r="AB667" s="102">
        <v>31</v>
      </c>
      <c r="AC667" s="98"/>
      <c r="AD667" s="102">
        <v>25.77</v>
      </c>
      <c r="AE667" s="104">
        <v>5</v>
      </c>
      <c r="AF667" s="105">
        <f t="shared" si="10"/>
        <v>0</v>
      </c>
      <c r="AG667" s="106"/>
      <c r="AH667" s="100"/>
      <c r="AI667" s="107"/>
      <c r="AJ667" s="106"/>
      <c r="AK667" s="98"/>
      <c r="AL667" s="107"/>
      <c r="AM667" s="106"/>
      <c r="AN667" s="98"/>
      <c r="AO667" s="107"/>
      <c r="AP667" s="106"/>
      <c r="AQ667" s="98"/>
      <c r="AR667" s="107"/>
      <c r="AS667" s="106"/>
      <c r="AT667" s="98"/>
      <c r="AU667" s="107"/>
      <c r="AV667" s="108"/>
      <c r="AW667" s="98"/>
      <c r="AX667" s="98"/>
    </row>
    <row r="668" spans="1:256" ht="140.15" x14ac:dyDescent="0.25">
      <c r="A668" s="97">
        <v>1555</v>
      </c>
      <c r="B668" s="100" t="s">
        <v>6904</v>
      </c>
      <c r="C668" s="98">
        <v>1</v>
      </c>
      <c r="D668" s="99" t="s">
        <v>5262</v>
      </c>
      <c r="E668" s="100" t="s">
        <v>5263</v>
      </c>
      <c r="F668" s="98" t="s">
        <v>5264</v>
      </c>
      <c r="G668" s="100" t="s">
        <v>5265</v>
      </c>
      <c r="H668" s="98">
        <v>2007</v>
      </c>
      <c r="I668" s="100" t="s">
        <v>5266</v>
      </c>
      <c r="J668" s="101">
        <v>82178.960000000006</v>
      </c>
      <c r="K668" s="100" t="s">
        <v>1431</v>
      </c>
      <c r="L668" s="100" t="s">
        <v>5267</v>
      </c>
      <c r="M668" s="100" t="s">
        <v>5268</v>
      </c>
      <c r="N668" s="100" t="s">
        <v>5269</v>
      </c>
      <c r="O668" s="100" t="s">
        <v>5270</v>
      </c>
      <c r="P668" s="100">
        <v>150653</v>
      </c>
      <c r="Q668" s="102">
        <v>15.94</v>
      </c>
      <c r="R668" s="98">
        <v>0</v>
      </c>
      <c r="S668" s="98">
        <v>1</v>
      </c>
      <c r="T668" s="98">
        <v>14.94</v>
      </c>
      <c r="U668" s="102">
        <v>15.94</v>
      </c>
      <c r="V668" s="98">
        <v>18.75</v>
      </c>
      <c r="W668" s="98">
        <v>100</v>
      </c>
      <c r="X668" s="103" t="s">
        <v>5200</v>
      </c>
      <c r="Y668" s="102">
        <v>3</v>
      </c>
      <c r="Z668" s="102">
        <v>10</v>
      </c>
      <c r="AA668" s="102">
        <v>4</v>
      </c>
      <c r="AB668" s="102">
        <v>44</v>
      </c>
      <c r="AC668" s="98"/>
      <c r="AD668" s="102">
        <v>14.94</v>
      </c>
      <c r="AE668" s="104">
        <v>5</v>
      </c>
      <c r="AF668" s="105">
        <f t="shared" si="10"/>
        <v>18</v>
      </c>
      <c r="AG668" s="106"/>
      <c r="AH668" s="100"/>
      <c r="AI668" s="107"/>
      <c r="AJ668" s="106"/>
      <c r="AK668" s="98"/>
      <c r="AL668" s="107"/>
      <c r="AM668" s="106"/>
      <c r="AN668" s="98"/>
      <c r="AO668" s="107"/>
      <c r="AP668" s="106"/>
      <c r="AQ668" s="98"/>
      <c r="AR668" s="107"/>
      <c r="AS668" s="106"/>
      <c r="AT668" s="98"/>
      <c r="AU668" s="107"/>
      <c r="AV668" s="108" t="s">
        <v>5224</v>
      </c>
      <c r="AW668" s="98" t="s">
        <v>5271</v>
      </c>
      <c r="AX668" s="98">
        <v>18</v>
      </c>
    </row>
    <row r="669" spans="1:256" ht="101.95" x14ac:dyDescent="0.25">
      <c r="A669" s="97">
        <v>1555</v>
      </c>
      <c r="B669" s="100" t="s">
        <v>6904</v>
      </c>
      <c r="C669" s="98">
        <v>7</v>
      </c>
      <c r="D669" s="99" t="s">
        <v>5281</v>
      </c>
      <c r="E669" s="100" t="s">
        <v>5282</v>
      </c>
      <c r="F669" s="98" t="s">
        <v>5283</v>
      </c>
      <c r="G669" s="100" t="s">
        <v>5284</v>
      </c>
      <c r="H669" s="98">
        <v>2008</v>
      </c>
      <c r="I669" s="100" t="s">
        <v>5285</v>
      </c>
      <c r="J669" s="101">
        <v>72637.05</v>
      </c>
      <c r="K669" s="100" t="s">
        <v>1439</v>
      </c>
      <c r="L669" s="100" t="s">
        <v>5286</v>
      </c>
      <c r="M669" s="100" t="s">
        <v>5287</v>
      </c>
      <c r="N669" s="100" t="s">
        <v>5288</v>
      </c>
      <c r="O669" s="100" t="s">
        <v>5289</v>
      </c>
      <c r="P669" s="100" t="s">
        <v>5290</v>
      </c>
      <c r="Q669" s="102">
        <v>6.26</v>
      </c>
      <c r="R669" s="98">
        <v>0</v>
      </c>
      <c r="S669" s="98">
        <v>0.31</v>
      </c>
      <c r="T669" s="98">
        <v>5.95</v>
      </c>
      <c r="U669" s="102">
        <v>6.26</v>
      </c>
      <c r="V669" s="98">
        <v>29.083333333333332</v>
      </c>
      <c r="W669" s="98">
        <v>100</v>
      </c>
      <c r="X669" s="103" t="s">
        <v>5200</v>
      </c>
      <c r="Y669" s="102">
        <v>3</v>
      </c>
      <c r="Z669" s="102">
        <v>4</v>
      </c>
      <c r="AA669" s="102">
        <v>3</v>
      </c>
      <c r="AB669" s="102">
        <v>4</v>
      </c>
      <c r="AC669" s="98"/>
      <c r="AD669" s="102">
        <v>17.84</v>
      </c>
      <c r="AE669" s="104">
        <v>5</v>
      </c>
      <c r="AF669" s="105">
        <f t="shared" si="10"/>
        <v>40</v>
      </c>
      <c r="AG669" s="106"/>
      <c r="AH669" s="100"/>
      <c r="AI669" s="107"/>
      <c r="AJ669" s="106"/>
      <c r="AK669" s="98"/>
      <c r="AL669" s="107"/>
      <c r="AM669" s="106"/>
      <c r="AN669" s="98"/>
      <c r="AO669" s="107"/>
      <c r="AP669" s="106"/>
      <c r="AQ669" s="98"/>
      <c r="AR669" s="107"/>
      <c r="AS669" s="106" t="s">
        <v>5203</v>
      </c>
      <c r="AT669" s="98"/>
      <c r="AU669" s="107">
        <v>40</v>
      </c>
      <c r="AV669" s="108"/>
      <c r="AW669" s="98"/>
      <c r="AX669" s="98"/>
    </row>
    <row r="670" spans="1:256" ht="140.15" x14ac:dyDescent="0.25">
      <c r="A670" s="97">
        <v>1555</v>
      </c>
      <c r="B670" s="100" t="s">
        <v>6904</v>
      </c>
      <c r="C670" s="98">
        <v>5</v>
      </c>
      <c r="D670" s="99" t="s">
        <v>5214</v>
      </c>
      <c r="E670" s="100" t="s">
        <v>5323</v>
      </c>
      <c r="F670" s="98">
        <v>16115</v>
      </c>
      <c r="G670" s="100" t="s">
        <v>5324</v>
      </c>
      <c r="H670" s="98">
        <v>2008</v>
      </c>
      <c r="I670" s="100" t="s">
        <v>5325</v>
      </c>
      <c r="J670" s="101">
        <v>36826.050000000003</v>
      </c>
      <c r="K670" s="100" t="s">
        <v>5919</v>
      </c>
      <c r="L670" s="100" t="s">
        <v>5326</v>
      </c>
      <c r="M670" s="100" t="s">
        <v>5327</v>
      </c>
      <c r="N670" s="100" t="s">
        <v>5328</v>
      </c>
      <c r="O670" s="100" t="s">
        <v>5329</v>
      </c>
      <c r="P670" s="100">
        <v>260646</v>
      </c>
      <c r="Q670" s="102">
        <v>34.409999999999997</v>
      </c>
      <c r="R670" s="98">
        <v>0</v>
      </c>
      <c r="S670" s="98">
        <v>0</v>
      </c>
      <c r="T670" s="98">
        <v>34.409999999999997</v>
      </c>
      <c r="U670" s="102">
        <v>34.409999999999997</v>
      </c>
      <c r="V670" s="98">
        <v>102.83333333333333</v>
      </c>
      <c r="W670" s="98">
        <v>100</v>
      </c>
      <c r="X670" s="103" t="s">
        <v>5200</v>
      </c>
      <c r="Y670" s="102">
        <v>3</v>
      </c>
      <c r="Z670" s="102">
        <v>4</v>
      </c>
      <c r="AA670" s="102">
        <v>4</v>
      </c>
      <c r="AB670" s="102">
        <v>4</v>
      </c>
      <c r="AC670" s="98"/>
      <c r="AD670" s="102">
        <v>34.409999999999997</v>
      </c>
      <c r="AE670" s="104">
        <v>5</v>
      </c>
      <c r="AF670" s="105">
        <f t="shared" si="10"/>
        <v>108</v>
      </c>
      <c r="AG670" s="106" t="s">
        <v>5214</v>
      </c>
      <c r="AH670" s="100"/>
      <c r="AI670" s="107">
        <v>15</v>
      </c>
      <c r="AJ670" s="106" t="s">
        <v>5205</v>
      </c>
      <c r="AK670" s="98"/>
      <c r="AL670" s="107">
        <v>20</v>
      </c>
      <c r="AM670" s="106"/>
      <c r="AN670" s="98"/>
      <c r="AO670" s="107"/>
      <c r="AP670" s="106"/>
      <c r="AQ670" s="98"/>
      <c r="AR670" s="107"/>
      <c r="AS670" s="106" t="s">
        <v>5330</v>
      </c>
      <c r="AT670" s="98" t="s">
        <v>5331</v>
      </c>
      <c r="AU670" s="107">
        <v>73</v>
      </c>
      <c r="AV670" s="108"/>
      <c r="AW670" s="98"/>
      <c r="AX670" s="98"/>
    </row>
    <row r="671" spans="1:256" ht="216.55" x14ac:dyDescent="0.25">
      <c r="A671" s="97">
        <v>1555</v>
      </c>
      <c r="B671" s="100" t="s">
        <v>6904</v>
      </c>
      <c r="C671" s="98">
        <v>13</v>
      </c>
      <c r="D671" s="99"/>
      <c r="E671" s="100" t="s">
        <v>5363</v>
      </c>
      <c r="F671" s="98"/>
      <c r="G671" s="100" t="s">
        <v>5364</v>
      </c>
      <c r="H671" s="98">
        <v>2010</v>
      </c>
      <c r="I671" s="100" t="s">
        <v>5365</v>
      </c>
      <c r="J671" s="101">
        <v>38035.019999999997</v>
      </c>
      <c r="K671" s="100" t="s">
        <v>1431</v>
      </c>
      <c r="L671" s="100" t="s">
        <v>5366</v>
      </c>
      <c r="M671" s="100" t="s">
        <v>5367</v>
      </c>
      <c r="N671" s="100" t="s">
        <v>5368</v>
      </c>
      <c r="O671" s="100" t="s">
        <v>5369</v>
      </c>
      <c r="P671" s="100" t="s">
        <v>5370</v>
      </c>
      <c r="Q671" s="102">
        <v>16.010000000000002</v>
      </c>
      <c r="R671" s="98">
        <v>0</v>
      </c>
      <c r="S671" s="98">
        <v>0.55000000000000004</v>
      </c>
      <c r="T671" s="98">
        <v>15.46</v>
      </c>
      <c r="U671" s="102">
        <v>16.010000000000002</v>
      </c>
      <c r="V671" s="98">
        <v>10.916666666666666</v>
      </c>
      <c r="W671" s="98">
        <v>100</v>
      </c>
      <c r="X671" s="103" t="s">
        <v>5200</v>
      </c>
      <c r="Y671" s="102">
        <v>6</v>
      </c>
      <c r="Z671" s="102">
        <v>1</v>
      </c>
      <c r="AA671" s="102">
        <v>5</v>
      </c>
      <c r="AB671" s="102">
        <v>60</v>
      </c>
      <c r="AC671" s="98"/>
      <c r="AD671" s="102">
        <v>15.46</v>
      </c>
      <c r="AE671" s="104">
        <v>5</v>
      </c>
      <c r="AF671" s="105">
        <f t="shared" si="10"/>
        <v>31</v>
      </c>
      <c r="AG671" s="106"/>
      <c r="AH671" s="100"/>
      <c r="AI671" s="107"/>
      <c r="AJ671" s="106"/>
      <c r="AK671" s="98"/>
      <c r="AL671" s="107"/>
      <c r="AM671" s="106"/>
      <c r="AN671" s="98"/>
      <c r="AO671" s="107"/>
      <c r="AP671" s="106"/>
      <c r="AQ671" s="98"/>
      <c r="AR671" s="107"/>
      <c r="AS671" s="106" t="s">
        <v>5330</v>
      </c>
      <c r="AT671" s="98" t="s">
        <v>5371</v>
      </c>
      <c r="AU671" s="107">
        <v>31</v>
      </c>
      <c r="AV671" s="108"/>
      <c r="AW671" s="98"/>
      <c r="AX671" s="98"/>
    </row>
    <row r="672" spans="1:256" ht="114.65" x14ac:dyDescent="0.25">
      <c r="A672" s="97">
        <v>1555</v>
      </c>
      <c r="B672" s="100" t="s">
        <v>6904</v>
      </c>
      <c r="C672" s="98">
        <v>7</v>
      </c>
      <c r="D672" s="99" t="s">
        <v>5281</v>
      </c>
      <c r="E672" s="100" t="s">
        <v>5348</v>
      </c>
      <c r="F672" s="98">
        <v>21372</v>
      </c>
      <c r="G672" s="100" t="s">
        <v>5349</v>
      </c>
      <c r="H672" s="98">
        <v>2010</v>
      </c>
      <c r="I672" s="100" t="s">
        <v>5350</v>
      </c>
      <c r="J672" s="101">
        <v>47782.7</v>
      </c>
      <c r="K672" s="100" t="s">
        <v>1284</v>
      </c>
      <c r="L672" s="100" t="s">
        <v>5351</v>
      </c>
      <c r="M672" s="100" t="s">
        <v>5352</v>
      </c>
      <c r="N672" s="100" t="s">
        <v>5353</v>
      </c>
      <c r="O672" s="100" t="s">
        <v>5354</v>
      </c>
      <c r="P672" s="100">
        <v>340778</v>
      </c>
      <c r="Q672" s="102">
        <v>8.6</v>
      </c>
      <c r="R672" s="98">
        <v>0</v>
      </c>
      <c r="S672" s="98">
        <v>2.65</v>
      </c>
      <c r="T672" s="98">
        <v>5.95</v>
      </c>
      <c r="U672" s="102">
        <v>8.6</v>
      </c>
      <c r="V672" s="98">
        <v>9.1666666666666661</v>
      </c>
      <c r="W672" s="98">
        <v>100</v>
      </c>
      <c r="X672" s="103" t="s">
        <v>5200</v>
      </c>
      <c r="Y672" s="102">
        <v>3</v>
      </c>
      <c r="Z672" s="102">
        <v>1</v>
      </c>
      <c r="AA672" s="102">
        <v>7</v>
      </c>
      <c r="AB672" s="102">
        <v>4</v>
      </c>
      <c r="AC672" s="98"/>
      <c r="AD672" s="102">
        <v>14.86</v>
      </c>
      <c r="AE672" s="104">
        <v>5</v>
      </c>
      <c r="AF672" s="105">
        <f t="shared" si="10"/>
        <v>7</v>
      </c>
      <c r="AG672" s="106"/>
      <c r="AH672" s="100"/>
      <c r="AI672" s="107"/>
      <c r="AJ672" s="106"/>
      <c r="AK672" s="98"/>
      <c r="AL672" s="107"/>
      <c r="AM672" s="106"/>
      <c r="AN672" s="98"/>
      <c r="AO672" s="107"/>
      <c r="AP672" s="106"/>
      <c r="AQ672" s="98"/>
      <c r="AR672" s="107"/>
      <c r="AS672" s="106" t="s">
        <v>5330</v>
      </c>
      <c r="AT672" s="98"/>
      <c r="AU672" s="107">
        <v>3</v>
      </c>
      <c r="AV672" s="108" t="s">
        <v>5355</v>
      </c>
      <c r="AW672" s="98"/>
      <c r="AX672" s="98">
        <v>4</v>
      </c>
    </row>
    <row r="673" spans="1:50" ht="76.45" x14ac:dyDescent="0.25">
      <c r="A673" s="97">
        <v>1555</v>
      </c>
      <c r="B673" s="100" t="s">
        <v>6904</v>
      </c>
      <c r="C673" s="98">
        <v>2</v>
      </c>
      <c r="D673" s="99" t="s">
        <v>5205</v>
      </c>
      <c r="E673" s="100" t="s">
        <v>5206</v>
      </c>
      <c r="F673" s="98">
        <v>11625</v>
      </c>
      <c r="G673" s="100" t="s">
        <v>5319</v>
      </c>
      <c r="H673" s="98">
        <v>2012</v>
      </c>
      <c r="I673" s="100" t="s">
        <v>7889</v>
      </c>
      <c r="J673" s="101">
        <v>39433.32</v>
      </c>
      <c r="K673" s="100" t="s">
        <v>1284</v>
      </c>
      <c r="L673" s="100" t="s">
        <v>5209</v>
      </c>
      <c r="M673" s="100" t="s">
        <v>5210</v>
      </c>
      <c r="N673" s="100" t="s">
        <v>5320</v>
      </c>
      <c r="O673" s="100" t="s">
        <v>5321</v>
      </c>
      <c r="P673" s="100" t="s">
        <v>5322</v>
      </c>
      <c r="Q673" s="102">
        <v>0</v>
      </c>
      <c r="R673" s="98">
        <v>0</v>
      </c>
      <c r="S673" s="98">
        <v>0</v>
      </c>
      <c r="T673" s="98">
        <v>0</v>
      </c>
      <c r="U673" s="102">
        <v>0</v>
      </c>
      <c r="V673" s="98">
        <v>142.41666666666666</v>
      </c>
      <c r="W673" s="98">
        <v>87</v>
      </c>
      <c r="X673" s="103" t="s">
        <v>5200</v>
      </c>
      <c r="Y673" s="102">
        <v>6</v>
      </c>
      <c r="Z673" s="102">
        <v>1</v>
      </c>
      <c r="AA673" s="102">
        <v>5</v>
      </c>
      <c r="AB673" s="102">
        <v>24</v>
      </c>
      <c r="AC673" s="98"/>
      <c r="AD673" s="102">
        <v>25.77</v>
      </c>
      <c r="AE673" s="104">
        <v>5</v>
      </c>
      <c r="AF673" s="105">
        <f t="shared" si="10"/>
        <v>151</v>
      </c>
      <c r="AG673" s="106" t="s">
        <v>5214</v>
      </c>
      <c r="AH673" s="100"/>
      <c r="AI673" s="107">
        <v>41</v>
      </c>
      <c r="AJ673" s="106" t="s">
        <v>5205</v>
      </c>
      <c r="AK673" s="98"/>
      <c r="AL673" s="107">
        <v>68</v>
      </c>
      <c r="AM673" s="106" t="s">
        <v>5215</v>
      </c>
      <c r="AN673" s="98"/>
      <c r="AO673" s="107">
        <v>21</v>
      </c>
      <c r="AP673" s="106" t="s">
        <v>5216</v>
      </c>
      <c r="AQ673" s="98"/>
      <c r="AR673" s="107">
        <v>21</v>
      </c>
      <c r="AS673" s="106"/>
      <c r="AT673" s="98"/>
      <c r="AU673" s="107"/>
      <c r="AV673" s="108"/>
      <c r="AW673" s="98"/>
      <c r="AX673" s="98"/>
    </row>
    <row r="674" spans="1:50" ht="114.65" x14ac:dyDescent="0.25">
      <c r="A674" s="97">
        <v>1555</v>
      </c>
      <c r="B674" s="100" t="s">
        <v>6904</v>
      </c>
      <c r="C674" s="98">
        <v>13</v>
      </c>
      <c r="D674" s="99"/>
      <c r="E674" s="100" t="s">
        <v>5300</v>
      </c>
      <c r="F674" s="98">
        <v>22912</v>
      </c>
      <c r="G674" s="100" t="s">
        <v>5301</v>
      </c>
      <c r="H674" s="98">
        <v>2010</v>
      </c>
      <c r="I674" s="100" t="s">
        <v>5302</v>
      </c>
      <c r="J674" s="101">
        <v>77458</v>
      </c>
      <c r="K674" s="100" t="s">
        <v>1431</v>
      </c>
      <c r="L674" s="100" t="s">
        <v>5303</v>
      </c>
      <c r="M674" s="100" t="s">
        <v>5304</v>
      </c>
      <c r="N674" s="100" t="s">
        <v>5305</v>
      </c>
      <c r="O674" s="100" t="s">
        <v>5306</v>
      </c>
      <c r="P674" s="100">
        <v>902490</v>
      </c>
      <c r="Q674" s="102">
        <v>21.95</v>
      </c>
      <c r="R674" s="98">
        <v>0</v>
      </c>
      <c r="S674" s="98">
        <v>0.42</v>
      </c>
      <c r="T674" s="98">
        <v>21.53</v>
      </c>
      <c r="U674" s="102">
        <v>21.95</v>
      </c>
      <c r="V674" s="98">
        <v>3.8333333333333335</v>
      </c>
      <c r="W674" s="98">
        <v>100</v>
      </c>
      <c r="X674" s="103" t="s">
        <v>5200</v>
      </c>
      <c r="Y674" s="102">
        <v>6</v>
      </c>
      <c r="Z674" s="102">
        <v>3</v>
      </c>
      <c r="AA674" s="102">
        <v>9</v>
      </c>
      <c r="AB674" s="102">
        <v>46</v>
      </c>
      <c r="AC674" s="98"/>
      <c r="AD674" s="102">
        <v>10.97</v>
      </c>
      <c r="AE674" s="104">
        <v>5</v>
      </c>
      <c r="AF674" s="105">
        <f t="shared" si="10"/>
        <v>11</v>
      </c>
      <c r="AG674" s="106"/>
      <c r="AH674" s="100"/>
      <c r="AI674" s="107"/>
      <c r="AJ674" s="106"/>
      <c r="AK674" s="98"/>
      <c r="AL674" s="107"/>
      <c r="AM674" s="106"/>
      <c r="AN674" s="98"/>
      <c r="AO674" s="107"/>
      <c r="AP674" s="106"/>
      <c r="AQ674" s="98"/>
      <c r="AR674" s="107"/>
      <c r="AS674" s="106" t="s">
        <v>5307</v>
      </c>
      <c r="AT674" s="98" t="s">
        <v>5308</v>
      </c>
      <c r="AU674" s="107">
        <v>8</v>
      </c>
      <c r="AV674" s="108" t="s">
        <v>5309</v>
      </c>
      <c r="AW674" s="98"/>
      <c r="AX674" s="98">
        <v>3</v>
      </c>
    </row>
    <row r="675" spans="1:50" ht="191.1" x14ac:dyDescent="0.25">
      <c r="A675" s="97">
        <v>1555</v>
      </c>
      <c r="B675" s="100" t="s">
        <v>6904</v>
      </c>
      <c r="C675" s="98">
        <v>5</v>
      </c>
      <c r="D675" s="99" t="s">
        <v>5205</v>
      </c>
      <c r="E675" s="100" t="s">
        <v>5217</v>
      </c>
      <c r="F675" s="98">
        <v>5204</v>
      </c>
      <c r="G675" s="100" t="s">
        <v>5218</v>
      </c>
      <c r="H675" s="98">
        <v>2004</v>
      </c>
      <c r="I675" s="100" t="s">
        <v>5219</v>
      </c>
      <c r="J675" s="101">
        <v>82242.899999999994</v>
      </c>
      <c r="K675" s="100" t="s">
        <v>733</v>
      </c>
      <c r="L675" s="100" t="s">
        <v>5220</v>
      </c>
      <c r="M675" s="100" t="s">
        <v>5221</v>
      </c>
      <c r="N675" s="100" t="s">
        <v>5222</v>
      </c>
      <c r="O675" s="100" t="s">
        <v>5223</v>
      </c>
      <c r="P675" s="100">
        <v>260424</v>
      </c>
      <c r="Q675" s="102">
        <v>18.7</v>
      </c>
      <c r="R675" s="98">
        <v>0</v>
      </c>
      <c r="S675" s="98">
        <v>3.55</v>
      </c>
      <c r="T675" s="98">
        <v>15.15</v>
      </c>
      <c r="U675" s="102">
        <v>18.7</v>
      </c>
      <c r="V675" s="98">
        <v>27.666666666666668</v>
      </c>
      <c r="W675" s="98">
        <v>100</v>
      </c>
      <c r="X675" s="103" t="s">
        <v>5200</v>
      </c>
      <c r="Y675" s="102">
        <v>3</v>
      </c>
      <c r="Z675" s="102">
        <v>10</v>
      </c>
      <c r="AA675" s="102">
        <v>1</v>
      </c>
      <c r="AB675" s="102">
        <v>44</v>
      </c>
      <c r="AC675" s="98">
        <v>180.6</v>
      </c>
      <c r="AD675" s="102">
        <v>32.01</v>
      </c>
      <c r="AE675" s="104">
        <v>5</v>
      </c>
      <c r="AF675" s="105">
        <f t="shared" si="10"/>
        <v>25</v>
      </c>
      <c r="AG675" s="106"/>
      <c r="AH675" s="100"/>
      <c r="AI675" s="107"/>
      <c r="AJ675" s="106"/>
      <c r="AK675" s="98"/>
      <c r="AL675" s="107"/>
      <c r="AM675" s="106"/>
      <c r="AN675" s="98"/>
      <c r="AO675" s="107"/>
      <c r="AP675" s="106"/>
      <c r="AQ675" s="98"/>
      <c r="AR675" s="107"/>
      <c r="AS675" s="106" t="s">
        <v>5203</v>
      </c>
      <c r="AT675" s="98"/>
      <c r="AU675" s="107">
        <v>12</v>
      </c>
      <c r="AV675" s="108" t="s">
        <v>5224</v>
      </c>
      <c r="AW675" s="98" t="s">
        <v>5225</v>
      </c>
      <c r="AX675" s="98">
        <v>13</v>
      </c>
    </row>
    <row r="676" spans="1:50" ht="409.6" x14ac:dyDescent="0.25">
      <c r="A676" s="97">
        <v>1555</v>
      </c>
      <c r="B676" s="100" t="s">
        <v>6904</v>
      </c>
      <c r="C676" s="98">
        <v>2</v>
      </c>
      <c r="D676" s="99" t="s">
        <v>5205</v>
      </c>
      <c r="E676" s="100" t="s">
        <v>5206</v>
      </c>
      <c r="F676" s="98">
        <v>11625</v>
      </c>
      <c r="G676" s="100" t="s">
        <v>5207</v>
      </c>
      <c r="H676" s="98">
        <v>2003</v>
      </c>
      <c r="I676" s="100" t="s">
        <v>5208</v>
      </c>
      <c r="J676" s="101">
        <v>130047.47</v>
      </c>
      <c r="K676" s="100" t="s">
        <v>733</v>
      </c>
      <c r="L676" s="100" t="s">
        <v>5209</v>
      </c>
      <c r="M676" s="100" t="s">
        <v>5210</v>
      </c>
      <c r="N676" s="100" t="s">
        <v>5211</v>
      </c>
      <c r="O676" s="100" t="s">
        <v>5212</v>
      </c>
      <c r="P676" s="100" t="s">
        <v>5213</v>
      </c>
      <c r="Q676" s="102">
        <v>33.840000000000003</v>
      </c>
      <c r="R676" s="98">
        <v>0.28000000000000003</v>
      </c>
      <c r="S676" s="98">
        <v>7.8</v>
      </c>
      <c r="T676" s="98">
        <v>25.77</v>
      </c>
      <c r="U676" s="102">
        <v>33.840000000000003</v>
      </c>
      <c r="V676" s="98">
        <v>144.75</v>
      </c>
      <c r="W676" s="98">
        <v>96</v>
      </c>
      <c r="X676" s="103" t="s">
        <v>5200</v>
      </c>
      <c r="Y676" s="102">
        <v>3</v>
      </c>
      <c r="Z676" s="102">
        <v>12</v>
      </c>
      <c r="AA676" s="102">
        <v>3</v>
      </c>
      <c r="AB676" s="102">
        <v>4</v>
      </c>
      <c r="AC676" s="98">
        <v>180.3</v>
      </c>
      <c r="AD676" s="102">
        <v>25.77</v>
      </c>
      <c r="AE676" s="104">
        <v>5</v>
      </c>
      <c r="AF676" s="105">
        <f t="shared" si="10"/>
        <v>151</v>
      </c>
      <c r="AG676" s="106" t="s">
        <v>5214</v>
      </c>
      <c r="AH676" s="100"/>
      <c r="AI676" s="107">
        <v>41</v>
      </c>
      <c r="AJ676" s="106" t="s">
        <v>5205</v>
      </c>
      <c r="AK676" s="98"/>
      <c r="AL676" s="107">
        <v>68</v>
      </c>
      <c r="AM676" s="106" t="s">
        <v>5215</v>
      </c>
      <c r="AN676" s="98"/>
      <c r="AO676" s="107">
        <v>21</v>
      </c>
      <c r="AP676" s="106" t="s">
        <v>5216</v>
      </c>
      <c r="AQ676" s="98"/>
      <c r="AR676" s="107">
        <v>21</v>
      </c>
      <c r="AS676" s="106"/>
      <c r="AT676" s="98"/>
      <c r="AU676" s="107"/>
      <c r="AV676" s="108"/>
      <c r="AW676" s="98"/>
      <c r="AX676" s="98"/>
    </row>
    <row r="677" spans="1:50" ht="229.3" x14ac:dyDescent="0.25">
      <c r="A677" s="97">
        <v>1555</v>
      </c>
      <c r="B677" s="100" t="s">
        <v>6904</v>
      </c>
      <c r="C677" s="98">
        <v>3</v>
      </c>
      <c r="D677" s="99" t="s">
        <v>5240</v>
      </c>
      <c r="E677" s="100" t="s">
        <v>5241</v>
      </c>
      <c r="F677" s="98">
        <v>18565</v>
      </c>
      <c r="G677" s="100" t="s">
        <v>5242</v>
      </c>
      <c r="H677" s="98">
        <v>2005</v>
      </c>
      <c r="I677" s="100" t="s">
        <v>5243</v>
      </c>
      <c r="J677" s="101">
        <v>63642.400000000001</v>
      </c>
      <c r="K677" s="100" t="s">
        <v>726</v>
      </c>
      <c r="L677" s="100" t="s">
        <v>5209</v>
      </c>
      <c r="M677" s="100" t="s">
        <v>5210</v>
      </c>
      <c r="N677" s="100" t="s">
        <v>5244</v>
      </c>
      <c r="O677" s="100" t="s">
        <v>5245</v>
      </c>
      <c r="P677" s="100">
        <v>260465</v>
      </c>
      <c r="Q677" s="102">
        <v>33.26</v>
      </c>
      <c r="R677" s="98">
        <v>0</v>
      </c>
      <c r="S677" s="98">
        <v>0</v>
      </c>
      <c r="T677" s="98">
        <v>33.26</v>
      </c>
      <c r="U677" s="102">
        <v>33.26</v>
      </c>
      <c r="V677" s="98">
        <v>24.5</v>
      </c>
      <c r="W677" s="98">
        <v>100</v>
      </c>
      <c r="X677" s="103" t="s">
        <v>5200</v>
      </c>
      <c r="Y677" s="102">
        <v>3</v>
      </c>
      <c r="Z677" s="102">
        <v>4</v>
      </c>
      <c r="AA677" s="102">
        <v>4</v>
      </c>
      <c r="AB677" s="102">
        <v>44</v>
      </c>
      <c r="AC677" s="98">
        <v>328</v>
      </c>
      <c r="AD677" s="102">
        <v>36.25</v>
      </c>
      <c r="AE677" s="104">
        <v>5</v>
      </c>
      <c r="AF677" s="105">
        <f t="shared" si="10"/>
        <v>36</v>
      </c>
      <c r="AG677" s="106"/>
      <c r="AH677" s="100"/>
      <c r="AI677" s="107"/>
      <c r="AJ677" s="106"/>
      <c r="AK677" s="98"/>
      <c r="AL677" s="107"/>
      <c r="AM677" s="106"/>
      <c r="AN677" s="98"/>
      <c r="AO677" s="107"/>
      <c r="AP677" s="106"/>
      <c r="AQ677" s="98"/>
      <c r="AR677" s="107"/>
      <c r="AS677" s="106" t="s">
        <v>5203</v>
      </c>
      <c r="AT677" s="98" t="s">
        <v>5246</v>
      </c>
      <c r="AU677" s="107">
        <v>15</v>
      </c>
      <c r="AV677" s="108" t="s">
        <v>5224</v>
      </c>
      <c r="AW677" s="98" t="s">
        <v>5247</v>
      </c>
      <c r="AX677" s="98">
        <v>21</v>
      </c>
    </row>
    <row r="678" spans="1:50" ht="178.35" x14ac:dyDescent="0.25">
      <c r="A678" s="97">
        <v>1555</v>
      </c>
      <c r="B678" s="100" t="s">
        <v>6904</v>
      </c>
      <c r="C678" s="98">
        <v>13</v>
      </c>
      <c r="D678" s="99"/>
      <c r="E678" s="100" t="s">
        <v>5226</v>
      </c>
      <c r="F678" s="98">
        <v>8610</v>
      </c>
      <c r="G678" s="100" t="s">
        <v>5227</v>
      </c>
      <c r="H678" s="98">
        <v>2004</v>
      </c>
      <c r="I678" s="100" t="s">
        <v>5228</v>
      </c>
      <c r="J678" s="101">
        <v>129560.41</v>
      </c>
      <c r="K678" s="100" t="s">
        <v>733</v>
      </c>
      <c r="L678" s="100" t="s">
        <v>5195</v>
      </c>
      <c r="M678" s="100" t="s">
        <v>5196</v>
      </c>
      <c r="N678" s="100" t="s">
        <v>5229</v>
      </c>
      <c r="O678" s="100" t="s">
        <v>5230</v>
      </c>
      <c r="P678" s="100">
        <v>901593</v>
      </c>
      <c r="Q678" s="102">
        <v>31.04</v>
      </c>
      <c r="R678" s="98">
        <v>0</v>
      </c>
      <c r="S678" s="98">
        <v>1.39</v>
      </c>
      <c r="T678" s="98">
        <v>29.66</v>
      </c>
      <c r="U678" s="102">
        <v>31.04</v>
      </c>
      <c r="V678" s="98">
        <v>14.166666666666666</v>
      </c>
      <c r="W678" s="98">
        <v>100</v>
      </c>
      <c r="X678" s="103" t="s">
        <v>5200</v>
      </c>
      <c r="Y678" s="102">
        <v>3</v>
      </c>
      <c r="Z678" s="102">
        <v>10</v>
      </c>
      <c r="AA678" s="102">
        <v>1</v>
      </c>
      <c r="AB678" s="102">
        <v>4</v>
      </c>
      <c r="AC678" s="98">
        <v>99.1</v>
      </c>
      <c r="AD678" s="102">
        <v>7.42</v>
      </c>
      <c r="AE678" s="104">
        <v>5</v>
      </c>
      <c r="AF678" s="105">
        <f t="shared" si="10"/>
        <v>34</v>
      </c>
      <c r="AG678" s="106" t="s">
        <v>5231</v>
      </c>
      <c r="AH678" s="100"/>
      <c r="AI678" s="107">
        <v>2</v>
      </c>
      <c r="AJ678" s="106"/>
      <c r="AK678" s="98"/>
      <c r="AL678" s="107"/>
      <c r="AM678" s="106"/>
      <c r="AN678" s="98"/>
      <c r="AO678" s="107"/>
      <c r="AP678" s="106"/>
      <c r="AQ678" s="98"/>
      <c r="AR678" s="107"/>
      <c r="AS678" s="106" t="s">
        <v>5203</v>
      </c>
      <c r="AT678" s="98" t="s">
        <v>5232</v>
      </c>
      <c r="AU678" s="107">
        <v>29</v>
      </c>
      <c r="AV678" s="108" t="s">
        <v>5224</v>
      </c>
      <c r="AW678" s="98" t="s">
        <v>5233</v>
      </c>
      <c r="AX678" s="98">
        <v>3</v>
      </c>
    </row>
    <row r="679" spans="1:50" ht="229.3" x14ac:dyDescent="0.25">
      <c r="A679" s="97">
        <v>1555</v>
      </c>
      <c r="B679" s="100" t="s">
        <v>6904</v>
      </c>
      <c r="C679" s="98">
        <v>3</v>
      </c>
      <c r="D679" s="99" t="s">
        <v>5240</v>
      </c>
      <c r="E679" s="100" t="s">
        <v>5241</v>
      </c>
      <c r="F679" s="98">
        <v>18565</v>
      </c>
      <c r="G679" s="100" t="s">
        <v>5257</v>
      </c>
      <c r="H679" s="98">
        <v>2008</v>
      </c>
      <c r="I679" s="100" t="s">
        <v>5258</v>
      </c>
      <c r="J679" s="101">
        <v>149413.79</v>
      </c>
      <c r="K679" s="100" t="s">
        <v>675</v>
      </c>
      <c r="L679" s="100" t="s">
        <v>5209</v>
      </c>
      <c r="M679" s="100" t="s">
        <v>5209</v>
      </c>
      <c r="N679" s="100" t="s">
        <v>5259</v>
      </c>
      <c r="O679" s="100" t="s">
        <v>5260</v>
      </c>
      <c r="P679" s="100" t="s">
        <v>5261</v>
      </c>
      <c r="Q679" s="102">
        <v>124.2</v>
      </c>
      <c r="R679" s="98">
        <v>0</v>
      </c>
      <c r="S679" s="98">
        <v>109.28</v>
      </c>
      <c r="T679" s="98">
        <v>14.92</v>
      </c>
      <c r="U679" s="102">
        <v>124.2</v>
      </c>
      <c r="V679" s="98">
        <v>3.3333333333333335</v>
      </c>
      <c r="W679" s="98">
        <v>100</v>
      </c>
      <c r="X679" s="103" t="s">
        <v>5200</v>
      </c>
      <c r="Y679" s="102">
        <v>1</v>
      </c>
      <c r="Z679" s="102">
        <v>4</v>
      </c>
      <c r="AA679" s="102">
        <v>1</v>
      </c>
      <c r="AB679" s="102">
        <v>44</v>
      </c>
      <c r="AC679" s="98">
        <v>163</v>
      </c>
      <c r="AD679" s="102">
        <v>14.92</v>
      </c>
      <c r="AE679" s="104">
        <v>5</v>
      </c>
      <c r="AF679" s="105">
        <f t="shared" si="10"/>
        <v>0</v>
      </c>
      <c r="AG679" s="106"/>
      <c r="AH679" s="100"/>
      <c r="AI679" s="107"/>
      <c r="AJ679" s="106"/>
      <c r="AK679" s="98"/>
      <c r="AL679" s="107"/>
      <c r="AM679" s="106"/>
      <c r="AN679" s="98"/>
      <c r="AO679" s="107"/>
      <c r="AP679" s="106"/>
      <c r="AQ679" s="98"/>
      <c r="AR679" s="107"/>
      <c r="AS679" s="106"/>
      <c r="AT679" s="98"/>
      <c r="AU679" s="107"/>
      <c r="AV679" s="108"/>
      <c r="AW679" s="98"/>
      <c r="AX679" s="98"/>
    </row>
    <row r="680" spans="1:50" ht="203.85" x14ac:dyDescent="0.25">
      <c r="A680" s="97">
        <v>1555</v>
      </c>
      <c r="B680" s="100" t="s">
        <v>6904</v>
      </c>
      <c r="C680" s="98">
        <v>5</v>
      </c>
      <c r="D680" s="99" t="s">
        <v>5214</v>
      </c>
      <c r="E680" s="100" t="s">
        <v>5272</v>
      </c>
      <c r="F680" s="98" t="s">
        <v>5273</v>
      </c>
      <c r="G680" s="100" t="s">
        <v>3390</v>
      </c>
      <c r="H680" s="98">
        <v>2008</v>
      </c>
      <c r="I680" s="100" t="s">
        <v>5274</v>
      </c>
      <c r="J680" s="101">
        <v>50008.959999999999</v>
      </c>
      <c r="K680" s="100" t="s">
        <v>1169</v>
      </c>
      <c r="L680" s="100" t="s">
        <v>5275</v>
      </c>
      <c r="M680" s="100" t="s">
        <v>5276</v>
      </c>
      <c r="N680" s="100" t="s">
        <v>5277</v>
      </c>
      <c r="O680" s="100" t="s">
        <v>5278</v>
      </c>
      <c r="P680" s="100" t="s">
        <v>5279</v>
      </c>
      <c r="Q680" s="102">
        <v>34.409999999999997</v>
      </c>
      <c r="R680" s="98">
        <v>0</v>
      </c>
      <c r="S680" s="98">
        <v>0</v>
      </c>
      <c r="T680" s="98">
        <v>34.409999999999997</v>
      </c>
      <c r="U680" s="102">
        <v>34.409999999999997</v>
      </c>
      <c r="V680" s="98">
        <v>3.8333333333333335</v>
      </c>
      <c r="W680" s="98">
        <v>100</v>
      </c>
      <c r="X680" s="103" t="s">
        <v>5200</v>
      </c>
      <c r="Y680" s="102">
        <v>3</v>
      </c>
      <c r="Z680" s="102">
        <v>5</v>
      </c>
      <c r="AA680" s="102">
        <v>1</v>
      </c>
      <c r="AB680" s="102">
        <v>4</v>
      </c>
      <c r="AC680" s="98"/>
      <c r="AD680" s="102">
        <v>34.409999999999997</v>
      </c>
      <c r="AE680" s="104">
        <v>5</v>
      </c>
      <c r="AF680" s="105">
        <f t="shared" si="10"/>
        <v>13</v>
      </c>
      <c r="AG680" s="106"/>
      <c r="AH680" s="100"/>
      <c r="AI680" s="107"/>
      <c r="AJ680" s="106"/>
      <c r="AK680" s="98"/>
      <c r="AL680" s="107"/>
      <c r="AM680" s="106"/>
      <c r="AN680" s="98"/>
      <c r="AO680" s="107"/>
      <c r="AP680" s="106"/>
      <c r="AQ680" s="98"/>
      <c r="AR680" s="107"/>
      <c r="AS680" s="106" t="s">
        <v>5203</v>
      </c>
      <c r="AT680" s="98" t="s">
        <v>5280</v>
      </c>
      <c r="AU680" s="107">
        <v>13</v>
      </c>
      <c r="AV680" s="108"/>
      <c r="AW680" s="98"/>
      <c r="AX680" s="98"/>
    </row>
    <row r="681" spans="1:50" ht="76.45" x14ac:dyDescent="0.25">
      <c r="A681" s="97">
        <v>1555</v>
      </c>
      <c r="B681" s="100" t="s">
        <v>6904</v>
      </c>
      <c r="C681" s="98">
        <v>5</v>
      </c>
      <c r="D681" s="99" t="s">
        <v>5214</v>
      </c>
      <c r="E681" s="100" t="s">
        <v>5248</v>
      </c>
      <c r="F681" s="98">
        <v>24381</v>
      </c>
      <c r="G681" s="100" t="s">
        <v>5249</v>
      </c>
      <c r="H681" s="98">
        <v>2002</v>
      </c>
      <c r="I681" s="100" t="s">
        <v>5250</v>
      </c>
      <c r="J681" s="101">
        <v>154745.9</v>
      </c>
      <c r="K681" s="100" t="s">
        <v>636</v>
      </c>
      <c r="L681" s="100" t="s">
        <v>5209</v>
      </c>
      <c r="M681" s="100" t="s">
        <v>5251</v>
      </c>
      <c r="N681" s="100" t="s">
        <v>5252</v>
      </c>
      <c r="O681" s="100" t="s">
        <v>5253</v>
      </c>
      <c r="P681" s="100" t="s">
        <v>5254</v>
      </c>
      <c r="Q681" s="102">
        <v>17.73</v>
      </c>
      <c r="R681" s="98">
        <v>0</v>
      </c>
      <c r="S681" s="98">
        <v>5.0599999999999996</v>
      </c>
      <c r="T681" s="98">
        <v>12.67</v>
      </c>
      <c r="U681" s="102">
        <v>17.73</v>
      </c>
      <c r="V681" s="98">
        <v>42.416666666666664</v>
      </c>
      <c r="W681" s="98">
        <v>100</v>
      </c>
      <c r="X681" s="103" t="s">
        <v>5200</v>
      </c>
      <c r="Y681" s="102">
        <v>3</v>
      </c>
      <c r="Z681" s="102">
        <v>5</v>
      </c>
      <c r="AA681" s="102">
        <v>1</v>
      </c>
      <c r="AB681" s="102">
        <v>44</v>
      </c>
      <c r="AC681" s="98">
        <v>204</v>
      </c>
      <c r="AD681" s="102">
        <v>40.950000000000003</v>
      </c>
      <c r="AE681" s="104">
        <v>5</v>
      </c>
      <c r="AF681" s="105">
        <f t="shared" si="10"/>
        <v>30</v>
      </c>
      <c r="AG681" s="106" t="s">
        <v>5214</v>
      </c>
      <c r="AH681" s="100"/>
      <c r="AI681" s="107">
        <v>7</v>
      </c>
      <c r="AJ681" s="106"/>
      <c r="AK681" s="98"/>
      <c r="AL681" s="107"/>
      <c r="AM681" s="106"/>
      <c r="AN681" s="98"/>
      <c r="AO681" s="107"/>
      <c r="AP681" s="106"/>
      <c r="AQ681" s="98"/>
      <c r="AR681" s="107"/>
      <c r="AS681" s="106" t="s">
        <v>5203</v>
      </c>
      <c r="AT681" s="98" t="s">
        <v>5255</v>
      </c>
      <c r="AU681" s="107">
        <v>10</v>
      </c>
      <c r="AV681" s="108" t="s">
        <v>5224</v>
      </c>
      <c r="AW681" s="98" t="s">
        <v>5256</v>
      </c>
      <c r="AX681" s="98">
        <v>13</v>
      </c>
    </row>
    <row r="682" spans="1:50" ht="242.05" x14ac:dyDescent="0.25">
      <c r="A682" s="97">
        <v>1555</v>
      </c>
      <c r="B682" s="100" t="s">
        <v>6904</v>
      </c>
      <c r="C682" s="98">
        <v>11</v>
      </c>
      <c r="D682" s="99"/>
      <c r="E682" s="100" t="s">
        <v>5234</v>
      </c>
      <c r="F682" s="98">
        <v>11411</v>
      </c>
      <c r="G682" s="100" t="s">
        <v>5235</v>
      </c>
      <c r="H682" s="98">
        <v>2003</v>
      </c>
      <c r="I682" s="100" t="s">
        <v>5236</v>
      </c>
      <c r="J682" s="101">
        <v>58828.49</v>
      </c>
      <c r="K682" s="100" t="s">
        <v>733</v>
      </c>
      <c r="L682" s="100" t="s">
        <v>5195</v>
      </c>
      <c r="M682" s="100" t="s">
        <v>5196</v>
      </c>
      <c r="N682" s="100" t="s">
        <v>5237</v>
      </c>
      <c r="O682" s="100" t="s">
        <v>5238</v>
      </c>
      <c r="P682" s="100" t="s">
        <v>5239</v>
      </c>
      <c r="Q682" s="102">
        <v>25.9</v>
      </c>
      <c r="R682" s="98">
        <v>0</v>
      </c>
      <c r="S682" s="98">
        <v>3.33</v>
      </c>
      <c r="T682" s="98">
        <v>22.57</v>
      </c>
      <c r="U682" s="102">
        <v>25.9</v>
      </c>
      <c r="V682" s="98">
        <v>28.833333333333332</v>
      </c>
      <c r="W682" s="98">
        <v>100</v>
      </c>
      <c r="X682" s="103" t="s">
        <v>5200</v>
      </c>
      <c r="Y682" s="102">
        <v>1</v>
      </c>
      <c r="Z682" s="102">
        <v>9</v>
      </c>
      <c r="AA682" s="102">
        <v>1</v>
      </c>
      <c r="AB682" s="102">
        <v>4</v>
      </c>
      <c r="AC682" s="98">
        <v>101</v>
      </c>
      <c r="AD682" s="102">
        <v>22.57</v>
      </c>
      <c r="AE682" s="104">
        <v>2</v>
      </c>
      <c r="AF682" s="105">
        <f t="shared" si="10"/>
        <v>0</v>
      </c>
      <c r="AG682" s="106"/>
      <c r="AH682" s="100"/>
      <c r="AI682" s="107"/>
      <c r="AJ682" s="106"/>
      <c r="AK682" s="98"/>
      <c r="AL682" s="107"/>
      <c r="AM682" s="106"/>
      <c r="AN682" s="98"/>
      <c r="AO682" s="107"/>
      <c r="AP682" s="106"/>
      <c r="AQ682" s="98"/>
      <c r="AR682" s="107"/>
      <c r="AS682" s="106"/>
      <c r="AT682" s="98"/>
      <c r="AU682" s="107"/>
      <c r="AV682" s="108"/>
      <c r="AW682" s="98"/>
      <c r="AX682" s="98"/>
    </row>
    <row r="683" spans="1:50" ht="191.1" x14ac:dyDescent="0.25">
      <c r="A683" s="97">
        <v>1613</v>
      </c>
      <c r="B683" s="100" t="s">
        <v>6905</v>
      </c>
      <c r="C683" s="98">
        <v>1</v>
      </c>
      <c r="D683" s="99"/>
      <c r="E683" s="100" t="s">
        <v>5708</v>
      </c>
      <c r="F683" s="98" t="s">
        <v>5709</v>
      </c>
      <c r="G683" s="100" t="s">
        <v>5710</v>
      </c>
      <c r="H683" s="98">
        <v>2009</v>
      </c>
      <c r="I683" s="100" t="s">
        <v>5710</v>
      </c>
      <c r="J683" s="101">
        <v>33915</v>
      </c>
      <c r="K683" s="100" t="s">
        <v>1284</v>
      </c>
      <c r="L683" s="100" t="s">
        <v>5711</v>
      </c>
      <c r="M683" s="100" t="s">
        <v>5712</v>
      </c>
      <c r="N683" s="100" t="s">
        <v>5713</v>
      </c>
      <c r="O683" s="100" t="s">
        <v>5714</v>
      </c>
      <c r="P683" s="100">
        <v>9936</v>
      </c>
      <c r="Q683" s="102">
        <v>25.82</v>
      </c>
      <c r="R683" s="98">
        <v>0</v>
      </c>
      <c r="S683" s="98">
        <v>4.3099999999999996</v>
      </c>
      <c r="T683" s="98">
        <v>21.51</v>
      </c>
      <c r="U683" s="102">
        <v>25.82</v>
      </c>
      <c r="V683" s="98">
        <v>100</v>
      </c>
      <c r="W683" s="98">
        <v>84</v>
      </c>
      <c r="X683" s="103" t="s">
        <v>5715</v>
      </c>
      <c r="Y683" s="102">
        <v>3</v>
      </c>
      <c r="Z683" s="102">
        <v>4</v>
      </c>
      <c r="AA683" s="102">
        <v>6</v>
      </c>
      <c r="AB683" s="102"/>
      <c r="AC683" s="98"/>
      <c r="AD683" s="102">
        <v>7.15</v>
      </c>
      <c r="AE683" s="104">
        <v>5</v>
      </c>
      <c r="AF683" s="105">
        <v>100</v>
      </c>
      <c r="AG683" s="106" t="s">
        <v>5716</v>
      </c>
      <c r="AH683" s="100" t="s">
        <v>5717</v>
      </c>
      <c r="AI683" s="107">
        <v>80</v>
      </c>
      <c r="AJ683" s="106" t="s">
        <v>5718</v>
      </c>
      <c r="AK683" s="98" t="s">
        <v>5708</v>
      </c>
      <c r="AL683" s="107">
        <v>20</v>
      </c>
      <c r="AM683" s="106"/>
      <c r="AN683" s="98"/>
      <c r="AO683" s="107"/>
      <c r="AP683" s="106"/>
      <c r="AQ683" s="98"/>
      <c r="AR683" s="107"/>
      <c r="AS683" s="106"/>
      <c r="AT683" s="98"/>
      <c r="AU683" s="107"/>
      <c r="AV683" s="108"/>
      <c r="AW683" s="98"/>
      <c r="AX683" s="98"/>
    </row>
    <row r="684" spans="1:50" ht="191.1" x14ac:dyDescent="0.25">
      <c r="A684" s="97">
        <v>1613</v>
      </c>
      <c r="B684" s="100" t="s">
        <v>6905</v>
      </c>
      <c r="C684" s="98">
        <v>1</v>
      </c>
      <c r="D684" s="99" t="s">
        <v>7878</v>
      </c>
      <c r="E684" s="100" t="s">
        <v>5708</v>
      </c>
      <c r="F684" s="98">
        <v>22807</v>
      </c>
      <c r="G684" s="100" t="s">
        <v>5743</v>
      </c>
      <c r="H684" s="98">
        <v>2015</v>
      </c>
      <c r="I684" s="100" t="s">
        <v>5744</v>
      </c>
      <c r="J684" s="101">
        <v>117934.3</v>
      </c>
      <c r="K684" s="100" t="s">
        <v>1284</v>
      </c>
      <c r="L684" s="100" t="s">
        <v>5711</v>
      </c>
      <c r="M684" s="100" t="s">
        <v>5712</v>
      </c>
      <c r="N684" s="100" t="s">
        <v>5713</v>
      </c>
      <c r="O684" s="100" t="s">
        <v>5714</v>
      </c>
      <c r="P684" s="100">
        <v>13668</v>
      </c>
      <c r="Q684" s="102">
        <v>33.14</v>
      </c>
      <c r="R684" s="98">
        <v>11.17</v>
      </c>
      <c r="S684" s="98">
        <v>6.47</v>
      </c>
      <c r="T684" s="98">
        <v>15.5</v>
      </c>
      <c r="U684" s="102">
        <v>33.14</v>
      </c>
      <c r="V684" s="98">
        <v>0</v>
      </c>
      <c r="W684" s="98">
        <v>0</v>
      </c>
      <c r="X684" s="103" t="s">
        <v>5715</v>
      </c>
      <c r="Y684" s="102">
        <v>4</v>
      </c>
      <c r="Z684" s="102">
        <v>6</v>
      </c>
      <c r="AA684" s="102">
        <v>2</v>
      </c>
      <c r="AB684" s="102"/>
      <c r="AC684" s="98">
        <v>63</v>
      </c>
      <c r="AD684" s="102">
        <v>14.04</v>
      </c>
      <c r="AE684" s="104">
        <v>5</v>
      </c>
      <c r="AF684" s="105">
        <v>100</v>
      </c>
      <c r="AG684" s="106" t="s">
        <v>5716</v>
      </c>
      <c r="AH684" s="100" t="s">
        <v>5717</v>
      </c>
      <c r="AI684" s="107">
        <v>60</v>
      </c>
      <c r="AJ684" s="106" t="s">
        <v>5718</v>
      </c>
      <c r="AK684" s="98" t="s">
        <v>5708</v>
      </c>
      <c r="AL684" s="107">
        <v>30</v>
      </c>
      <c r="AM684" s="106" t="s">
        <v>5724</v>
      </c>
      <c r="AN684" s="98" t="s">
        <v>5725</v>
      </c>
      <c r="AO684" s="107">
        <v>10</v>
      </c>
      <c r="AP684" s="106"/>
      <c r="AQ684" s="98"/>
      <c r="AR684" s="107"/>
      <c r="AS684" s="106"/>
      <c r="AT684" s="98"/>
      <c r="AU684" s="107"/>
      <c r="AV684" s="108"/>
      <c r="AW684" s="98"/>
      <c r="AX684" s="98"/>
    </row>
    <row r="685" spans="1:50" ht="191.1" x14ac:dyDescent="0.25">
      <c r="A685" s="97">
        <v>1613</v>
      </c>
      <c r="B685" s="100" t="s">
        <v>6905</v>
      </c>
      <c r="C685" s="98">
        <v>1</v>
      </c>
      <c r="D685" s="99"/>
      <c r="E685" s="100" t="s">
        <v>5719</v>
      </c>
      <c r="F685" s="98" t="s">
        <v>5720</v>
      </c>
      <c r="G685" s="100" t="s">
        <v>5721</v>
      </c>
      <c r="H685" s="98">
        <v>2007</v>
      </c>
      <c r="I685" s="100" t="s">
        <v>5722</v>
      </c>
      <c r="J685" s="101">
        <v>21600</v>
      </c>
      <c r="K685" s="100" t="s">
        <v>1284</v>
      </c>
      <c r="L685" s="100" t="s">
        <v>5711</v>
      </c>
      <c r="M685" s="100" t="s">
        <v>5712</v>
      </c>
      <c r="N685" s="100" t="s">
        <v>5713</v>
      </c>
      <c r="O685" s="100" t="s">
        <v>5714</v>
      </c>
      <c r="P685" s="100">
        <v>7833</v>
      </c>
      <c r="Q685" s="102">
        <v>30.03</v>
      </c>
      <c r="R685" s="98">
        <v>0</v>
      </c>
      <c r="S685" s="98">
        <v>7.15</v>
      </c>
      <c r="T685" s="98">
        <v>22.88</v>
      </c>
      <c r="U685" s="102">
        <v>0</v>
      </c>
      <c r="V685" s="98">
        <v>100</v>
      </c>
      <c r="W685" s="98">
        <v>100</v>
      </c>
      <c r="X685" s="103" t="s">
        <v>5715</v>
      </c>
      <c r="Y685" s="102">
        <v>3</v>
      </c>
      <c r="Z685" s="102">
        <v>4</v>
      </c>
      <c r="AA685" s="102">
        <v>1</v>
      </c>
      <c r="AB685" s="102">
        <v>17</v>
      </c>
      <c r="AC685" s="98" t="s">
        <v>5723</v>
      </c>
      <c r="AD685" s="102">
        <v>7.68</v>
      </c>
      <c r="AE685" s="104">
        <v>5</v>
      </c>
      <c r="AF685" s="105">
        <v>100</v>
      </c>
      <c r="AG685" s="106" t="s">
        <v>5718</v>
      </c>
      <c r="AH685" s="100" t="s">
        <v>5708</v>
      </c>
      <c r="AI685" s="107">
        <v>30</v>
      </c>
      <c r="AJ685" s="106" t="s">
        <v>5724</v>
      </c>
      <c r="AK685" s="98" t="s">
        <v>5725</v>
      </c>
      <c r="AL685" s="107">
        <v>40</v>
      </c>
      <c r="AM685" s="106"/>
      <c r="AN685" s="98"/>
      <c r="AO685" s="107"/>
      <c r="AP685" s="106" t="s">
        <v>5726</v>
      </c>
      <c r="AQ685" s="98" t="s">
        <v>5727</v>
      </c>
      <c r="AR685" s="107">
        <v>30</v>
      </c>
      <c r="AS685" s="106"/>
      <c r="AT685" s="98"/>
      <c r="AU685" s="107"/>
      <c r="AV685" s="108"/>
      <c r="AW685" s="98"/>
      <c r="AX685" s="98"/>
    </row>
    <row r="686" spans="1:50" ht="191.1" x14ac:dyDescent="0.25">
      <c r="A686" s="97">
        <v>1613</v>
      </c>
      <c r="B686" s="100" t="s">
        <v>6905</v>
      </c>
      <c r="C686" s="98">
        <v>1</v>
      </c>
      <c r="D686" s="99"/>
      <c r="E686" s="100" t="s">
        <v>5708</v>
      </c>
      <c r="F686" s="98" t="s">
        <v>5709</v>
      </c>
      <c r="G686" s="100" t="s">
        <v>5728</v>
      </c>
      <c r="H686" s="98">
        <v>2007</v>
      </c>
      <c r="I686" s="100" t="s">
        <v>5729</v>
      </c>
      <c r="J686" s="101">
        <v>11761</v>
      </c>
      <c r="K686" s="100" t="s">
        <v>1284</v>
      </c>
      <c r="L686" s="100" t="s">
        <v>5711</v>
      </c>
      <c r="M686" s="100" t="s">
        <v>5712</v>
      </c>
      <c r="N686" s="100" t="s">
        <v>5713</v>
      </c>
      <c r="O686" s="100" t="s">
        <v>5714</v>
      </c>
      <c r="P686" s="100">
        <v>7730</v>
      </c>
      <c r="Q686" s="102">
        <v>11.89</v>
      </c>
      <c r="R686" s="98">
        <v>0</v>
      </c>
      <c r="S686" s="98">
        <v>1.98</v>
      </c>
      <c r="T686" s="98">
        <v>9.91</v>
      </c>
      <c r="U686" s="102">
        <v>11.89</v>
      </c>
      <c r="V686" s="98">
        <v>100</v>
      </c>
      <c r="W686" s="98">
        <v>100</v>
      </c>
      <c r="X686" s="103" t="s">
        <v>5715</v>
      </c>
      <c r="Y686" s="102">
        <v>2</v>
      </c>
      <c r="Z686" s="102">
        <v>2</v>
      </c>
      <c r="AA686" s="102">
        <v>1</v>
      </c>
      <c r="AB686" s="102">
        <v>17</v>
      </c>
      <c r="AC686" s="98" t="s">
        <v>5723</v>
      </c>
      <c r="AD686" s="102">
        <v>10.83</v>
      </c>
      <c r="AE686" s="104">
        <v>5</v>
      </c>
      <c r="AF686" s="105">
        <v>100</v>
      </c>
      <c r="AG686" s="106" t="s">
        <v>5716</v>
      </c>
      <c r="AH686" s="100" t="s">
        <v>5717</v>
      </c>
      <c r="AI686" s="107">
        <v>60</v>
      </c>
      <c r="AJ686" s="106" t="s">
        <v>5724</v>
      </c>
      <c r="AK686" s="98"/>
      <c r="AL686" s="107">
        <v>20</v>
      </c>
      <c r="AM686" s="106" t="s">
        <v>5718</v>
      </c>
      <c r="AN686" s="98" t="s">
        <v>5708</v>
      </c>
      <c r="AO686" s="107">
        <v>20</v>
      </c>
      <c r="AP686" s="106"/>
      <c r="AQ686" s="98"/>
      <c r="AR686" s="107"/>
      <c r="AS686" s="106"/>
      <c r="AT686" s="98"/>
      <c r="AU686" s="107"/>
      <c r="AV686" s="108"/>
      <c r="AW686" s="98"/>
      <c r="AX686" s="98"/>
    </row>
    <row r="687" spans="1:50" ht="191.1" x14ac:dyDescent="0.25">
      <c r="A687" s="97">
        <v>1613</v>
      </c>
      <c r="B687" s="100" t="s">
        <v>6905</v>
      </c>
      <c r="C687" s="98">
        <v>1</v>
      </c>
      <c r="D687" s="99"/>
      <c r="E687" s="100" t="s">
        <v>5708</v>
      </c>
      <c r="F687" s="98" t="s">
        <v>5709</v>
      </c>
      <c r="G687" s="100" t="s">
        <v>5728</v>
      </c>
      <c r="H687" s="98">
        <v>2007</v>
      </c>
      <c r="I687" s="100" t="s">
        <v>5730</v>
      </c>
      <c r="J687" s="101">
        <v>45120</v>
      </c>
      <c r="K687" s="100" t="s">
        <v>1284</v>
      </c>
      <c r="L687" s="100" t="s">
        <v>5711</v>
      </c>
      <c r="M687" s="100" t="s">
        <v>5712</v>
      </c>
      <c r="N687" s="100" t="s">
        <v>5713</v>
      </c>
      <c r="O687" s="100" t="s">
        <v>5714</v>
      </c>
      <c r="P687" s="100">
        <v>7777</v>
      </c>
      <c r="Q687" s="102">
        <v>15.36</v>
      </c>
      <c r="R687" s="98">
        <v>0</v>
      </c>
      <c r="S687" s="98">
        <v>8.89</v>
      </c>
      <c r="T687" s="98">
        <v>6.47</v>
      </c>
      <c r="U687" s="102">
        <v>15.36</v>
      </c>
      <c r="V687" s="98">
        <v>100</v>
      </c>
      <c r="W687" s="98">
        <v>100</v>
      </c>
      <c r="X687" s="103" t="s">
        <v>5715</v>
      </c>
      <c r="Y687" s="102">
        <v>4</v>
      </c>
      <c r="Z687" s="102">
        <v>6</v>
      </c>
      <c r="AA687" s="102">
        <v>2</v>
      </c>
      <c r="AB687" s="102">
        <v>17</v>
      </c>
      <c r="AC687" s="98" t="s">
        <v>5723</v>
      </c>
      <c r="AD687" s="102">
        <v>7.23</v>
      </c>
      <c r="AE687" s="104">
        <v>5</v>
      </c>
      <c r="AF687" s="105">
        <v>100</v>
      </c>
      <c r="AG687" s="106" t="s">
        <v>5716</v>
      </c>
      <c r="AH687" s="100" t="s">
        <v>5717</v>
      </c>
      <c r="AI687" s="107">
        <v>40</v>
      </c>
      <c r="AJ687" s="106" t="s">
        <v>5724</v>
      </c>
      <c r="AK687" s="98" t="s">
        <v>5725</v>
      </c>
      <c r="AL687" s="107">
        <v>30</v>
      </c>
      <c r="AM687" s="106" t="s">
        <v>5718</v>
      </c>
      <c r="AN687" s="98" t="s">
        <v>5708</v>
      </c>
      <c r="AO687" s="107">
        <v>20</v>
      </c>
      <c r="AP687" s="106" t="s">
        <v>5731</v>
      </c>
      <c r="AQ687" s="98" t="s">
        <v>5732</v>
      </c>
      <c r="AR687" s="107">
        <v>10</v>
      </c>
      <c r="AS687" s="106"/>
      <c r="AT687" s="98"/>
      <c r="AU687" s="107"/>
      <c r="AV687" s="108"/>
      <c r="AW687" s="98"/>
      <c r="AX687" s="98"/>
    </row>
    <row r="688" spans="1:50" ht="114.65" x14ac:dyDescent="0.25">
      <c r="A688" s="97">
        <v>1613</v>
      </c>
      <c r="B688" s="100" t="s">
        <v>6905</v>
      </c>
      <c r="C688" s="98">
        <v>1</v>
      </c>
      <c r="D688" s="99"/>
      <c r="E688" s="100" t="s">
        <v>5733</v>
      </c>
      <c r="F688" s="98" t="s">
        <v>5734</v>
      </c>
      <c r="G688" s="100" t="s">
        <v>5728</v>
      </c>
      <c r="H688" s="98">
        <v>2007</v>
      </c>
      <c r="I688" s="100" t="s">
        <v>5735</v>
      </c>
      <c r="J688" s="101">
        <v>11581</v>
      </c>
      <c r="K688" s="100" t="s">
        <v>1284</v>
      </c>
      <c r="L688" s="100" t="s">
        <v>5711</v>
      </c>
      <c r="M688" s="100" t="s">
        <v>5712</v>
      </c>
      <c r="N688" s="100" t="s">
        <v>5713</v>
      </c>
      <c r="O688" s="100" t="s">
        <v>5714</v>
      </c>
      <c r="P688" s="100">
        <v>7967</v>
      </c>
      <c r="Q688" s="102">
        <v>16.05</v>
      </c>
      <c r="R688" s="98">
        <v>0</v>
      </c>
      <c r="S688" s="98">
        <v>2.68</v>
      </c>
      <c r="T688" s="98">
        <v>13.37</v>
      </c>
      <c r="U688" s="102">
        <v>16.05</v>
      </c>
      <c r="V688" s="98">
        <v>100</v>
      </c>
      <c r="W688" s="98">
        <v>100</v>
      </c>
      <c r="X688" s="103" t="s">
        <v>5715</v>
      </c>
      <c r="Y688" s="102">
        <v>2</v>
      </c>
      <c r="Z688" s="102">
        <v>5</v>
      </c>
      <c r="AA688" s="102">
        <v>6</v>
      </c>
      <c r="AB688" s="102">
        <v>17</v>
      </c>
      <c r="AC688" s="98" t="s">
        <v>5723</v>
      </c>
      <c r="AD688" s="102">
        <v>12.51</v>
      </c>
      <c r="AE688" s="104">
        <v>5</v>
      </c>
      <c r="AF688" s="105">
        <v>100</v>
      </c>
      <c r="AG688" s="106" t="s">
        <v>5716</v>
      </c>
      <c r="AH688" s="100" t="s">
        <v>5717</v>
      </c>
      <c r="AI688" s="107">
        <v>100</v>
      </c>
      <c r="AJ688" s="106"/>
      <c r="AK688" s="98"/>
      <c r="AL688" s="107"/>
      <c r="AM688" s="106"/>
      <c r="AN688" s="98"/>
      <c r="AO688" s="107"/>
      <c r="AP688" s="106"/>
      <c r="AQ688" s="98"/>
      <c r="AR688" s="107"/>
      <c r="AS688" s="106"/>
      <c r="AT688" s="98"/>
      <c r="AU688" s="107"/>
      <c r="AV688" s="108"/>
      <c r="AW688" s="98"/>
      <c r="AX688" s="98"/>
    </row>
    <row r="689" spans="1:256" ht="76.45" x14ac:dyDescent="0.25">
      <c r="A689" s="97">
        <v>1613</v>
      </c>
      <c r="B689" s="100" t="s">
        <v>6905</v>
      </c>
      <c r="C689" s="98">
        <v>1</v>
      </c>
      <c r="D689" s="99"/>
      <c r="E689" s="100" t="s">
        <v>5719</v>
      </c>
      <c r="F689" s="98" t="s">
        <v>5720</v>
      </c>
      <c r="G689" s="100" t="s">
        <v>5728</v>
      </c>
      <c r="H689" s="98">
        <v>2007</v>
      </c>
      <c r="I689" s="100" t="s">
        <v>5736</v>
      </c>
      <c r="J689" s="101">
        <v>18100</v>
      </c>
      <c r="K689" s="100" t="s">
        <v>1284</v>
      </c>
      <c r="L689" s="100" t="s">
        <v>5711</v>
      </c>
      <c r="M689" s="100" t="s">
        <v>5712</v>
      </c>
      <c r="N689" s="100" t="s">
        <v>5713</v>
      </c>
      <c r="O689" s="100" t="s">
        <v>5714</v>
      </c>
      <c r="P689" s="100">
        <v>7964</v>
      </c>
      <c r="Q689" s="102">
        <v>26.31</v>
      </c>
      <c r="R689" s="98">
        <v>0</v>
      </c>
      <c r="S689" s="98">
        <v>4.38</v>
      </c>
      <c r="T689" s="98">
        <v>21.93</v>
      </c>
      <c r="U689" s="102">
        <v>26.31</v>
      </c>
      <c r="V689" s="98">
        <v>100</v>
      </c>
      <c r="W689" s="98">
        <v>100</v>
      </c>
      <c r="X689" s="103" t="s">
        <v>5715</v>
      </c>
      <c r="Y689" s="102">
        <v>2</v>
      </c>
      <c r="Z689" s="102">
        <v>5</v>
      </c>
      <c r="AA689" s="102">
        <v>1</v>
      </c>
      <c r="AB689" s="102">
        <v>10</v>
      </c>
      <c r="AC689" s="98" t="s">
        <v>5723</v>
      </c>
      <c r="AD689" s="102">
        <v>10.79</v>
      </c>
      <c r="AE689" s="104">
        <v>2</v>
      </c>
      <c r="AF689" s="105">
        <v>100</v>
      </c>
      <c r="AG689" s="106" t="s">
        <v>5724</v>
      </c>
      <c r="AH689" s="100" t="s">
        <v>5725</v>
      </c>
      <c r="AI689" s="107">
        <v>40</v>
      </c>
      <c r="AJ689" s="106"/>
      <c r="AK689" s="98"/>
      <c r="AL689" s="107"/>
      <c r="AM689" s="106"/>
      <c r="AN689" s="98"/>
      <c r="AO689" s="107"/>
      <c r="AP689" s="106" t="s">
        <v>5726</v>
      </c>
      <c r="AQ689" s="98" t="s">
        <v>5737</v>
      </c>
      <c r="AR689" s="107">
        <v>60</v>
      </c>
      <c r="AS689" s="106"/>
      <c r="AT689" s="98"/>
      <c r="AU689" s="107"/>
      <c r="AV689" s="108"/>
      <c r="AW689" s="98"/>
      <c r="AX689" s="98"/>
    </row>
    <row r="690" spans="1:256" ht="191.1" x14ac:dyDescent="0.25">
      <c r="A690" s="97">
        <v>1613</v>
      </c>
      <c r="B690" s="100" t="s">
        <v>6905</v>
      </c>
      <c r="C690" s="98">
        <v>1</v>
      </c>
      <c r="D690" s="99"/>
      <c r="E690" s="100" t="s">
        <v>5719</v>
      </c>
      <c r="F690" s="98" t="s">
        <v>5720</v>
      </c>
      <c r="G690" s="100" t="s">
        <v>5728</v>
      </c>
      <c r="H690" s="98">
        <v>2007</v>
      </c>
      <c r="I690" s="100" t="s">
        <v>5738</v>
      </c>
      <c r="J690" s="101">
        <v>12103</v>
      </c>
      <c r="K690" s="100" t="s">
        <v>1284</v>
      </c>
      <c r="L690" s="100" t="s">
        <v>5711</v>
      </c>
      <c r="M690" s="100" t="s">
        <v>5712</v>
      </c>
      <c r="N690" s="100" t="s">
        <v>5713</v>
      </c>
      <c r="O690" s="100" t="s">
        <v>5714</v>
      </c>
      <c r="P690" s="100">
        <v>7965</v>
      </c>
      <c r="Q690" s="102">
        <v>27.01</v>
      </c>
      <c r="R690" s="98">
        <v>0</v>
      </c>
      <c r="S690" s="98">
        <v>5.08</v>
      </c>
      <c r="T690" s="98">
        <v>21.93</v>
      </c>
      <c r="U690" s="102">
        <v>27.01</v>
      </c>
      <c r="V690" s="98">
        <v>100</v>
      </c>
      <c r="W690" s="98">
        <v>100</v>
      </c>
      <c r="X690" s="103" t="s">
        <v>5715</v>
      </c>
      <c r="Y690" s="102">
        <v>2</v>
      </c>
      <c r="Z690" s="102">
        <v>5</v>
      </c>
      <c r="AA690" s="102">
        <v>1</v>
      </c>
      <c r="AB690" s="102">
        <v>10</v>
      </c>
      <c r="AC690" s="98" t="s">
        <v>5723</v>
      </c>
      <c r="AD690" s="102">
        <v>10.79</v>
      </c>
      <c r="AE690" s="104">
        <v>5</v>
      </c>
      <c r="AF690" s="105">
        <v>100</v>
      </c>
      <c r="AG690" s="106" t="s">
        <v>5718</v>
      </c>
      <c r="AH690" s="100" t="s">
        <v>5708</v>
      </c>
      <c r="AI690" s="107">
        <v>60</v>
      </c>
      <c r="AJ690" s="106" t="s">
        <v>5724</v>
      </c>
      <c r="AK690" s="98" t="s">
        <v>5725</v>
      </c>
      <c r="AL690" s="107">
        <v>40</v>
      </c>
      <c r="AM690" s="106"/>
      <c r="AN690" s="98"/>
      <c r="AO690" s="107"/>
      <c r="AP690" s="106"/>
      <c r="AQ690" s="98"/>
      <c r="AR690" s="107"/>
      <c r="AS690" s="106"/>
      <c r="AT690" s="98"/>
      <c r="AU690" s="107"/>
      <c r="AV690" s="108"/>
      <c r="AW690" s="98"/>
      <c r="AX690" s="98"/>
    </row>
    <row r="691" spans="1:256" ht="191.1" x14ac:dyDescent="0.25">
      <c r="A691" s="97">
        <v>1613</v>
      </c>
      <c r="B691" s="100" t="s">
        <v>6905</v>
      </c>
      <c r="C691" s="98">
        <v>1</v>
      </c>
      <c r="D691" s="99"/>
      <c r="E691" s="100" t="s">
        <v>5708</v>
      </c>
      <c r="F691" s="98" t="s">
        <v>5709</v>
      </c>
      <c r="G691" s="100" t="s">
        <v>5739</v>
      </c>
      <c r="H691" s="98">
        <v>2008</v>
      </c>
      <c r="I691" s="100" t="s">
        <v>5740</v>
      </c>
      <c r="J691" s="101">
        <v>26800</v>
      </c>
      <c r="K691" s="100" t="s">
        <v>1284</v>
      </c>
      <c r="L691" s="100" t="s">
        <v>5711</v>
      </c>
      <c r="M691" s="100" t="s">
        <v>5712</v>
      </c>
      <c r="N691" s="100" t="s">
        <v>5713</v>
      </c>
      <c r="O691" s="100" t="s">
        <v>5714</v>
      </c>
      <c r="P691" s="100">
        <v>9018</v>
      </c>
      <c r="Q691" s="102">
        <v>18.25</v>
      </c>
      <c r="R691" s="98">
        <v>0</v>
      </c>
      <c r="S691" s="98">
        <v>3.17</v>
      </c>
      <c r="T691" s="98">
        <v>15.08</v>
      </c>
      <c r="U691" s="102">
        <v>18.25</v>
      </c>
      <c r="V691" s="98">
        <v>100</v>
      </c>
      <c r="W691" s="98">
        <v>84</v>
      </c>
      <c r="X691" s="103" t="s">
        <v>5715</v>
      </c>
      <c r="Y691" s="102">
        <v>3</v>
      </c>
      <c r="Z691" s="102">
        <v>4</v>
      </c>
      <c r="AA691" s="102">
        <v>6</v>
      </c>
      <c r="AB691" s="102">
        <v>11</v>
      </c>
      <c r="AC691" s="98" t="s">
        <v>5723</v>
      </c>
      <c r="AD691" s="102">
        <v>15.89</v>
      </c>
      <c r="AE691" s="104">
        <v>5</v>
      </c>
      <c r="AF691" s="105">
        <v>100</v>
      </c>
      <c r="AG691" s="106" t="s">
        <v>5716</v>
      </c>
      <c r="AH691" s="100" t="s">
        <v>5717</v>
      </c>
      <c r="AI691" s="107">
        <v>40</v>
      </c>
      <c r="AJ691" s="106" t="s">
        <v>5724</v>
      </c>
      <c r="AK691" s="98" t="s">
        <v>5725</v>
      </c>
      <c r="AL691" s="107">
        <v>40</v>
      </c>
      <c r="AM691" s="106" t="s">
        <v>5718</v>
      </c>
      <c r="AN691" s="98" t="s">
        <v>5708</v>
      </c>
      <c r="AO691" s="107">
        <v>20</v>
      </c>
      <c r="AP691" s="106"/>
      <c r="AQ691" s="98"/>
      <c r="AR691" s="107"/>
      <c r="AS691" s="106"/>
      <c r="AT691" s="98"/>
      <c r="AU691" s="107"/>
      <c r="AV691" s="108"/>
      <c r="AW691" s="98"/>
      <c r="AX691" s="98"/>
    </row>
    <row r="692" spans="1:256" ht="114.65" x14ac:dyDescent="0.25">
      <c r="A692" s="97">
        <v>1613</v>
      </c>
      <c r="B692" s="100" t="s">
        <v>6905</v>
      </c>
      <c r="C692" s="98">
        <v>1</v>
      </c>
      <c r="D692" s="99"/>
      <c r="E692" s="100" t="s">
        <v>5733</v>
      </c>
      <c r="F692" s="98" t="s">
        <v>5734</v>
      </c>
      <c r="G692" s="100" t="s">
        <v>5741</v>
      </c>
      <c r="H692" s="98">
        <v>2009</v>
      </c>
      <c r="I692" s="100" t="s">
        <v>5741</v>
      </c>
      <c r="J692" s="101">
        <v>35153</v>
      </c>
      <c r="K692" s="100" t="s">
        <v>1284</v>
      </c>
      <c r="L692" s="100" t="s">
        <v>5711</v>
      </c>
      <c r="M692" s="100" t="s">
        <v>5712</v>
      </c>
      <c r="N692" s="100" t="s">
        <v>5713</v>
      </c>
      <c r="O692" s="100" t="s">
        <v>5714</v>
      </c>
      <c r="P692" s="100">
        <v>9939</v>
      </c>
      <c r="Q692" s="102">
        <v>18.84</v>
      </c>
      <c r="R692" s="98">
        <v>0</v>
      </c>
      <c r="S692" s="98">
        <v>6.96</v>
      </c>
      <c r="T692" s="98">
        <v>11.88</v>
      </c>
      <c r="U692" s="102">
        <v>18.84</v>
      </c>
      <c r="V692" s="98">
        <v>100</v>
      </c>
      <c r="W692" s="98">
        <v>84</v>
      </c>
      <c r="X692" s="103" t="s">
        <v>5715</v>
      </c>
      <c r="Y692" s="102">
        <v>3</v>
      </c>
      <c r="Z692" s="102">
        <v>4</v>
      </c>
      <c r="AA692" s="102">
        <v>6</v>
      </c>
      <c r="AB692" s="102"/>
      <c r="AC692" s="98"/>
      <c r="AD692" s="102">
        <v>14.04</v>
      </c>
      <c r="AE692" s="104">
        <v>5</v>
      </c>
      <c r="AF692" s="105">
        <v>100</v>
      </c>
      <c r="AG692" s="106" t="s">
        <v>5716</v>
      </c>
      <c r="AH692" s="100" t="s">
        <v>5717</v>
      </c>
      <c r="AI692" s="107">
        <v>80</v>
      </c>
      <c r="AJ692" s="106"/>
      <c r="AK692" s="98"/>
      <c r="AL692" s="107"/>
      <c r="AM692" s="106"/>
      <c r="AN692" s="98"/>
      <c r="AO692" s="107"/>
      <c r="AP692" s="106" t="s">
        <v>5742</v>
      </c>
      <c r="AQ692" s="98"/>
      <c r="AR692" s="107">
        <v>20</v>
      </c>
      <c r="AS692" s="106"/>
      <c r="AT692" s="98"/>
      <c r="AU692" s="107"/>
      <c r="AV692" s="108"/>
      <c r="AW692" s="98"/>
      <c r="AX692" s="98"/>
    </row>
    <row r="693" spans="1:256" ht="89.2" x14ac:dyDescent="0.25">
      <c r="A693" s="97">
        <v>1669</v>
      </c>
      <c r="B693" s="100" t="s">
        <v>6906</v>
      </c>
      <c r="C693" s="98">
        <v>1</v>
      </c>
      <c r="D693" s="99" t="s">
        <v>5372</v>
      </c>
      <c r="E693" s="100" t="s">
        <v>5373</v>
      </c>
      <c r="F693" s="98" t="s">
        <v>5374</v>
      </c>
      <c r="G693" s="100" t="s">
        <v>5375</v>
      </c>
      <c r="H693" s="98">
        <v>2007</v>
      </c>
      <c r="I693" s="100" t="s">
        <v>5376</v>
      </c>
      <c r="J693" s="101">
        <v>80992</v>
      </c>
      <c r="K693" s="100" t="s">
        <v>1284</v>
      </c>
      <c r="L693" s="100" t="s">
        <v>5377</v>
      </c>
      <c r="M693" s="100" t="s">
        <v>5378</v>
      </c>
      <c r="N693" s="100" t="s">
        <v>5379</v>
      </c>
      <c r="O693" s="100" t="s">
        <v>5380</v>
      </c>
      <c r="P693" s="100" t="s">
        <v>5381</v>
      </c>
      <c r="Q693" s="102">
        <v>28.35</v>
      </c>
      <c r="R693" s="98">
        <v>0.56000000000000005</v>
      </c>
      <c r="S693" s="98">
        <v>7.2</v>
      </c>
      <c r="T693" s="98">
        <v>20.5</v>
      </c>
      <c r="U693" s="102">
        <v>28.35</v>
      </c>
      <c r="V693" s="98">
        <v>3</v>
      </c>
      <c r="W693" s="98">
        <v>99</v>
      </c>
      <c r="X693" s="103" t="s">
        <v>5382</v>
      </c>
      <c r="Y693" s="102">
        <v>6</v>
      </c>
      <c r="Z693" s="102">
        <v>4</v>
      </c>
      <c r="AA693" s="102">
        <v>8</v>
      </c>
      <c r="AB693" s="102">
        <v>32</v>
      </c>
      <c r="AC693" s="98"/>
      <c r="AD693" s="102"/>
      <c r="AE693" s="104"/>
      <c r="AF693" s="105">
        <v>300</v>
      </c>
      <c r="AG693" s="106" t="s">
        <v>5372</v>
      </c>
      <c r="AH693" s="100" t="s">
        <v>5383</v>
      </c>
      <c r="AI693" s="107"/>
      <c r="AJ693" s="106" t="s">
        <v>5384</v>
      </c>
      <c r="AK693" s="98" t="s">
        <v>5385</v>
      </c>
      <c r="AL693" s="107"/>
      <c r="AM693" s="106"/>
      <c r="AN693" s="98"/>
      <c r="AO693" s="107"/>
      <c r="AP693" s="106"/>
      <c r="AQ693" s="98"/>
      <c r="AR693" s="107"/>
      <c r="AS693" s="106" t="s">
        <v>5386</v>
      </c>
      <c r="AT693" s="98" t="s">
        <v>5387</v>
      </c>
      <c r="AU693" s="107"/>
      <c r="AV693" s="108" t="s">
        <v>5388</v>
      </c>
      <c r="AW693" s="98" t="s">
        <v>5387</v>
      </c>
      <c r="AX693" s="98"/>
    </row>
    <row r="694" spans="1:256" ht="89.2" x14ac:dyDescent="0.25">
      <c r="A694" s="97">
        <v>1683</v>
      </c>
      <c r="B694" s="100" t="s">
        <v>6907</v>
      </c>
      <c r="C694" s="98">
        <v>1</v>
      </c>
      <c r="D694" s="99" t="s">
        <v>5389</v>
      </c>
      <c r="E694" s="100" t="s">
        <v>2778</v>
      </c>
      <c r="F694" s="98">
        <v>3702</v>
      </c>
      <c r="G694" s="100" t="s">
        <v>5390</v>
      </c>
      <c r="H694" s="98">
        <v>2011</v>
      </c>
      <c r="I694" s="100" t="s">
        <v>5391</v>
      </c>
      <c r="J694" s="101" t="s">
        <v>5392</v>
      </c>
      <c r="K694" s="100" t="s">
        <v>1284</v>
      </c>
      <c r="L694" s="100" t="s">
        <v>2916</v>
      </c>
      <c r="M694" s="100" t="s">
        <v>2917</v>
      </c>
      <c r="N694" s="100" t="s">
        <v>3076</v>
      </c>
      <c r="O694" s="100" t="s">
        <v>3077</v>
      </c>
      <c r="P694" s="100">
        <v>186</v>
      </c>
      <c r="Q694" s="102">
        <v>30</v>
      </c>
      <c r="R694" s="98">
        <v>3.2</v>
      </c>
      <c r="S694" s="98">
        <v>3.4</v>
      </c>
      <c r="T694" s="98">
        <v>25</v>
      </c>
      <c r="U694" s="102">
        <v>31.6</v>
      </c>
      <c r="V694" s="98">
        <v>100</v>
      </c>
      <c r="W694" s="98">
        <v>62</v>
      </c>
      <c r="X694" s="103" t="s">
        <v>5393</v>
      </c>
      <c r="Y694" s="102">
        <v>4</v>
      </c>
      <c r="Z694" s="102">
        <v>5</v>
      </c>
      <c r="AA694" s="102">
        <v>5</v>
      </c>
      <c r="AB694" s="102">
        <v>10</v>
      </c>
      <c r="AC694" s="98"/>
      <c r="AD694" s="102">
        <v>25</v>
      </c>
      <c r="AE694" s="104">
        <v>5</v>
      </c>
      <c r="AF694" s="105">
        <v>100</v>
      </c>
      <c r="AG694" s="106" t="s">
        <v>5394</v>
      </c>
      <c r="AH694" s="100" t="s">
        <v>2837</v>
      </c>
      <c r="AI694" s="107">
        <v>100</v>
      </c>
      <c r="AJ694" s="106"/>
      <c r="AK694" s="98"/>
      <c r="AL694" s="107"/>
      <c r="AM694" s="106"/>
      <c r="AN694" s="98"/>
      <c r="AO694" s="107"/>
      <c r="AP694" s="106"/>
      <c r="AQ694" s="98"/>
      <c r="AR694" s="107"/>
      <c r="AS694" s="106"/>
      <c r="AT694" s="98"/>
      <c r="AU694" s="107"/>
      <c r="AV694" s="108"/>
      <c r="AW694" s="98"/>
      <c r="AX694" s="98"/>
    </row>
    <row r="695" spans="1:256" s="41" customFormat="1" ht="89.2" x14ac:dyDescent="0.25">
      <c r="A695" s="97">
        <v>1683</v>
      </c>
      <c r="B695" s="100" t="s">
        <v>6907</v>
      </c>
      <c r="C695" s="98">
        <v>1</v>
      </c>
      <c r="D695" s="99" t="s">
        <v>5395</v>
      </c>
      <c r="E695" s="100" t="s">
        <v>2778</v>
      </c>
      <c r="F695" s="98">
        <v>3702</v>
      </c>
      <c r="G695" s="100" t="s">
        <v>5396</v>
      </c>
      <c r="H695" s="98">
        <v>2011</v>
      </c>
      <c r="I695" s="100" t="s">
        <v>5397</v>
      </c>
      <c r="J695" s="101" t="s">
        <v>5398</v>
      </c>
      <c r="K695" s="100" t="s">
        <v>1284</v>
      </c>
      <c r="L695" s="100" t="s">
        <v>2916</v>
      </c>
      <c r="M695" s="100" t="s">
        <v>2917</v>
      </c>
      <c r="N695" s="100" t="s">
        <v>3076</v>
      </c>
      <c r="O695" s="100" t="s">
        <v>3077</v>
      </c>
      <c r="P695" s="100">
        <v>187</v>
      </c>
      <c r="Q695" s="102">
        <v>30</v>
      </c>
      <c r="R695" s="98">
        <v>5.05</v>
      </c>
      <c r="S695" s="98">
        <v>3.4</v>
      </c>
      <c r="T695" s="98">
        <v>25</v>
      </c>
      <c r="U695" s="102">
        <v>33.450000000000003</v>
      </c>
      <c r="V695" s="98">
        <v>100</v>
      </c>
      <c r="W695" s="98">
        <v>62</v>
      </c>
      <c r="X695" s="103" t="s">
        <v>5393</v>
      </c>
      <c r="Y695" s="102">
        <v>4</v>
      </c>
      <c r="Z695" s="102">
        <v>5</v>
      </c>
      <c r="AA695" s="102">
        <v>5</v>
      </c>
      <c r="AB695" s="102">
        <v>10</v>
      </c>
      <c r="AC695" s="98"/>
      <c r="AD695" s="102">
        <v>25</v>
      </c>
      <c r="AE695" s="104">
        <v>5</v>
      </c>
      <c r="AF695" s="105">
        <v>100</v>
      </c>
      <c r="AG695" s="106" t="s">
        <v>5394</v>
      </c>
      <c r="AH695" s="100" t="s">
        <v>2837</v>
      </c>
      <c r="AI695" s="107">
        <v>100</v>
      </c>
      <c r="AJ695" s="106"/>
      <c r="AK695" s="98"/>
      <c r="AL695" s="107"/>
      <c r="AM695" s="106"/>
      <c r="AN695" s="98"/>
      <c r="AO695" s="107"/>
      <c r="AP695" s="106"/>
      <c r="AQ695" s="98"/>
      <c r="AR695" s="107"/>
      <c r="AS695" s="106"/>
      <c r="AT695" s="98"/>
      <c r="AU695" s="107"/>
      <c r="AV695" s="108"/>
      <c r="AW695" s="98"/>
      <c r="AX695" s="98"/>
      <c r="AY695" s="55"/>
      <c r="AZ695" s="55"/>
      <c r="BA695" s="55"/>
      <c r="BB695" s="55"/>
      <c r="BC695" s="55"/>
      <c r="BD695" s="55"/>
      <c r="BE695" s="55"/>
      <c r="BF695" s="55"/>
      <c r="BG695" s="55"/>
      <c r="BH695" s="55"/>
      <c r="BI695" s="55"/>
      <c r="BJ695" s="55"/>
      <c r="BK695" s="55"/>
      <c r="BL695" s="55"/>
      <c r="BM695" s="55"/>
      <c r="BN695" s="55"/>
      <c r="BO695" s="55"/>
      <c r="BP695" s="55"/>
      <c r="BQ695" s="55"/>
      <c r="BR695" s="55"/>
      <c r="BS695" s="55"/>
      <c r="BT695" s="55"/>
      <c r="BU695" s="55"/>
      <c r="BV695" s="55"/>
      <c r="BW695" s="55"/>
      <c r="BX695" s="55"/>
      <c r="BY695" s="55"/>
      <c r="BZ695" s="55"/>
      <c r="CA695" s="55"/>
      <c r="CB695" s="55"/>
      <c r="CC695" s="55"/>
      <c r="CD695" s="55"/>
      <c r="CE695" s="55"/>
      <c r="CF695" s="55"/>
      <c r="CG695" s="55"/>
      <c r="CH695" s="55"/>
      <c r="CI695" s="55"/>
      <c r="CJ695" s="55"/>
      <c r="CK695" s="55"/>
      <c r="CL695" s="55"/>
      <c r="CM695" s="55"/>
      <c r="CN695" s="55"/>
      <c r="CO695" s="55"/>
      <c r="CP695" s="55"/>
      <c r="CQ695" s="55"/>
      <c r="CR695" s="55"/>
      <c r="CS695" s="55"/>
      <c r="CT695" s="55"/>
      <c r="CU695" s="55"/>
      <c r="CV695" s="55"/>
      <c r="CW695" s="55"/>
      <c r="CX695" s="55"/>
      <c r="CY695" s="55"/>
      <c r="CZ695" s="55"/>
      <c r="DA695" s="55"/>
      <c r="DB695" s="55"/>
      <c r="DC695" s="55"/>
      <c r="DD695" s="55"/>
      <c r="DE695" s="55"/>
      <c r="DF695" s="55"/>
      <c r="DG695" s="55"/>
      <c r="DH695" s="55"/>
      <c r="DI695" s="55"/>
      <c r="DJ695" s="55"/>
      <c r="DK695" s="55"/>
      <c r="DL695" s="55"/>
      <c r="DM695" s="55"/>
      <c r="DN695" s="55"/>
      <c r="DO695" s="55"/>
      <c r="DP695" s="55"/>
      <c r="DQ695" s="55"/>
      <c r="DR695" s="55"/>
      <c r="DS695" s="55"/>
      <c r="DT695" s="55"/>
      <c r="DU695" s="55"/>
      <c r="DV695" s="55"/>
      <c r="DW695" s="55"/>
      <c r="DX695" s="55"/>
      <c r="DY695" s="55"/>
      <c r="DZ695" s="55"/>
      <c r="EA695" s="55"/>
      <c r="EB695" s="55"/>
      <c r="EC695" s="55"/>
      <c r="ED695" s="55"/>
      <c r="EE695" s="55"/>
      <c r="EF695" s="55"/>
      <c r="EG695" s="55"/>
      <c r="EH695" s="55"/>
      <c r="EI695" s="55"/>
      <c r="EJ695" s="55"/>
      <c r="EK695" s="55"/>
      <c r="EL695" s="55"/>
      <c r="EM695" s="55"/>
      <c r="EN695" s="55"/>
      <c r="EO695" s="55"/>
      <c r="EP695" s="55"/>
      <c r="EQ695" s="55"/>
      <c r="ER695" s="55"/>
      <c r="ES695" s="45"/>
      <c r="ET695" s="45"/>
      <c r="EU695" s="45"/>
      <c r="EV695" s="45"/>
      <c r="EW695" s="45"/>
      <c r="EX695" s="45"/>
      <c r="EY695" s="45"/>
      <c r="EZ695" s="45"/>
      <c r="FA695" s="45"/>
      <c r="FB695" s="45"/>
      <c r="FC695" s="45"/>
      <c r="FD695" s="45"/>
      <c r="FE695" s="45"/>
      <c r="FF695" s="45"/>
      <c r="FG695" s="45"/>
      <c r="FH695" s="45"/>
      <c r="FI695" s="45"/>
      <c r="FJ695" s="45"/>
      <c r="FK695" s="45"/>
      <c r="FL695" s="45"/>
      <c r="FM695" s="45"/>
      <c r="FN695" s="45"/>
      <c r="FO695" s="45"/>
      <c r="FP695" s="45"/>
      <c r="FQ695" s="45"/>
      <c r="FR695" s="45"/>
      <c r="FS695" s="45"/>
      <c r="FT695" s="45"/>
      <c r="FU695" s="45"/>
      <c r="FV695" s="45"/>
      <c r="FW695" s="45"/>
      <c r="FX695" s="45"/>
      <c r="FY695" s="45"/>
      <c r="FZ695" s="45"/>
      <c r="GA695" s="45"/>
      <c r="GB695" s="45"/>
      <c r="GC695" s="45"/>
      <c r="GD695" s="45"/>
      <c r="GE695" s="45"/>
      <c r="GF695" s="45"/>
      <c r="GG695" s="45"/>
      <c r="GH695" s="45"/>
      <c r="GI695" s="45"/>
      <c r="GJ695" s="45"/>
      <c r="GK695" s="45"/>
      <c r="GL695" s="45"/>
      <c r="GM695" s="45"/>
      <c r="GN695" s="45"/>
      <c r="GO695" s="45"/>
      <c r="GP695" s="45"/>
      <c r="GQ695" s="45"/>
      <c r="GR695" s="45"/>
      <c r="GS695" s="45"/>
      <c r="GT695" s="45"/>
      <c r="GU695" s="45"/>
      <c r="GV695" s="45"/>
      <c r="GW695" s="45"/>
      <c r="GX695" s="45"/>
      <c r="GY695" s="45"/>
      <c r="GZ695" s="45"/>
      <c r="HA695" s="45"/>
      <c r="HB695" s="45"/>
      <c r="HC695" s="45"/>
      <c r="HD695" s="45"/>
      <c r="HE695" s="45"/>
      <c r="HF695" s="45"/>
      <c r="HG695" s="45"/>
      <c r="HH695" s="45"/>
      <c r="HI695" s="45"/>
      <c r="HJ695" s="45"/>
      <c r="HK695" s="45"/>
      <c r="HL695" s="45"/>
      <c r="HM695" s="45"/>
      <c r="HN695" s="45"/>
      <c r="HO695" s="45"/>
      <c r="HP695" s="45"/>
      <c r="HQ695" s="45"/>
      <c r="HR695" s="45"/>
      <c r="HS695" s="45"/>
      <c r="HT695" s="45"/>
      <c r="HU695" s="45"/>
      <c r="HV695" s="45"/>
      <c r="HW695" s="45"/>
      <c r="HX695" s="45"/>
      <c r="HY695" s="45"/>
      <c r="HZ695" s="45"/>
      <c r="IA695" s="45"/>
      <c r="IB695" s="45"/>
      <c r="IC695" s="45"/>
      <c r="ID695" s="45"/>
      <c r="IE695" s="45"/>
      <c r="IF695" s="45"/>
      <c r="IG695" s="45"/>
      <c r="IH695" s="45"/>
      <c r="II695" s="45"/>
      <c r="IJ695" s="45"/>
      <c r="IK695" s="45"/>
      <c r="IL695" s="45"/>
      <c r="IM695" s="45"/>
      <c r="IN695" s="45"/>
      <c r="IO695" s="45"/>
      <c r="IP695" s="45"/>
      <c r="IQ695" s="45"/>
      <c r="IR695" s="45"/>
      <c r="IS695" s="45"/>
      <c r="IT695" s="45"/>
      <c r="IU695" s="45"/>
      <c r="IV695" s="45"/>
    </row>
    <row r="696" spans="1:256" ht="89.2" x14ac:dyDescent="0.25">
      <c r="A696" s="97">
        <v>1683</v>
      </c>
      <c r="B696" s="100" t="s">
        <v>6907</v>
      </c>
      <c r="C696" s="98">
        <v>1</v>
      </c>
      <c r="D696" s="99" t="s">
        <v>5394</v>
      </c>
      <c r="E696" s="100" t="s">
        <v>2778</v>
      </c>
      <c r="F696" s="98">
        <v>3702</v>
      </c>
      <c r="G696" s="100" t="s">
        <v>5399</v>
      </c>
      <c r="H696" s="98">
        <v>2011</v>
      </c>
      <c r="I696" s="100" t="s">
        <v>5400</v>
      </c>
      <c r="J696" s="101" t="s">
        <v>5401</v>
      </c>
      <c r="K696" s="100" t="s">
        <v>1284</v>
      </c>
      <c r="L696" s="100" t="s">
        <v>2916</v>
      </c>
      <c r="M696" s="100" t="s">
        <v>2917</v>
      </c>
      <c r="N696" s="100" t="s">
        <v>3076</v>
      </c>
      <c r="O696" s="100" t="s">
        <v>3077</v>
      </c>
      <c r="P696" s="100">
        <v>177</v>
      </c>
      <c r="Q696" s="102">
        <v>30</v>
      </c>
      <c r="R696" s="98">
        <v>2.5</v>
      </c>
      <c r="S696" s="98">
        <v>3.4</v>
      </c>
      <c r="T696" s="98">
        <v>25</v>
      </c>
      <c r="U696" s="102">
        <v>30.9</v>
      </c>
      <c r="V696" s="98">
        <v>100</v>
      </c>
      <c r="W696" s="98">
        <v>88</v>
      </c>
      <c r="X696" s="103" t="s">
        <v>5393</v>
      </c>
      <c r="Y696" s="102">
        <v>4</v>
      </c>
      <c r="Z696" s="102">
        <v>5</v>
      </c>
      <c r="AA696" s="102">
        <v>5</v>
      </c>
      <c r="AB696" s="102">
        <v>10</v>
      </c>
      <c r="AC696" s="98"/>
      <c r="AD696" s="102">
        <v>25</v>
      </c>
      <c r="AE696" s="104">
        <v>5</v>
      </c>
      <c r="AF696" s="105">
        <v>100</v>
      </c>
      <c r="AG696" s="106" t="s">
        <v>5394</v>
      </c>
      <c r="AH696" s="100" t="s">
        <v>2837</v>
      </c>
      <c r="AI696" s="107">
        <v>100</v>
      </c>
      <c r="AJ696" s="106"/>
      <c r="AK696" s="98"/>
      <c r="AL696" s="107"/>
      <c r="AM696" s="106"/>
      <c r="AN696" s="98"/>
      <c r="AO696" s="107"/>
      <c r="AP696" s="106"/>
      <c r="AQ696" s="98"/>
      <c r="AR696" s="107"/>
      <c r="AS696" s="106"/>
      <c r="AT696" s="98"/>
      <c r="AU696" s="107"/>
      <c r="AV696" s="108"/>
      <c r="AW696" s="98"/>
      <c r="AX696" s="98"/>
    </row>
    <row r="697" spans="1:256" ht="89.2" x14ac:dyDescent="0.25">
      <c r="A697" s="97">
        <v>1683</v>
      </c>
      <c r="B697" s="100" t="s">
        <v>6907</v>
      </c>
      <c r="C697" s="98">
        <v>1</v>
      </c>
      <c r="D697" s="99" t="s">
        <v>5394</v>
      </c>
      <c r="E697" s="100" t="s">
        <v>2778</v>
      </c>
      <c r="F697" s="98">
        <v>3702</v>
      </c>
      <c r="G697" s="100" t="s">
        <v>5402</v>
      </c>
      <c r="H697" s="98">
        <v>2016</v>
      </c>
      <c r="I697" s="100" t="s">
        <v>5403</v>
      </c>
      <c r="J697" s="101">
        <v>66171.460000000006</v>
      </c>
      <c r="K697" s="100" t="s">
        <v>1284</v>
      </c>
      <c r="L697" s="100" t="s">
        <v>2916</v>
      </c>
      <c r="M697" s="100" t="s">
        <v>2917</v>
      </c>
      <c r="N697" s="100" t="s">
        <v>3076</v>
      </c>
      <c r="O697" s="100" t="s">
        <v>3077</v>
      </c>
      <c r="P697" s="100">
        <v>256</v>
      </c>
      <c r="Q697" s="102">
        <v>30</v>
      </c>
      <c r="R697" s="98">
        <v>7.64</v>
      </c>
      <c r="S697" s="98">
        <v>3.4</v>
      </c>
      <c r="T697" s="98">
        <v>25</v>
      </c>
      <c r="U697" s="102">
        <v>36.04</v>
      </c>
      <c r="V697" s="98">
        <v>100</v>
      </c>
      <c r="W697" s="98">
        <v>0</v>
      </c>
      <c r="X697" s="103" t="s">
        <v>5393</v>
      </c>
      <c r="Y697" s="102">
        <v>4</v>
      </c>
      <c r="Z697" s="102">
        <v>5</v>
      </c>
      <c r="AA697" s="102">
        <v>5</v>
      </c>
      <c r="AB697" s="102">
        <v>10</v>
      </c>
      <c r="AC697" s="98"/>
      <c r="AD697" s="102">
        <v>25</v>
      </c>
      <c r="AE697" s="104">
        <v>5</v>
      </c>
      <c r="AF697" s="105">
        <v>100</v>
      </c>
      <c r="AG697" s="106" t="s">
        <v>5394</v>
      </c>
      <c r="AH697" s="100" t="s">
        <v>2837</v>
      </c>
      <c r="AI697" s="107">
        <v>100</v>
      </c>
      <c r="AJ697" s="106"/>
      <c r="AK697" s="98"/>
      <c r="AL697" s="107"/>
      <c r="AM697" s="106"/>
      <c r="AN697" s="98"/>
      <c r="AO697" s="107"/>
      <c r="AP697" s="106"/>
      <c r="AQ697" s="98"/>
      <c r="AR697" s="107"/>
      <c r="AS697" s="106"/>
      <c r="AT697" s="98"/>
      <c r="AU697" s="107"/>
      <c r="AV697" s="108"/>
      <c r="AW697" s="98"/>
      <c r="AX697" s="98"/>
    </row>
    <row r="698" spans="1:256" s="41" customFormat="1" ht="63.7" x14ac:dyDescent="0.25">
      <c r="A698" s="97">
        <v>2294</v>
      </c>
      <c r="B698" s="100" t="s">
        <v>7910</v>
      </c>
      <c r="C698" s="98" t="s">
        <v>5404</v>
      </c>
      <c r="D698" s="99"/>
      <c r="E698" s="100" t="s">
        <v>5405</v>
      </c>
      <c r="F698" s="98" t="s">
        <v>5406</v>
      </c>
      <c r="G698" s="100" t="s">
        <v>5407</v>
      </c>
      <c r="H698" s="98">
        <v>2009</v>
      </c>
      <c r="I698" s="100" t="s">
        <v>5407</v>
      </c>
      <c r="J698" s="101">
        <v>105355</v>
      </c>
      <c r="K698" s="100" t="s">
        <v>1264</v>
      </c>
      <c r="L698" s="100" t="s">
        <v>5408</v>
      </c>
      <c r="M698" s="100" t="s">
        <v>5409</v>
      </c>
      <c r="N698" s="100" t="s">
        <v>5410</v>
      </c>
      <c r="O698" s="100" t="s">
        <v>5411</v>
      </c>
      <c r="P698" s="100">
        <v>209</v>
      </c>
      <c r="Q698" s="102">
        <v>29.81</v>
      </c>
      <c r="R698" s="98">
        <v>10.97</v>
      </c>
      <c r="S698" s="98">
        <v>1.56</v>
      </c>
      <c r="T698" s="98">
        <v>17.28</v>
      </c>
      <c r="U698" s="102">
        <v>29.810000000000002</v>
      </c>
      <c r="V698" s="98">
        <v>100</v>
      </c>
      <c r="W698" s="98">
        <v>100</v>
      </c>
      <c r="X698" s="103" t="s">
        <v>5412</v>
      </c>
      <c r="Y698" s="102">
        <v>6</v>
      </c>
      <c r="Z698" s="102">
        <v>3</v>
      </c>
      <c r="AA698" s="102">
        <v>1</v>
      </c>
      <c r="AB698" s="102">
        <v>44</v>
      </c>
      <c r="AC698" s="98"/>
      <c r="AD698" s="102"/>
      <c r="AE698" s="104">
        <v>5</v>
      </c>
      <c r="AF698" s="105">
        <v>100</v>
      </c>
      <c r="AG698" s="106"/>
      <c r="AH698" s="100" t="s">
        <v>5413</v>
      </c>
      <c r="AI698" s="107">
        <v>100</v>
      </c>
      <c r="AJ698" s="106"/>
      <c r="AK698" s="98"/>
      <c r="AL698" s="107"/>
      <c r="AM698" s="106"/>
      <c r="AN698" s="98"/>
      <c r="AO698" s="107"/>
      <c r="AP698" s="106"/>
      <c r="AQ698" s="98"/>
      <c r="AR698" s="107"/>
      <c r="AS698" s="106"/>
      <c r="AT698" s="98"/>
      <c r="AU698" s="107"/>
      <c r="AV698" s="108"/>
      <c r="AW698" s="98"/>
      <c r="AX698" s="98"/>
      <c r="AY698" s="45"/>
      <c r="AZ698" s="45"/>
      <c r="BA698" s="45"/>
      <c r="BB698" s="45"/>
      <c r="BC698" s="45"/>
      <c r="BD698" s="45"/>
      <c r="BE698" s="45"/>
      <c r="BF698" s="45"/>
      <c r="BG698" s="45"/>
      <c r="BH698" s="45"/>
      <c r="BI698" s="45"/>
      <c r="BJ698" s="45"/>
      <c r="BK698" s="45"/>
      <c r="BL698" s="45"/>
      <c r="BM698" s="45"/>
      <c r="BN698" s="45"/>
      <c r="BO698" s="45"/>
      <c r="BP698" s="45"/>
      <c r="BQ698" s="45"/>
      <c r="BR698" s="45"/>
      <c r="BS698" s="45"/>
      <c r="BT698" s="45"/>
      <c r="BU698" s="45"/>
      <c r="BV698" s="45"/>
      <c r="BW698" s="45"/>
      <c r="BX698" s="45"/>
      <c r="BY698" s="45"/>
      <c r="BZ698" s="45"/>
      <c r="CA698" s="45"/>
      <c r="CB698" s="45"/>
      <c r="CC698" s="45"/>
      <c r="CD698" s="45"/>
      <c r="CE698" s="45"/>
      <c r="CF698" s="45"/>
      <c r="CG698" s="45"/>
      <c r="CH698" s="45"/>
      <c r="CI698" s="45"/>
      <c r="CJ698" s="45"/>
      <c r="CK698" s="45"/>
      <c r="CL698" s="45"/>
      <c r="CM698" s="45"/>
      <c r="CN698" s="45"/>
      <c r="CO698" s="45"/>
      <c r="CP698" s="45"/>
      <c r="CQ698" s="45"/>
      <c r="CR698" s="45"/>
      <c r="CS698" s="45"/>
      <c r="CT698" s="45"/>
      <c r="CU698" s="45"/>
      <c r="CV698" s="45"/>
      <c r="CW698" s="45"/>
      <c r="CX698" s="45"/>
      <c r="CY698" s="45"/>
      <c r="CZ698" s="45"/>
      <c r="DA698" s="45"/>
      <c r="DB698" s="45"/>
      <c r="DC698" s="45"/>
      <c r="DD698" s="45"/>
      <c r="DE698" s="45"/>
      <c r="DF698" s="45"/>
      <c r="DG698" s="45"/>
      <c r="DH698" s="45"/>
      <c r="DI698" s="45"/>
      <c r="DJ698" s="45"/>
      <c r="DK698" s="45"/>
      <c r="DL698" s="45"/>
      <c r="DM698" s="45"/>
      <c r="DN698" s="45"/>
      <c r="DO698" s="45"/>
      <c r="DP698" s="45"/>
      <c r="DQ698" s="45"/>
      <c r="DR698" s="45"/>
      <c r="DS698" s="45"/>
      <c r="DT698" s="45"/>
      <c r="DU698" s="45"/>
      <c r="DV698" s="45"/>
      <c r="DW698" s="45"/>
      <c r="DX698" s="45"/>
      <c r="DY698" s="45"/>
      <c r="DZ698" s="45"/>
      <c r="EA698" s="45"/>
      <c r="EB698" s="45"/>
      <c r="EC698" s="45"/>
      <c r="ED698" s="45"/>
      <c r="EE698" s="45"/>
      <c r="EF698" s="45"/>
      <c r="EG698" s="45"/>
      <c r="EH698" s="45"/>
      <c r="EI698" s="45"/>
      <c r="EJ698" s="45"/>
      <c r="EK698" s="45"/>
      <c r="EL698" s="45"/>
      <c r="EM698" s="45"/>
      <c r="EN698" s="45"/>
      <c r="EO698" s="45"/>
      <c r="EP698" s="45"/>
      <c r="EQ698" s="45"/>
      <c r="ER698" s="45"/>
      <c r="ES698" s="45"/>
      <c r="ET698" s="45"/>
      <c r="EU698" s="45"/>
      <c r="EV698" s="45"/>
      <c r="EW698" s="45"/>
      <c r="EX698" s="45"/>
      <c r="EY698" s="45"/>
      <c r="EZ698" s="45"/>
      <c r="FA698" s="45"/>
      <c r="FB698" s="45"/>
      <c r="FC698" s="45"/>
      <c r="FD698" s="45"/>
      <c r="FE698" s="45"/>
      <c r="FF698" s="45"/>
      <c r="FG698" s="45"/>
      <c r="FH698" s="45"/>
      <c r="FI698" s="45"/>
      <c r="FJ698" s="45"/>
      <c r="FK698" s="45"/>
      <c r="FL698" s="45"/>
      <c r="FM698" s="45"/>
      <c r="FN698" s="45"/>
      <c r="FO698" s="45"/>
      <c r="FP698" s="45"/>
      <c r="FQ698" s="45"/>
      <c r="FR698" s="45"/>
      <c r="FS698" s="45"/>
      <c r="FT698" s="45"/>
      <c r="FU698" s="45"/>
      <c r="FV698" s="45"/>
      <c r="FW698" s="45"/>
      <c r="FX698" s="45"/>
      <c r="FY698" s="45"/>
      <c r="FZ698" s="45"/>
      <c r="GA698" s="45"/>
      <c r="GB698" s="45"/>
      <c r="GC698" s="45"/>
      <c r="GD698" s="45"/>
      <c r="GE698" s="45"/>
      <c r="GF698" s="45"/>
      <c r="GG698" s="45"/>
      <c r="GH698" s="45"/>
      <c r="GI698" s="45"/>
      <c r="GJ698" s="45"/>
      <c r="GK698" s="45"/>
      <c r="GL698" s="45"/>
      <c r="GM698" s="45"/>
      <c r="GN698" s="45"/>
      <c r="GO698" s="45"/>
      <c r="GP698" s="45"/>
      <c r="GQ698" s="45"/>
      <c r="GR698" s="45"/>
      <c r="GS698" s="45"/>
      <c r="GT698" s="45"/>
      <c r="GU698" s="45"/>
      <c r="GV698" s="45"/>
      <c r="GW698" s="45"/>
      <c r="GX698" s="45"/>
      <c r="GY698" s="45"/>
      <c r="GZ698" s="45"/>
      <c r="HA698" s="45"/>
      <c r="HB698" s="45"/>
      <c r="HC698" s="45"/>
      <c r="HD698" s="45"/>
      <c r="HE698" s="45"/>
      <c r="HF698" s="45"/>
      <c r="HG698" s="45"/>
      <c r="HH698" s="45"/>
      <c r="HI698" s="45"/>
      <c r="HJ698" s="45"/>
      <c r="HK698" s="45"/>
      <c r="HL698" s="45"/>
      <c r="HM698" s="45"/>
      <c r="HN698" s="45"/>
      <c r="HO698" s="45"/>
      <c r="HP698" s="45"/>
      <c r="HQ698" s="45"/>
      <c r="HR698" s="45"/>
      <c r="HS698" s="45"/>
      <c r="HT698" s="45"/>
      <c r="HU698" s="45"/>
      <c r="HV698" s="45"/>
      <c r="HW698" s="45"/>
      <c r="HX698" s="45"/>
      <c r="HY698" s="45"/>
      <c r="HZ698" s="45"/>
      <c r="IA698" s="45"/>
      <c r="IB698" s="45"/>
      <c r="IC698" s="45"/>
      <c r="ID698" s="45"/>
      <c r="IE698" s="45"/>
      <c r="IF698" s="45"/>
      <c r="IG698" s="45"/>
      <c r="IH698" s="45"/>
      <c r="II698" s="45"/>
      <c r="IJ698" s="45"/>
      <c r="IK698" s="45"/>
      <c r="IL698" s="45"/>
      <c r="IM698" s="45"/>
      <c r="IN698" s="45"/>
      <c r="IO698" s="45"/>
      <c r="IP698" s="45"/>
      <c r="IQ698" s="45"/>
      <c r="IR698" s="45"/>
      <c r="IS698" s="45"/>
      <c r="IT698" s="45"/>
      <c r="IU698" s="45"/>
      <c r="IV698" s="45"/>
    </row>
    <row r="699" spans="1:256" ht="140.15" x14ac:dyDescent="0.25">
      <c r="A699" s="97">
        <v>2316</v>
      </c>
      <c r="B699" s="100" t="s">
        <v>7270</v>
      </c>
      <c r="C699" s="98">
        <v>1</v>
      </c>
      <c r="D699" s="99"/>
      <c r="E699" s="100" t="s">
        <v>5414</v>
      </c>
      <c r="F699" s="98">
        <v>28079</v>
      </c>
      <c r="G699" s="100" t="s">
        <v>7271</v>
      </c>
      <c r="H699" s="98">
        <v>2008</v>
      </c>
      <c r="I699" s="100" t="s">
        <v>7272</v>
      </c>
      <c r="J699" s="101">
        <v>260403</v>
      </c>
      <c r="K699" s="100" t="s">
        <v>675</v>
      </c>
      <c r="L699" s="100" t="s">
        <v>5415</v>
      </c>
      <c r="M699" s="100" t="s">
        <v>5416</v>
      </c>
      <c r="N699" s="100" t="s">
        <v>5417</v>
      </c>
      <c r="O699" s="100" t="s">
        <v>5418</v>
      </c>
      <c r="P699" s="100" t="s">
        <v>7273</v>
      </c>
      <c r="Q699" s="102" t="s">
        <v>7274</v>
      </c>
      <c r="R699" s="98" t="s">
        <v>7275</v>
      </c>
      <c r="S699" s="98" t="s">
        <v>7276</v>
      </c>
      <c r="T699" s="98" t="s">
        <v>7277</v>
      </c>
      <c r="U699" s="102" t="s">
        <v>7278</v>
      </c>
      <c r="V699" s="98" t="s">
        <v>7279</v>
      </c>
      <c r="W699" s="98" t="s">
        <v>7280</v>
      </c>
      <c r="X699" s="103" t="s">
        <v>5419</v>
      </c>
      <c r="Y699" s="102">
        <v>3</v>
      </c>
      <c r="Z699" s="102">
        <v>1</v>
      </c>
      <c r="AA699" s="102">
        <v>1</v>
      </c>
      <c r="AB699" s="102">
        <v>60</v>
      </c>
      <c r="AC699" s="98"/>
      <c r="AD699" s="102">
        <v>0</v>
      </c>
      <c r="AE699" s="104">
        <v>5</v>
      </c>
      <c r="AF699" s="105" t="s">
        <v>7904</v>
      </c>
      <c r="AG699" s="106" t="s">
        <v>7905</v>
      </c>
      <c r="AH699" s="100" t="s">
        <v>7281</v>
      </c>
      <c r="AI699" s="107" t="s">
        <v>7904</v>
      </c>
      <c r="AJ699" s="106"/>
      <c r="AK699" s="98"/>
      <c r="AL699" s="107"/>
      <c r="AM699" s="106"/>
      <c r="AN699" s="98"/>
      <c r="AO699" s="107"/>
      <c r="AP699" s="106"/>
      <c r="AQ699" s="98"/>
      <c r="AR699" s="107"/>
      <c r="AS699" s="106"/>
      <c r="AT699" s="98"/>
      <c r="AU699" s="107"/>
      <c r="AV699" s="108"/>
      <c r="AW699" s="98"/>
      <c r="AX699" s="98"/>
      <c r="AY699" s="41"/>
      <c r="AZ699" s="41"/>
      <c r="BA699" s="41"/>
      <c r="BB699" s="41"/>
      <c r="BC699" s="41"/>
      <c r="BD699" s="41"/>
      <c r="BE699" s="41"/>
      <c r="BF699" s="41"/>
      <c r="BG699" s="41"/>
      <c r="BH699" s="41"/>
      <c r="BI699" s="41"/>
      <c r="BJ699" s="41"/>
      <c r="BK699" s="41"/>
      <c r="BL699" s="41"/>
      <c r="BM699" s="41"/>
      <c r="BN699" s="41"/>
      <c r="BO699" s="41"/>
      <c r="BP699" s="41"/>
      <c r="BQ699" s="41"/>
      <c r="BR699" s="41"/>
      <c r="BS699" s="41"/>
      <c r="BT699" s="41"/>
      <c r="BU699" s="41"/>
      <c r="BV699" s="41"/>
      <c r="BW699" s="41"/>
      <c r="BX699" s="41"/>
      <c r="BY699" s="41"/>
      <c r="BZ699" s="41"/>
      <c r="CA699" s="41"/>
      <c r="CB699" s="41"/>
      <c r="CC699" s="41"/>
      <c r="CD699" s="41"/>
      <c r="CE699" s="41"/>
      <c r="CF699" s="41"/>
      <c r="CG699" s="41"/>
      <c r="CH699" s="41"/>
      <c r="CI699" s="41"/>
      <c r="CJ699" s="41"/>
      <c r="CK699" s="41"/>
      <c r="CL699" s="41"/>
      <c r="CM699" s="41"/>
      <c r="CN699" s="41"/>
      <c r="CO699" s="41"/>
      <c r="CP699" s="41"/>
      <c r="CQ699" s="41"/>
      <c r="CR699" s="41"/>
      <c r="CS699" s="41"/>
      <c r="CT699" s="41"/>
      <c r="CU699" s="41"/>
      <c r="CV699" s="41"/>
      <c r="CW699" s="41"/>
      <c r="CX699" s="41"/>
      <c r="CY699" s="41"/>
      <c r="CZ699" s="41"/>
      <c r="DA699" s="41"/>
      <c r="DB699" s="41"/>
      <c r="DC699" s="41"/>
      <c r="DD699" s="41"/>
      <c r="DE699" s="41"/>
      <c r="DF699" s="41"/>
      <c r="DG699" s="41"/>
      <c r="DH699" s="41"/>
      <c r="DI699" s="41"/>
      <c r="DJ699" s="41"/>
      <c r="DK699" s="41"/>
      <c r="DL699" s="41"/>
      <c r="DM699" s="41"/>
      <c r="DN699" s="41"/>
      <c r="DO699" s="41"/>
      <c r="DP699" s="41"/>
      <c r="DQ699" s="41"/>
      <c r="DR699" s="41"/>
      <c r="DS699" s="41"/>
      <c r="DT699" s="41"/>
      <c r="DU699" s="41"/>
      <c r="DV699" s="41"/>
      <c r="DW699" s="41"/>
      <c r="DX699" s="41"/>
      <c r="DY699" s="41"/>
      <c r="DZ699" s="41"/>
      <c r="EA699" s="41"/>
      <c r="EB699" s="41"/>
      <c r="EC699" s="41"/>
      <c r="ED699" s="41"/>
      <c r="EE699" s="41"/>
      <c r="EF699" s="41"/>
      <c r="EG699" s="41"/>
      <c r="EH699" s="41"/>
      <c r="EI699" s="41"/>
      <c r="EJ699" s="41"/>
      <c r="EK699" s="41"/>
      <c r="EL699" s="41"/>
      <c r="EM699" s="41"/>
      <c r="EN699" s="41"/>
      <c r="EO699" s="41"/>
      <c r="EP699" s="41"/>
      <c r="EQ699" s="41"/>
      <c r="ER699" s="41"/>
      <c r="ES699" s="41"/>
      <c r="ET699" s="41"/>
      <c r="EU699" s="41"/>
      <c r="EV699" s="41"/>
      <c r="EW699" s="41"/>
      <c r="EX699" s="41"/>
      <c r="EY699" s="41"/>
      <c r="EZ699" s="41"/>
      <c r="FA699" s="41"/>
      <c r="FB699" s="41"/>
      <c r="FC699" s="41"/>
      <c r="FD699" s="41"/>
      <c r="FE699" s="41"/>
      <c r="FF699" s="41"/>
      <c r="FG699" s="41"/>
      <c r="FH699" s="41"/>
      <c r="FI699" s="41"/>
      <c r="FJ699" s="41"/>
      <c r="FK699" s="41"/>
      <c r="FL699" s="41"/>
      <c r="FM699" s="41"/>
      <c r="FN699" s="41"/>
      <c r="FO699" s="41"/>
      <c r="FP699" s="41"/>
      <c r="FQ699" s="41"/>
      <c r="FR699" s="41"/>
      <c r="FS699" s="41"/>
      <c r="FT699" s="41"/>
      <c r="FU699" s="41"/>
      <c r="FV699" s="41"/>
      <c r="FW699" s="41"/>
      <c r="FX699" s="41"/>
      <c r="FY699" s="41"/>
      <c r="FZ699" s="41"/>
      <c r="GA699" s="41"/>
      <c r="GB699" s="41"/>
      <c r="GC699" s="41"/>
      <c r="GD699" s="41"/>
      <c r="GE699" s="41"/>
      <c r="GF699" s="41"/>
      <c r="GG699" s="41"/>
      <c r="GH699" s="41"/>
      <c r="GI699" s="41"/>
      <c r="GJ699" s="41"/>
      <c r="GK699" s="41"/>
      <c r="GL699" s="41"/>
      <c r="GM699" s="41"/>
      <c r="GN699" s="41"/>
      <c r="GO699" s="41"/>
      <c r="GP699" s="41"/>
      <c r="GQ699" s="41"/>
      <c r="GR699" s="41"/>
      <c r="GS699" s="41"/>
      <c r="GT699" s="41"/>
      <c r="GU699" s="41"/>
      <c r="GV699" s="41"/>
      <c r="GW699" s="41"/>
      <c r="GX699" s="41"/>
      <c r="GY699" s="41"/>
      <c r="GZ699" s="41"/>
      <c r="HA699" s="41"/>
      <c r="HB699" s="41"/>
      <c r="HC699" s="41"/>
      <c r="HD699" s="41"/>
      <c r="HE699" s="41"/>
      <c r="HF699" s="41"/>
      <c r="HG699" s="41"/>
      <c r="HH699" s="41"/>
      <c r="HI699" s="41"/>
      <c r="HJ699" s="41"/>
      <c r="HK699" s="41"/>
      <c r="HL699" s="41"/>
      <c r="HM699" s="41"/>
      <c r="HN699" s="41"/>
      <c r="HO699" s="41"/>
      <c r="HP699" s="41"/>
      <c r="HQ699" s="41"/>
      <c r="HR699" s="41"/>
      <c r="HS699" s="41"/>
      <c r="HT699" s="41"/>
      <c r="HU699" s="41"/>
      <c r="HV699" s="41"/>
      <c r="HW699" s="41"/>
      <c r="HX699" s="41"/>
      <c r="HY699" s="41"/>
      <c r="HZ699" s="41"/>
      <c r="IA699" s="41"/>
      <c r="IB699" s="41"/>
      <c r="IC699" s="41"/>
      <c r="ID699" s="41"/>
      <c r="IE699" s="41"/>
      <c r="IF699" s="41"/>
      <c r="IG699" s="41"/>
      <c r="IH699" s="41"/>
      <c r="II699" s="41"/>
      <c r="IJ699" s="41"/>
      <c r="IK699" s="41"/>
      <c r="IL699" s="41"/>
      <c r="IM699" s="41"/>
      <c r="IN699" s="41"/>
      <c r="IO699" s="41"/>
      <c r="IP699" s="41"/>
      <c r="IQ699" s="41"/>
      <c r="IR699" s="41"/>
      <c r="IS699" s="41"/>
      <c r="IT699" s="41"/>
      <c r="IU699" s="41"/>
      <c r="IV699" s="41"/>
    </row>
    <row r="700" spans="1:256" ht="50.95" x14ac:dyDescent="0.25">
      <c r="A700" s="97">
        <v>2334</v>
      </c>
      <c r="B700" s="100" t="s">
        <v>7909</v>
      </c>
      <c r="C700" s="98">
        <v>3</v>
      </c>
      <c r="D700" s="99" t="s">
        <v>5394</v>
      </c>
      <c r="E700" s="100" t="s">
        <v>5420</v>
      </c>
      <c r="F700" s="98" t="s">
        <v>5421</v>
      </c>
      <c r="G700" s="100" t="s">
        <v>5422</v>
      </c>
      <c r="H700" s="98">
        <v>2008</v>
      </c>
      <c r="I700" s="100" t="s">
        <v>5423</v>
      </c>
      <c r="J700" s="101">
        <v>131417</v>
      </c>
      <c r="K700" s="100" t="s">
        <v>7903</v>
      </c>
      <c r="L700" s="100" t="s">
        <v>5424</v>
      </c>
      <c r="M700" s="100"/>
      <c r="N700" s="100" t="s">
        <v>5425</v>
      </c>
      <c r="O700" s="100" t="s">
        <v>5426</v>
      </c>
      <c r="P700" s="100" t="s">
        <v>5427</v>
      </c>
      <c r="Q700" s="102">
        <v>24.9</v>
      </c>
      <c r="R700" s="98">
        <v>0</v>
      </c>
      <c r="S700" s="98"/>
      <c r="T700" s="98">
        <v>24.9</v>
      </c>
      <c r="U700" s="102">
        <v>24.9</v>
      </c>
      <c r="V700" s="98">
        <v>97</v>
      </c>
      <c r="W700" s="98">
        <v>100</v>
      </c>
      <c r="X700" s="103" t="s">
        <v>5428</v>
      </c>
      <c r="Y700" s="102">
        <v>3</v>
      </c>
      <c r="Z700" s="102">
        <v>4</v>
      </c>
      <c r="AA700" s="102">
        <v>1</v>
      </c>
      <c r="AB700" s="102">
        <v>60</v>
      </c>
      <c r="AC700" s="98"/>
      <c r="AD700" s="102">
        <v>24.9</v>
      </c>
      <c r="AE700" s="104">
        <v>5</v>
      </c>
      <c r="AF700" s="105">
        <v>100</v>
      </c>
      <c r="AG700" s="106"/>
      <c r="AH700" s="100" t="s">
        <v>5429</v>
      </c>
      <c r="AI700" s="107">
        <v>100</v>
      </c>
      <c r="AJ700" s="106"/>
      <c r="AK700" s="98"/>
      <c r="AL700" s="107"/>
      <c r="AM700" s="106"/>
      <c r="AN700" s="98"/>
      <c r="AO700" s="107"/>
      <c r="AP700" s="106"/>
      <c r="AQ700" s="98"/>
      <c r="AR700" s="107"/>
      <c r="AS700" s="106"/>
      <c r="AT700" s="98"/>
      <c r="AU700" s="107"/>
      <c r="AV700" s="108"/>
      <c r="AW700" s="98"/>
      <c r="AX700" s="98"/>
      <c r="AY700" s="45"/>
      <c r="AZ700" s="45"/>
      <c r="BA700" s="45"/>
      <c r="BB700" s="45"/>
      <c r="BC700" s="45"/>
      <c r="BD700" s="45"/>
      <c r="BE700" s="45"/>
      <c r="BF700" s="45"/>
      <c r="BG700" s="45"/>
      <c r="BH700" s="45"/>
      <c r="BI700" s="45"/>
      <c r="BJ700" s="45"/>
      <c r="BK700" s="45"/>
      <c r="BL700" s="45"/>
      <c r="BM700" s="45"/>
      <c r="BN700" s="45"/>
      <c r="BO700" s="45"/>
      <c r="BP700" s="45"/>
      <c r="BQ700" s="45"/>
      <c r="BR700" s="45"/>
      <c r="BS700" s="45"/>
      <c r="BT700" s="45"/>
      <c r="BU700" s="45"/>
      <c r="BV700" s="45"/>
      <c r="BW700" s="45"/>
      <c r="BX700" s="45"/>
      <c r="BY700" s="45"/>
      <c r="BZ700" s="45"/>
      <c r="CA700" s="45"/>
      <c r="CB700" s="45"/>
      <c r="CC700" s="45"/>
      <c r="CD700" s="45"/>
      <c r="CE700" s="45"/>
      <c r="CF700" s="45"/>
      <c r="CG700" s="45"/>
      <c r="CH700" s="45"/>
      <c r="CI700" s="45"/>
      <c r="CJ700" s="45"/>
      <c r="CK700" s="45"/>
      <c r="CL700" s="45"/>
      <c r="CM700" s="45"/>
      <c r="CN700" s="45"/>
      <c r="CO700" s="45"/>
      <c r="CP700" s="45"/>
      <c r="CQ700" s="45"/>
      <c r="CR700" s="45"/>
      <c r="CS700" s="45"/>
      <c r="CT700" s="45"/>
      <c r="CU700" s="45"/>
      <c r="CV700" s="45"/>
      <c r="CW700" s="45"/>
      <c r="CX700" s="45"/>
      <c r="CY700" s="45"/>
      <c r="CZ700" s="45"/>
      <c r="DA700" s="45"/>
      <c r="DB700" s="45"/>
      <c r="DC700" s="45"/>
      <c r="DD700" s="45"/>
      <c r="DE700" s="45"/>
      <c r="DF700" s="45"/>
      <c r="DG700" s="45"/>
      <c r="DH700" s="45"/>
      <c r="DI700" s="45"/>
      <c r="DJ700" s="45"/>
      <c r="DK700" s="45"/>
      <c r="DL700" s="45"/>
      <c r="DM700" s="45"/>
      <c r="DN700" s="45"/>
      <c r="DO700" s="45"/>
      <c r="DP700" s="45"/>
      <c r="DQ700" s="45"/>
      <c r="DR700" s="45"/>
      <c r="DS700" s="45"/>
      <c r="DT700" s="45"/>
      <c r="DU700" s="45"/>
      <c r="DV700" s="45"/>
      <c r="DW700" s="45"/>
      <c r="DX700" s="45"/>
      <c r="DY700" s="45"/>
      <c r="DZ700" s="45"/>
      <c r="EA700" s="45"/>
      <c r="EB700" s="45"/>
      <c r="EC700" s="45"/>
      <c r="ED700" s="45"/>
      <c r="EE700" s="45"/>
      <c r="EF700" s="45"/>
      <c r="EG700" s="45"/>
      <c r="EH700" s="45"/>
      <c r="EI700" s="45"/>
      <c r="EJ700" s="45"/>
      <c r="EK700" s="45"/>
      <c r="EL700" s="45"/>
      <c r="EM700" s="45"/>
      <c r="EN700" s="45"/>
      <c r="EO700" s="45"/>
      <c r="EP700" s="45"/>
      <c r="EQ700" s="45"/>
      <c r="ER700" s="45"/>
    </row>
    <row r="701" spans="1:256" ht="50.95" x14ac:dyDescent="0.25">
      <c r="A701" s="97">
        <v>2334</v>
      </c>
      <c r="B701" s="100" t="s">
        <v>7909</v>
      </c>
      <c r="C701" s="98">
        <v>3</v>
      </c>
      <c r="D701" s="99" t="s">
        <v>5394</v>
      </c>
      <c r="E701" s="100" t="s">
        <v>5420</v>
      </c>
      <c r="F701" s="98" t="s">
        <v>5421</v>
      </c>
      <c r="G701" s="100" t="s">
        <v>5430</v>
      </c>
      <c r="H701" s="98">
        <v>2010</v>
      </c>
      <c r="I701" s="100" t="s">
        <v>5423</v>
      </c>
      <c r="J701" s="101">
        <v>585556</v>
      </c>
      <c r="K701" s="100" t="s">
        <v>7903</v>
      </c>
      <c r="L701" s="100" t="s">
        <v>5424</v>
      </c>
      <c r="M701" s="100"/>
      <c r="N701" s="100" t="s">
        <v>5425</v>
      </c>
      <c r="O701" s="100" t="s">
        <v>5426</v>
      </c>
      <c r="P701" s="100" t="s">
        <v>5431</v>
      </c>
      <c r="Q701" s="102">
        <v>41.14</v>
      </c>
      <c r="R701" s="98">
        <v>16.239999999999998</v>
      </c>
      <c r="S701" s="98"/>
      <c r="T701" s="98">
        <v>24.9</v>
      </c>
      <c r="U701" s="102">
        <v>41.14</v>
      </c>
      <c r="V701" s="98">
        <v>97</v>
      </c>
      <c r="W701" s="98">
        <v>100</v>
      </c>
      <c r="X701" s="103" t="s">
        <v>5428</v>
      </c>
      <c r="Y701" s="102">
        <v>3</v>
      </c>
      <c r="Z701" s="102">
        <v>4</v>
      </c>
      <c r="AA701" s="102">
        <v>1</v>
      </c>
      <c r="AB701" s="102">
        <v>60</v>
      </c>
      <c r="AC701" s="98"/>
      <c r="AD701" s="102">
        <v>24.9</v>
      </c>
      <c r="AE701" s="104">
        <v>5</v>
      </c>
      <c r="AF701" s="105">
        <v>100</v>
      </c>
      <c r="AG701" s="106" t="s">
        <v>5394</v>
      </c>
      <c r="AH701" s="100" t="s">
        <v>5429</v>
      </c>
      <c r="AI701" s="107">
        <v>100</v>
      </c>
      <c r="AJ701" s="106"/>
      <c r="AK701" s="98"/>
      <c r="AL701" s="107"/>
      <c r="AM701" s="106"/>
      <c r="AN701" s="98"/>
      <c r="AO701" s="107"/>
      <c r="AP701" s="106"/>
      <c r="AQ701" s="98"/>
      <c r="AR701" s="107"/>
      <c r="AS701" s="106"/>
      <c r="AT701" s="98"/>
      <c r="AU701" s="107"/>
      <c r="AV701" s="108"/>
      <c r="AW701" s="98"/>
      <c r="AX701" s="98"/>
      <c r="AY701" s="45"/>
      <c r="AZ701" s="45"/>
      <c r="BA701" s="45"/>
      <c r="BB701" s="45"/>
      <c r="BC701" s="45"/>
      <c r="BD701" s="45"/>
      <c r="BE701" s="45"/>
      <c r="BF701" s="45"/>
      <c r="BG701" s="45"/>
      <c r="BH701" s="45"/>
      <c r="BI701" s="45"/>
      <c r="BJ701" s="45"/>
      <c r="BK701" s="45"/>
      <c r="BL701" s="45"/>
      <c r="BM701" s="45"/>
      <c r="BN701" s="45"/>
      <c r="BO701" s="45"/>
      <c r="BP701" s="45"/>
      <c r="BQ701" s="45"/>
      <c r="BR701" s="45"/>
      <c r="BS701" s="45"/>
      <c r="BT701" s="45"/>
      <c r="BU701" s="45"/>
      <c r="BV701" s="45"/>
      <c r="BW701" s="45"/>
      <c r="BX701" s="45"/>
      <c r="BY701" s="45"/>
      <c r="BZ701" s="45"/>
      <c r="CA701" s="45"/>
      <c r="CB701" s="45"/>
      <c r="CC701" s="45"/>
      <c r="CD701" s="45"/>
      <c r="CE701" s="45"/>
      <c r="CF701" s="45"/>
      <c r="CG701" s="45"/>
      <c r="CH701" s="45"/>
      <c r="CI701" s="45"/>
      <c r="CJ701" s="45"/>
      <c r="CK701" s="45"/>
      <c r="CL701" s="45"/>
      <c r="CM701" s="45"/>
      <c r="CN701" s="45"/>
      <c r="CO701" s="45"/>
      <c r="CP701" s="45"/>
      <c r="CQ701" s="45"/>
      <c r="CR701" s="45"/>
      <c r="CS701" s="45"/>
      <c r="CT701" s="45"/>
      <c r="CU701" s="45"/>
      <c r="CV701" s="45"/>
      <c r="CW701" s="45"/>
      <c r="CX701" s="45"/>
      <c r="CY701" s="45"/>
      <c r="CZ701" s="45"/>
      <c r="DA701" s="45"/>
      <c r="DB701" s="45"/>
      <c r="DC701" s="45"/>
      <c r="DD701" s="45"/>
      <c r="DE701" s="45"/>
      <c r="DF701" s="45"/>
      <c r="DG701" s="45"/>
      <c r="DH701" s="45"/>
      <c r="DI701" s="45"/>
      <c r="DJ701" s="45"/>
      <c r="DK701" s="45"/>
      <c r="DL701" s="45"/>
      <c r="DM701" s="45"/>
      <c r="DN701" s="45"/>
      <c r="DO701" s="45"/>
      <c r="DP701" s="45"/>
      <c r="DQ701" s="45"/>
      <c r="DR701" s="45"/>
      <c r="DS701" s="45"/>
      <c r="DT701" s="45"/>
      <c r="DU701" s="45"/>
      <c r="DV701" s="45"/>
      <c r="DW701" s="45"/>
      <c r="DX701" s="45"/>
      <c r="DY701" s="45"/>
      <c r="DZ701" s="45"/>
      <c r="EA701" s="45"/>
      <c r="EB701" s="45"/>
      <c r="EC701" s="45"/>
      <c r="ED701" s="45"/>
      <c r="EE701" s="45"/>
      <c r="EF701" s="45"/>
      <c r="EG701" s="45"/>
      <c r="EH701" s="45"/>
      <c r="EI701" s="45"/>
      <c r="EJ701" s="45"/>
      <c r="EK701" s="45"/>
      <c r="EL701" s="45"/>
      <c r="EM701" s="45"/>
      <c r="EN701" s="45"/>
      <c r="EO701" s="45"/>
      <c r="EP701" s="45"/>
      <c r="EQ701" s="45"/>
      <c r="ER701" s="45"/>
    </row>
    <row r="702" spans="1:256" ht="191.1" x14ac:dyDescent="0.25">
      <c r="A702" s="97">
        <v>2547</v>
      </c>
      <c r="B702" s="100" t="s">
        <v>7556</v>
      </c>
      <c r="C702" s="98" t="s">
        <v>7557</v>
      </c>
      <c r="D702" s="99" t="s">
        <v>1663</v>
      </c>
      <c r="E702" s="100" t="s">
        <v>7558</v>
      </c>
      <c r="F702" s="98" t="s">
        <v>7906</v>
      </c>
      <c r="G702" s="100" t="s">
        <v>7559</v>
      </c>
      <c r="H702" s="98">
        <v>2010</v>
      </c>
      <c r="I702" s="100" t="s">
        <v>7560</v>
      </c>
      <c r="J702" s="101">
        <v>137287.24</v>
      </c>
      <c r="K702" s="100" t="s">
        <v>655</v>
      </c>
      <c r="L702" s="100" t="s">
        <v>7561</v>
      </c>
      <c r="M702" s="100" t="s">
        <v>7562</v>
      </c>
      <c r="N702" s="100" t="s">
        <v>7563</v>
      </c>
      <c r="O702" s="100" t="s">
        <v>7564</v>
      </c>
      <c r="P702" s="100" t="s">
        <v>7565</v>
      </c>
      <c r="Q702" s="102">
        <v>91.47</v>
      </c>
      <c r="R702" s="98">
        <v>50.23</v>
      </c>
      <c r="S702" s="98">
        <v>18.07</v>
      </c>
      <c r="T702" s="98">
        <v>23.17</v>
      </c>
      <c r="U702" s="102">
        <v>91.47</v>
      </c>
      <c r="V702" s="98">
        <v>25</v>
      </c>
      <c r="W702" s="98">
        <v>100</v>
      </c>
      <c r="X702" s="103" t="s">
        <v>7566</v>
      </c>
      <c r="Y702" s="102">
        <v>1</v>
      </c>
      <c r="Z702" s="102">
        <v>8</v>
      </c>
      <c r="AA702" s="102">
        <v>1</v>
      </c>
      <c r="AB702" s="102">
        <v>47</v>
      </c>
      <c r="AC702" s="98">
        <v>22</v>
      </c>
      <c r="AD702" s="102">
        <v>35</v>
      </c>
      <c r="AE702" s="104">
        <v>4</v>
      </c>
      <c r="AF702" s="105">
        <v>25</v>
      </c>
      <c r="AG702" s="106" t="s">
        <v>1663</v>
      </c>
      <c r="AH702" s="100" t="s">
        <v>1664</v>
      </c>
      <c r="AI702" s="107">
        <v>100</v>
      </c>
      <c r="AJ702" s="106"/>
      <c r="AK702" s="98"/>
      <c r="AL702" s="107"/>
      <c r="AM702" s="106"/>
      <c r="AN702" s="98"/>
      <c r="AO702" s="107"/>
      <c r="AP702" s="106"/>
      <c r="AQ702" s="98"/>
      <c r="AR702" s="107"/>
      <c r="AS702" s="106"/>
      <c r="AT702" s="98"/>
      <c r="AU702" s="107"/>
      <c r="AV702" s="108"/>
      <c r="AW702" s="98"/>
      <c r="AX702" s="98"/>
      <c r="AY702" s="41"/>
      <c r="AZ702" s="41"/>
      <c r="BA702" s="41"/>
      <c r="BB702" s="41"/>
      <c r="BC702" s="41"/>
      <c r="BD702" s="41"/>
      <c r="BE702" s="41"/>
      <c r="BF702" s="41"/>
      <c r="BG702" s="41"/>
      <c r="BH702" s="41"/>
      <c r="BI702" s="41"/>
      <c r="BJ702" s="41"/>
      <c r="BK702" s="41"/>
      <c r="BL702" s="41"/>
      <c r="BM702" s="41"/>
      <c r="BN702" s="41"/>
      <c r="BO702" s="41"/>
      <c r="BP702" s="41"/>
      <c r="BQ702" s="41"/>
      <c r="BR702" s="41"/>
      <c r="BS702" s="41"/>
      <c r="BT702" s="41"/>
      <c r="BU702" s="41"/>
      <c r="BV702" s="41"/>
      <c r="BW702" s="41"/>
      <c r="BX702" s="41"/>
      <c r="BY702" s="41"/>
      <c r="BZ702" s="41"/>
      <c r="CA702" s="41"/>
      <c r="CB702" s="41"/>
      <c r="CC702" s="41"/>
      <c r="CD702" s="41"/>
      <c r="CE702" s="41"/>
      <c r="CF702" s="41"/>
      <c r="CG702" s="41"/>
      <c r="CH702" s="41"/>
      <c r="CI702" s="41"/>
      <c r="CJ702" s="41"/>
      <c r="CK702" s="41"/>
      <c r="CL702" s="41"/>
      <c r="CM702" s="41"/>
      <c r="CN702" s="41"/>
      <c r="CO702" s="41"/>
      <c r="CP702" s="41"/>
      <c r="CQ702" s="41"/>
      <c r="CR702" s="41"/>
      <c r="CS702" s="41"/>
      <c r="CT702" s="41"/>
      <c r="CU702" s="41"/>
      <c r="CV702" s="41"/>
      <c r="CW702" s="41"/>
      <c r="CX702" s="41"/>
      <c r="CY702" s="41"/>
      <c r="CZ702" s="41"/>
      <c r="DA702" s="41"/>
      <c r="DB702" s="41"/>
      <c r="DC702" s="41"/>
      <c r="DD702" s="41"/>
      <c r="DE702" s="41"/>
      <c r="DF702" s="41"/>
      <c r="DG702" s="41"/>
      <c r="DH702" s="41"/>
      <c r="DI702" s="41"/>
      <c r="DJ702" s="41"/>
      <c r="DK702" s="41"/>
      <c r="DL702" s="41"/>
      <c r="DM702" s="41"/>
      <c r="DN702" s="41"/>
      <c r="DO702" s="41"/>
      <c r="DP702" s="41"/>
      <c r="DQ702" s="41"/>
      <c r="DR702" s="41"/>
      <c r="DS702" s="41"/>
      <c r="DT702" s="41"/>
      <c r="DU702" s="41"/>
      <c r="DV702" s="41"/>
      <c r="DW702" s="41"/>
      <c r="DX702" s="41"/>
      <c r="DY702" s="41"/>
      <c r="DZ702" s="41"/>
      <c r="EA702" s="41"/>
      <c r="EB702" s="41"/>
      <c r="EC702" s="41"/>
      <c r="ED702" s="41"/>
      <c r="EE702" s="41"/>
      <c r="EF702" s="41"/>
      <c r="EG702" s="41"/>
      <c r="EH702" s="41"/>
      <c r="EI702" s="41"/>
      <c r="EJ702" s="41"/>
      <c r="EK702" s="41"/>
      <c r="EL702" s="41"/>
      <c r="EM702" s="41"/>
      <c r="EN702" s="41"/>
      <c r="EO702" s="41"/>
      <c r="EP702" s="41"/>
      <c r="EQ702" s="41"/>
      <c r="ER702" s="41"/>
      <c r="ES702" s="41"/>
      <c r="ET702" s="41"/>
      <c r="EU702" s="41"/>
      <c r="EV702" s="41"/>
      <c r="EW702" s="41"/>
      <c r="EX702" s="41"/>
      <c r="EY702" s="41"/>
      <c r="EZ702" s="41"/>
      <c r="FA702" s="41"/>
      <c r="FB702" s="41"/>
      <c r="FC702" s="41"/>
      <c r="FD702" s="41"/>
      <c r="FE702" s="41"/>
      <c r="FF702" s="41"/>
      <c r="FG702" s="41"/>
      <c r="FH702" s="41"/>
      <c r="FI702" s="41"/>
      <c r="FJ702" s="41"/>
      <c r="FK702" s="41"/>
      <c r="FL702" s="41"/>
      <c r="FM702" s="41"/>
      <c r="FN702" s="41"/>
      <c r="FO702" s="41"/>
      <c r="FP702" s="41"/>
      <c r="FQ702" s="41"/>
      <c r="FR702" s="41"/>
      <c r="FS702" s="41"/>
      <c r="FT702" s="41"/>
      <c r="FU702" s="41"/>
      <c r="FV702" s="41"/>
      <c r="FW702" s="41"/>
      <c r="FX702" s="41"/>
      <c r="FY702" s="41"/>
      <c r="FZ702" s="41"/>
      <c r="GA702" s="41"/>
      <c r="GB702" s="41"/>
      <c r="GC702" s="41"/>
      <c r="GD702" s="41"/>
      <c r="GE702" s="41"/>
      <c r="GF702" s="41"/>
      <c r="GG702" s="41"/>
      <c r="GH702" s="41"/>
      <c r="GI702" s="41"/>
      <c r="GJ702" s="41"/>
      <c r="GK702" s="41"/>
      <c r="GL702" s="41"/>
      <c r="GM702" s="41"/>
      <c r="GN702" s="41"/>
      <c r="GO702" s="41"/>
      <c r="GP702" s="41"/>
      <c r="GQ702" s="41"/>
      <c r="GR702" s="41"/>
      <c r="GS702" s="41"/>
      <c r="GT702" s="41"/>
      <c r="GU702" s="41"/>
      <c r="GV702" s="41"/>
      <c r="GW702" s="41"/>
      <c r="GX702" s="41"/>
      <c r="GY702" s="41"/>
      <c r="GZ702" s="41"/>
      <c r="HA702" s="41"/>
      <c r="HB702" s="41"/>
      <c r="HC702" s="41"/>
      <c r="HD702" s="41"/>
      <c r="HE702" s="41"/>
      <c r="HF702" s="41"/>
      <c r="HG702" s="41"/>
      <c r="HH702" s="41"/>
      <c r="HI702" s="41"/>
      <c r="HJ702" s="41"/>
      <c r="HK702" s="41"/>
      <c r="HL702" s="41"/>
      <c r="HM702" s="41"/>
      <c r="HN702" s="41"/>
      <c r="HO702" s="41"/>
      <c r="HP702" s="41"/>
      <c r="HQ702" s="41"/>
      <c r="HR702" s="41"/>
      <c r="HS702" s="41"/>
      <c r="HT702" s="41"/>
      <c r="HU702" s="41"/>
      <c r="HV702" s="41"/>
      <c r="HW702" s="41"/>
      <c r="HX702" s="41"/>
      <c r="HY702" s="41"/>
      <c r="HZ702" s="41"/>
      <c r="IA702" s="41"/>
      <c r="IB702" s="41"/>
      <c r="IC702" s="41"/>
      <c r="ID702" s="41"/>
      <c r="IE702" s="41"/>
      <c r="IF702" s="41"/>
      <c r="IG702" s="41"/>
      <c r="IH702" s="41"/>
      <c r="II702" s="41"/>
      <c r="IJ702" s="41"/>
      <c r="IK702" s="41"/>
      <c r="IL702" s="41"/>
      <c r="IM702" s="41"/>
      <c r="IN702" s="41"/>
      <c r="IO702" s="41"/>
      <c r="IP702" s="41"/>
      <c r="IQ702" s="41"/>
      <c r="IR702" s="41"/>
      <c r="IS702" s="41"/>
      <c r="IT702" s="41"/>
      <c r="IU702" s="41"/>
      <c r="IV702" s="41"/>
    </row>
    <row r="703" spans="1:256" ht="127.4" x14ac:dyDescent="0.25">
      <c r="A703" s="97">
        <v>2565</v>
      </c>
      <c r="B703" s="100" t="s">
        <v>7907</v>
      </c>
      <c r="C703" s="98">
        <v>9</v>
      </c>
      <c r="D703" s="99" t="s">
        <v>5432</v>
      </c>
      <c r="E703" s="100" t="s">
        <v>5433</v>
      </c>
      <c r="F703" s="98" t="s">
        <v>5434</v>
      </c>
      <c r="G703" s="100" t="s">
        <v>5435</v>
      </c>
      <c r="H703" s="98">
        <v>2007</v>
      </c>
      <c r="I703" s="100" t="s">
        <v>5435</v>
      </c>
      <c r="J703" s="101">
        <v>28363</v>
      </c>
      <c r="K703" s="100" t="s">
        <v>7903</v>
      </c>
      <c r="L703" s="100" t="s">
        <v>5436</v>
      </c>
      <c r="M703" s="100" t="s">
        <v>5437</v>
      </c>
      <c r="N703" s="100" t="s">
        <v>5438</v>
      </c>
      <c r="O703" s="100" t="s">
        <v>5439</v>
      </c>
      <c r="P703" s="100">
        <v>15053</v>
      </c>
      <c r="Q703" s="102">
        <v>160.01</v>
      </c>
      <c r="R703" s="98">
        <v>2.5099999999999998</v>
      </c>
      <c r="S703" s="98">
        <v>0</v>
      </c>
      <c r="T703" s="98">
        <v>157.5</v>
      </c>
      <c r="U703" s="102">
        <v>160.01</v>
      </c>
      <c r="V703" s="98">
        <v>80</v>
      </c>
      <c r="W703" s="98">
        <v>100</v>
      </c>
      <c r="X703" s="103" t="s">
        <v>5440</v>
      </c>
      <c r="Y703" s="102"/>
      <c r="Z703" s="102"/>
      <c r="AA703" s="102"/>
      <c r="AB703" s="102">
        <v>68</v>
      </c>
      <c r="AC703" s="98"/>
      <c r="AD703" s="102"/>
      <c r="AE703" s="104"/>
      <c r="AF703" s="105">
        <v>80</v>
      </c>
      <c r="AG703" s="106" t="s">
        <v>5432</v>
      </c>
      <c r="AH703" s="100" t="s">
        <v>5441</v>
      </c>
      <c r="AI703" s="107">
        <v>80</v>
      </c>
      <c r="AJ703" s="106"/>
      <c r="AK703" s="98"/>
      <c r="AL703" s="107"/>
      <c r="AM703" s="106"/>
      <c r="AN703" s="98"/>
      <c r="AO703" s="107"/>
      <c r="AP703" s="106"/>
      <c r="AQ703" s="98"/>
      <c r="AR703" s="107"/>
      <c r="AS703" s="106"/>
      <c r="AT703" s="98"/>
      <c r="AU703" s="107"/>
      <c r="AV703" s="108"/>
      <c r="AW703" s="98"/>
      <c r="AX703" s="98"/>
      <c r="AY703" s="45"/>
      <c r="AZ703" s="45"/>
      <c r="BA703" s="45"/>
      <c r="BB703" s="45"/>
      <c r="BC703" s="45"/>
      <c r="BD703" s="45"/>
      <c r="BE703" s="45"/>
      <c r="BF703" s="45"/>
      <c r="BG703" s="45"/>
      <c r="BH703" s="45"/>
      <c r="BI703" s="45"/>
      <c r="BJ703" s="45"/>
      <c r="BK703" s="45"/>
      <c r="BL703" s="45"/>
      <c r="BM703" s="45"/>
      <c r="BN703" s="45"/>
      <c r="BO703" s="45"/>
      <c r="BP703" s="45"/>
      <c r="BQ703" s="45"/>
      <c r="BR703" s="45"/>
      <c r="BS703" s="45"/>
      <c r="BT703" s="45"/>
      <c r="BU703" s="45"/>
      <c r="BV703" s="45"/>
      <c r="BW703" s="45"/>
      <c r="BX703" s="45"/>
      <c r="BY703" s="45"/>
      <c r="BZ703" s="45"/>
      <c r="CA703" s="45"/>
      <c r="CB703" s="45"/>
      <c r="CC703" s="45"/>
      <c r="CD703" s="45"/>
      <c r="CE703" s="45"/>
      <c r="CF703" s="45"/>
      <c r="CG703" s="45"/>
      <c r="CH703" s="45"/>
      <c r="CI703" s="45"/>
      <c r="CJ703" s="45"/>
      <c r="CK703" s="45"/>
      <c r="CL703" s="45"/>
      <c r="CM703" s="45"/>
      <c r="CN703" s="45"/>
      <c r="CO703" s="45"/>
      <c r="CP703" s="45"/>
      <c r="CQ703" s="45"/>
      <c r="CR703" s="45"/>
      <c r="CS703" s="45"/>
      <c r="CT703" s="45"/>
      <c r="CU703" s="45"/>
      <c r="CV703" s="45"/>
      <c r="CW703" s="45"/>
      <c r="CX703" s="45"/>
      <c r="CY703" s="45"/>
      <c r="CZ703" s="45"/>
      <c r="DA703" s="45"/>
      <c r="DB703" s="45"/>
      <c r="DC703" s="45"/>
      <c r="DD703" s="45"/>
      <c r="DE703" s="45"/>
      <c r="DF703" s="45"/>
      <c r="DG703" s="45"/>
      <c r="DH703" s="45"/>
      <c r="DI703" s="45"/>
      <c r="DJ703" s="45"/>
      <c r="DK703" s="45"/>
      <c r="DL703" s="45"/>
      <c r="DM703" s="45"/>
      <c r="DN703" s="45"/>
      <c r="DO703" s="45"/>
      <c r="DP703" s="45"/>
      <c r="DQ703" s="45"/>
      <c r="DR703" s="45"/>
      <c r="DS703" s="45"/>
      <c r="DT703" s="45"/>
      <c r="DU703" s="45"/>
      <c r="DV703" s="45"/>
      <c r="DW703" s="45"/>
      <c r="DX703" s="45"/>
      <c r="DY703" s="45"/>
      <c r="DZ703" s="45"/>
      <c r="EA703" s="45"/>
      <c r="EB703" s="45"/>
      <c r="EC703" s="45"/>
      <c r="ED703" s="45"/>
      <c r="EE703" s="45"/>
      <c r="EF703" s="45"/>
      <c r="EG703" s="45"/>
      <c r="EH703" s="45"/>
      <c r="EI703" s="45"/>
      <c r="EJ703" s="45"/>
      <c r="EK703" s="45"/>
      <c r="EL703" s="45"/>
      <c r="EM703" s="45"/>
      <c r="EN703" s="45"/>
      <c r="EO703" s="45"/>
      <c r="EP703" s="45"/>
      <c r="EQ703" s="45"/>
      <c r="ER703" s="45"/>
    </row>
    <row r="704" spans="1:256" ht="343.95" x14ac:dyDescent="0.25">
      <c r="A704" s="97">
        <v>2990</v>
      </c>
      <c r="B704" s="100" t="s">
        <v>6938</v>
      </c>
      <c r="C704" s="98" t="s">
        <v>6939</v>
      </c>
      <c r="D704" s="99" t="s">
        <v>6940</v>
      </c>
      <c r="E704" s="100" t="s">
        <v>5420</v>
      </c>
      <c r="F704" s="98" t="s">
        <v>5421</v>
      </c>
      <c r="G704" s="100" t="s">
        <v>6941</v>
      </c>
      <c r="H704" s="98">
        <v>2011</v>
      </c>
      <c r="I704" s="100" t="s">
        <v>6942</v>
      </c>
      <c r="J704" s="101">
        <v>244920</v>
      </c>
      <c r="K704" s="100" t="s">
        <v>7903</v>
      </c>
      <c r="L704" s="100" t="s">
        <v>6943</v>
      </c>
      <c r="M704" s="100" t="s">
        <v>6944</v>
      </c>
      <c r="N704" s="100" t="s">
        <v>6945</v>
      </c>
      <c r="O704" s="100" t="s">
        <v>6946</v>
      </c>
      <c r="P704" s="100" t="s">
        <v>6947</v>
      </c>
      <c r="Q704" s="102">
        <v>22.35</v>
      </c>
      <c r="R704" s="98"/>
      <c r="S704" s="98">
        <v>2.9310344827586206</v>
      </c>
      <c r="T704" s="98">
        <v>22.35</v>
      </c>
      <c r="U704" s="102">
        <v>25.281034482758621</v>
      </c>
      <c r="V704" s="98">
        <v>80</v>
      </c>
      <c r="W704" s="98">
        <v>45</v>
      </c>
      <c r="X704" s="103" t="s">
        <v>6948</v>
      </c>
      <c r="Y704" s="102"/>
      <c r="Z704" s="102"/>
      <c r="AA704" s="102"/>
      <c r="AB704" s="102">
        <v>66</v>
      </c>
      <c r="AC704" s="98"/>
      <c r="AD704" s="102">
        <v>12.57</v>
      </c>
      <c r="AE704" s="104"/>
      <c r="AF704" s="105">
        <v>80</v>
      </c>
      <c r="AG704" s="106" t="s">
        <v>5394</v>
      </c>
      <c r="AH704" s="100" t="s">
        <v>6949</v>
      </c>
      <c r="AI704" s="107"/>
      <c r="AJ704" s="106"/>
      <c r="AK704" s="98"/>
      <c r="AL704" s="107"/>
      <c r="AM704" s="106"/>
      <c r="AN704" s="98"/>
      <c r="AO704" s="107"/>
      <c r="AP704" s="106"/>
      <c r="AQ704" s="98"/>
      <c r="AR704" s="107"/>
      <c r="AS704" s="106"/>
      <c r="AT704" s="98"/>
      <c r="AU704" s="107"/>
      <c r="AV704" s="108"/>
      <c r="AW704" s="98"/>
      <c r="AX704" s="98"/>
      <c r="AY704" s="45"/>
      <c r="AZ704" s="45"/>
      <c r="BA704" s="45"/>
      <c r="BB704" s="45"/>
      <c r="BC704" s="45"/>
      <c r="BD704" s="45"/>
      <c r="BE704" s="45"/>
      <c r="BF704" s="45"/>
      <c r="BG704" s="45"/>
      <c r="BH704" s="45"/>
      <c r="BI704" s="45"/>
      <c r="BJ704" s="45"/>
      <c r="BK704" s="45"/>
      <c r="BL704" s="45"/>
      <c r="BM704" s="45"/>
      <c r="BN704" s="45"/>
      <c r="BO704" s="45"/>
      <c r="BP704" s="45"/>
      <c r="BQ704" s="45"/>
      <c r="BR704" s="45"/>
      <c r="BS704" s="45"/>
      <c r="BT704" s="45"/>
      <c r="BU704" s="45"/>
      <c r="BV704" s="45"/>
      <c r="BW704" s="45"/>
      <c r="BX704" s="45"/>
      <c r="BY704" s="45"/>
      <c r="BZ704" s="45"/>
      <c r="CA704" s="45"/>
      <c r="CB704" s="45"/>
      <c r="CC704" s="45"/>
      <c r="CD704" s="45"/>
      <c r="CE704" s="45"/>
      <c r="CF704" s="45"/>
      <c r="CG704" s="45"/>
      <c r="CH704" s="45"/>
      <c r="CI704" s="45"/>
      <c r="CJ704" s="45"/>
      <c r="CK704" s="45"/>
      <c r="CL704" s="45"/>
      <c r="CM704" s="45"/>
      <c r="CN704" s="45"/>
      <c r="CO704" s="45"/>
      <c r="CP704" s="45"/>
      <c r="CQ704" s="45"/>
      <c r="CR704" s="45"/>
      <c r="CS704" s="45"/>
      <c r="CT704" s="45"/>
      <c r="CU704" s="45"/>
      <c r="CV704" s="45"/>
      <c r="CW704" s="45"/>
      <c r="CX704" s="45"/>
      <c r="CY704" s="45"/>
      <c r="CZ704" s="45"/>
      <c r="DA704" s="45"/>
      <c r="DB704" s="45"/>
      <c r="DC704" s="45"/>
      <c r="DD704" s="45"/>
      <c r="DE704" s="45"/>
      <c r="DF704" s="45"/>
      <c r="DG704" s="45"/>
      <c r="DH704" s="45"/>
      <c r="DI704" s="45"/>
      <c r="DJ704" s="45"/>
      <c r="DK704" s="45"/>
      <c r="DL704" s="45"/>
      <c r="DM704" s="45"/>
      <c r="DN704" s="45"/>
      <c r="DO704" s="45"/>
      <c r="DP704" s="45"/>
      <c r="DQ704" s="45"/>
      <c r="DR704" s="45"/>
      <c r="DS704" s="45"/>
      <c r="DT704" s="45"/>
      <c r="DU704" s="45"/>
      <c r="DV704" s="45"/>
      <c r="DW704" s="45"/>
      <c r="DX704" s="45"/>
      <c r="DY704" s="45"/>
      <c r="DZ704" s="45"/>
      <c r="EA704" s="45"/>
      <c r="EB704" s="45"/>
      <c r="EC704" s="45"/>
      <c r="ED704" s="45"/>
      <c r="EE704" s="45"/>
      <c r="EF704" s="45"/>
      <c r="EG704" s="45"/>
      <c r="EH704" s="45"/>
      <c r="EI704" s="45"/>
      <c r="EJ704" s="45"/>
      <c r="EK704" s="45"/>
      <c r="EL704" s="45"/>
      <c r="EM704" s="45"/>
      <c r="EN704" s="45"/>
      <c r="EO704" s="45"/>
      <c r="EP704" s="45"/>
      <c r="EQ704" s="45"/>
      <c r="ER704" s="45"/>
    </row>
    <row r="705" spans="1:148" ht="305.75" x14ac:dyDescent="0.25">
      <c r="A705" s="97">
        <v>2990</v>
      </c>
      <c r="B705" s="100" t="s">
        <v>6938</v>
      </c>
      <c r="C705" s="98" t="s">
        <v>6939</v>
      </c>
      <c r="D705" s="99" t="s">
        <v>6940</v>
      </c>
      <c r="E705" s="100" t="s">
        <v>6950</v>
      </c>
      <c r="F705" s="98" t="s">
        <v>6951</v>
      </c>
      <c r="G705" s="100" t="s">
        <v>6952</v>
      </c>
      <c r="H705" s="98">
        <v>2011</v>
      </c>
      <c r="I705" s="100" t="s">
        <v>6953</v>
      </c>
      <c r="J705" s="101">
        <v>40992</v>
      </c>
      <c r="K705" s="100" t="s">
        <v>7903</v>
      </c>
      <c r="L705" s="100" t="s">
        <v>6954</v>
      </c>
      <c r="M705" s="100" t="s">
        <v>6954</v>
      </c>
      <c r="N705" s="100" t="s">
        <v>6955</v>
      </c>
      <c r="O705" s="100" t="s">
        <v>6956</v>
      </c>
      <c r="P705" s="100" t="s">
        <v>6957</v>
      </c>
      <c r="Q705" s="102">
        <v>22.35</v>
      </c>
      <c r="R705" s="98"/>
      <c r="S705" s="98">
        <v>5.0871647509578546</v>
      </c>
      <c r="T705" s="98">
        <v>22.35</v>
      </c>
      <c r="U705" s="102">
        <v>27.437164750957855</v>
      </c>
      <c r="V705" s="98">
        <v>75</v>
      </c>
      <c r="W705" s="98">
        <v>57</v>
      </c>
      <c r="X705" s="103" t="s">
        <v>6948</v>
      </c>
      <c r="Y705" s="102"/>
      <c r="Z705" s="102"/>
      <c r="AA705" s="102"/>
      <c r="AB705" s="102">
        <v>11</v>
      </c>
      <c r="AC705" s="98"/>
      <c r="AD705" s="102">
        <v>12.57</v>
      </c>
      <c r="AE705" s="104"/>
      <c r="AF705" s="105">
        <v>50</v>
      </c>
      <c r="AG705" s="106" t="s">
        <v>1272</v>
      </c>
      <c r="AH705" s="100" t="s">
        <v>6958</v>
      </c>
      <c r="AI705" s="107">
        <v>20</v>
      </c>
      <c r="AJ705" s="106" t="s">
        <v>6959</v>
      </c>
      <c r="AK705" s="98" t="s">
        <v>6958</v>
      </c>
      <c r="AL705" s="107">
        <v>30</v>
      </c>
      <c r="AM705" s="106" t="s">
        <v>6960</v>
      </c>
      <c r="AN705" s="98" t="s">
        <v>6961</v>
      </c>
      <c r="AO705" s="107"/>
      <c r="AP705" s="106"/>
      <c r="AQ705" s="98"/>
      <c r="AR705" s="107"/>
      <c r="AS705" s="106"/>
      <c r="AT705" s="98"/>
      <c r="AU705" s="107"/>
      <c r="AV705" s="108"/>
      <c r="AW705" s="98"/>
      <c r="AX705" s="98"/>
      <c r="AY705" s="45"/>
      <c r="AZ705" s="45"/>
      <c r="BA705" s="45"/>
      <c r="BB705" s="45"/>
      <c r="BC705" s="45"/>
      <c r="BD705" s="45"/>
      <c r="BE705" s="45"/>
      <c r="BF705" s="45"/>
      <c r="BG705" s="45"/>
      <c r="BH705" s="45"/>
      <c r="BI705" s="45"/>
      <c r="BJ705" s="45"/>
      <c r="BK705" s="45"/>
      <c r="BL705" s="45"/>
      <c r="BM705" s="45"/>
      <c r="BN705" s="45"/>
      <c r="BO705" s="45"/>
      <c r="BP705" s="45"/>
      <c r="BQ705" s="45"/>
      <c r="BR705" s="45"/>
      <c r="BS705" s="45"/>
      <c r="BT705" s="45"/>
      <c r="BU705" s="45"/>
      <c r="BV705" s="45"/>
      <c r="BW705" s="45"/>
      <c r="BX705" s="45"/>
      <c r="BY705" s="45"/>
      <c r="BZ705" s="45"/>
      <c r="CA705" s="45"/>
      <c r="CB705" s="45"/>
      <c r="CC705" s="45"/>
      <c r="CD705" s="45"/>
      <c r="CE705" s="45"/>
      <c r="CF705" s="45"/>
      <c r="CG705" s="45"/>
      <c r="CH705" s="45"/>
      <c r="CI705" s="45"/>
      <c r="CJ705" s="45"/>
      <c r="CK705" s="45"/>
      <c r="CL705" s="45"/>
      <c r="CM705" s="45"/>
      <c r="CN705" s="45"/>
      <c r="CO705" s="45"/>
      <c r="CP705" s="45"/>
      <c r="CQ705" s="45"/>
      <c r="CR705" s="45"/>
      <c r="CS705" s="45"/>
      <c r="CT705" s="45"/>
      <c r="CU705" s="45"/>
      <c r="CV705" s="45"/>
      <c r="CW705" s="45"/>
      <c r="CX705" s="45"/>
      <c r="CY705" s="45"/>
      <c r="CZ705" s="45"/>
      <c r="DA705" s="45"/>
      <c r="DB705" s="45"/>
      <c r="DC705" s="45"/>
      <c r="DD705" s="45"/>
      <c r="DE705" s="45"/>
      <c r="DF705" s="45"/>
      <c r="DG705" s="45"/>
      <c r="DH705" s="45"/>
      <c r="DI705" s="45"/>
      <c r="DJ705" s="45"/>
      <c r="DK705" s="45"/>
      <c r="DL705" s="45"/>
      <c r="DM705" s="45"/>
      <c r="DN705" s="45"/>
      <c r="DO705" s="45"/>
      <c r="DP705" s="45"/>
      <c r="DQ705" s="45"/>
      <c r="DR705" s="45"/>
      <c r="DS705" s="45"/>
      <c r="DT705" s="45"/>
      <c r="DU705" s="45"/>
      <c r="DV705" s="45"/>
      <c r="DW705" s="45"/>
      <c r="DX705" s="45"/>
      <c r="DY705" s="45"/>
      <c r="DZ705" s="45"/>
      <c r="EA705" s="45"/>
      <c r="EB705" s="45"/>
      <c r="EC705" s="45"/>
      <c r="ED705" s="45"/>
      <c r="EE705" s="45"/>
      <c r="EF705" s="45"/>
      <c r="EG705" s="45"/>
      <c r="EH705" s="45"/>
      <c r="EI705" s="45"/>
      <c r="EJ705" s="45"/>
      <c r="EK705" s="45"/>
      <c r="EL705" s="45"/>
      <c r="EM705" s="45"/>
      <c r="EN705" s="45"/>
      <c r="EO705" s="45"/>
      <c r="EP705" s="45"/>
      <c r="EQ705" s="45"/>
      <c r="ER705" s="45"/>
    </row>
    <row r="706" spans="1:148" ht="101.95" x14ac:dyDescent="0.25">
      <c r="A706" s="97">
        <v>2990</v>
      </c>
      <c r="B706" s="100" t="s">
        <v>6938</v>
      </c>
      <c r="C706" s="98" t="s">
        <v>6939</v>
      </c>
      <c r="D706" s="99" t="s">
        <v>6940</v>
      </c>
      <c r="E706" s="100" t="s">
        <v>6987</v>
      </c>
      <c r="F706" s="98" t="s">
        <v>6988</v>
      </c>
      <c r="G706" s="100" t="s">
        <v>6989</v>
      </c>
      <c r="H706" s="98">
        <v>2013</v>
      </c>
      <c r="I706" s="100" t="s">
        <v>6990</v>
      </c>
      <c r="J706" s="101">
        <v>23958</v>
      </c>
      <c r="K706" s="100" t="s">
        <v>7903</v>
      </c>
      <c r="L706" s="100" t="s">
        <v>6991</v>
      </c>
      <c r="M706" s="100" t="s">
        <v>6992</v>
      </c>
      <c r="N706" s="100" t="s">
        <v>6993</v>
      </c>
      <c r="O706" s="100" t="s">
        <v>6994</v>
      </c>
      <c r="P706" s="100" t="s">
        <v>6995</v>
      </c>
      <c r="Q706" s="102">
        <v>22.35</v>
      </c>
      <c r="R706" s="98"/>
      <c r="S706" s="98">
        <v>1.4655172413793103</v>
      </c>
      <c r="T706" s="98">
        <v>22.35</v>
      </c>
      <c r="U706" s="102">
        <v>23.815517241379311</v>
      </c>
      <c r="V706" s="98">
        <v>50</v>
      </c>
      <c r="W706" s="98">
        <v>12</v>
      </c>
      <c r="X706" s="103" t="s">
        <v>6948</v>
      </c>
      <c r="Y706" s="102"/>
      <c r="Z706" s="102"/>
      <c r="AA706" s="102"/>
      <c r="AB706" s="102">
        <v>4</v>
      </c>
      <c r="AC706" s="98"/>
      <c r="AD706" s="102">
        <v>12.57</v>
      </c>
      <c r="AE706" s="104"/>
      <c r="AF706" s="105">
        <v>50</v>
      </c>
      <c r="AG706" s="106" t="s">
        <v>6996</v>
      </c>
      <c r="AH706" s="100" t="s">
        <v>6987</v>
      </c>
      <c r="AI706" s="107">
        <v>50</v>
      </c>
      <c r="AJ706" s="106"/>
      <c r="AK706" s="98"/>
      <c r="AL706" s="107"/>
      <c r="AM706" s="106"/>
      <c r="AN706" s="98"/>
      <c r="AO706" s="107"/>
      <c r="AP706" s="106"/>
      <c r="AQ706" s="98"/>
      <c r="AR706" s="107"/>
      <c r="AS706" s="106"/>
      <c r="AT706" s="98"/>
      <c r="AU706" s="107"/>
      <c r="AV706" s="108"/>
      <c r="AW706" s="98"/>
      <c r="AX706" s="98"/>
      <c r="AY706" s="45"/>
      <c r="AZ706" s="45"/>
      <c r="BA706" s="45"/>
      <c r="BB706" s="45"/>
      <c r="BC706" s="45"/>
      <c r="BD706" s="45"/>
      <c r="BE706" s="45"/>
      <c r="BF706" s="45"/>
      <c r="BG706" s="45"/>
      <c r="BH706" s="45"/>
      <c r="BI706" s="45"/>
      <c r="BJ706" s="45"/>
      <c r="BK706" s="45"/>
      <c r="BL706" s="45"/>
      <c r="BM706" s="45"/>
      <c r="BN706" s="45"/>
      <c r="BO706" s="45"/>
      <c r="BP706" s="45"/>
      <c r="BQ706" s="45"/>
      <c r="BR706" s="45"/>
      <c r="BS706" s="45"/>
      <c r="BT706" s="45"/>
      <c r="BU706" s="45"/>
      <c r="BV706" s="45"/>
      <c r="BW706" s="45"/>
      <c r="BX706" s="45"/>
      <c r="BY706" s="45"/>
      <c r="BZ706" s="45"/>
      <c r="CA706" s="45"/>
      <c r="CB706" s="45"/>
      <c r="CC706" s="45"/>
      <c r="CD706" s="45"/>
      <c r="CE706" s="45"/>
      <c r="CF706" s="45"/>
      <c r="CG706" s="45"/>
      <c r="CH706" s="45"/>
      <c r="CI706" s="45"/>
      <c r="CJ706" s="45"/>
      <c r="CK706" s="45"/>
      <c r="CL706" s="45"/>
      <c r="CM706" s="45"/>
      <c r="CN706" s="45"/>
      <c r="CO706" s="45"/>
      <c r="CP706" s="45"/>
      <c r="CQ706" s="45"/>
      <c r="CR706" s="45"/>
      <c r="CS706" s="45"/>
      <c r="CT706" s="45"/>
      <c r="CU706" s="45"/>
      <c r="CV706" s="45"/>
      <c r="CW706" s="45"/>
      <c r="CX706" s="45"/>
      <c r="CY706" s="45"/>
      <c r="CZ706" s="45"/>
      <c r="DA706" s="45"/>
      <c r="DB706" s="45"/>
      <c r="DC706" s="45"/>
      <c r="DD706" s="45"/>
      <c r="DE706" s="45"/>
      <c r="DF706" s="45"/>
      <c r="DG706" s="45"/>
      <c r="DH706" s="45"/>
      <c r="DI706" s="45"/>
      <c r="DJ706" s="45"/>
      <c r="DK706" s="45"/>
      <c r="DL706" s="45"/>
      <c r="DM706" s="45"/>
      <c r="DN706" s="45"/>
      <c r="DO706" s="45"/>
      <c r="DP706" s="45"/>
      <c r="DQ706" s="45"/>
      <c r="DR706" s="45"/>
      <c r="DS706" s="45"/>
      <c r="DT706" s="45"/>
      <c r="DU706" s="45"/>
      <c r="DV706" s="45"/>
      <c r="DW706" s="45"/>
      <c r="DX706" s="45"/>
      <c r="DY706" s="45"/>
      <c r="DZ706" s="45"/>
      <c r="EA706" s="45"/>
      <c r="EB706" s="45"/>
      <c r="EC706" s="45"/>
      <c r="ED706" s="45"/>
      <c r="EE706" s="45"/>
      <c r="EF706" s="45"/>
      <c r="EG706" s="45"/>
      <c r="EH706" s="45"/>
      <c r="EI706" s="45"/>
      <c r="EJ706" s="45"/>
      <c r="EK706" s="45"/>
      <c r="EL706" s="45"/>
      <c r="EM706" s="45"/>
      <c r="EN706" s="45"/>
      <c r="EO706" s="45"/>
      <c r="EP706" s="45"/>
      <c r="EQ706" s="45"/>
      <c r="ER706" s="45"/>
    </row>
    <row r="707" spans="1:148" ht="229.3" x14ac:dyDescent="0.25">
      <c r="A707" s="97">
        <v>2990</v>
      </c>
      <c r="B707" s="100" t="s">
        <v>6938</v>
      </c>
      <c r="C707" s="98" t="s">
        <v>6939</v>
      </c>
      <c r="D707" s="99" t="s">
        <v>6940</v>
      </c>
      <c r="E707" s="100" t="s">
        <v>7023</v>
      </c>
      <c r="F707" s="98" t="s">
        <v>7024</v>
      </c>
      <c r="G707" s="100" t="s">
        <v>7025</v>
      </c>
      <c r="H707" s="98">
        <v>2010</v>
      </c>
      <c r="I707" s="100" t="s">
        <v>7026</v>
      </c>
      <c r="J707" s="101">
        <v>44714.36</v>
      </c>
      <c r="K707" s="100" t="s">
        <v>7903</v>
      </c>
      <c r="L707" s="100" t="s">
        <v>7027</v>
      </c>
      <c r="M707" s="100" t="s">
        <v>7028</v>
      </c>
      <c r="N707" s="100" t="s">
        <v>7029</v>
      </c>
      <c r="O707" s="100" t="s">
        <v>7030</v>
      </c>
      <c r="P707" s="100" t="s">
        <v>7031</v>
      </c>
      <c r="Q707" s="102">
        <v>22.35</v>
      </c>
      <c r="R707" s="98"/>
      <c r="S707" s="98">
        <v>1.0038314176245211</v>
      </c>
      <c r="T707" s="98">
        <v>22.35</v>
      </c>
      <c r="U707" s="102">
        <v>23.353831417624523</v>
      </c>
      <c r="V707" s="98">
        <v>80</v>
      </c>
      <c r="W707" s="98">
        <v>72</v>
      </c>
      <c r="X707" s="103" t="s">
        <v>6948</v>
      </c>
      <c r="Y707" s="102"/>
      <c r="Z707" s="102"/>
      <c r="AA707" s="102"/>
      <c r="AB707" s="102">
        <v>35</v>
      </c>
      <c r="AC707" s="98"/>
      <c r="AD707" s="102"/>
      <c r="AE707" s="104"/>
      <c r="AF707" s="105">
        <v>80</v>
      </c>
      <c r="AG707" s="106" t="s">
        <v>7032</v>
      </c>
      <c r="AH707" s="100" t="s">
        <v>7033</v>
      </c>
      <c r="AI707" s="107"/>
      <c r="AJ707" s="106"/>
      <c r="AK707" s="98"/>
      <c r="AL707" s="107"/>
      <c r="AM707" s="106"/>
      <c r="AN707" s="98"/>
      <c r="AO707" s="107"/>
      <c r="AP707" s="106"/>
      <c r="AQ707" s="98"/>
      <c r="AR707" s="107"/>
      <c r="AS707" s="106"/>
      <c r="AT707" s="98"/>
      <c r="AU707" s="107"/>
      <c r="AV707" s="108"/>
      <c r="AW707" s="98"/>
      <c r="AX707" s="98"/>
      <c r="AY707" s="45"/>
      <c r="AZ707" s="45"/>
      <c r="BA707" s="45"/>
      <c r="BB707" s="45"/>
      <c r="BC707" s="45"/>
      <c r="BD707" s="45"/>
      <c r="BE707" s="45"/>
      <c r="BF707" s="45"/>
      <c r="BG707" s="45"/>
      <c r="BH707" s="45"/>
      <c r="BI707" s="45"/>
      <c r="BJ707" s="45"/>
      <c r="BK707" s="45"/>
      <c r="BL707" s="45"/>
      <c r="BM707" s="45"/>
      <c r="BN707" s="45"/>
      <c r="BO707" s="45"/>
      <c r="BP707" s="45"/>
      <c r="BQ707" s="45"/>
      <c r="BR707" s="45"/>
      <c r="BS707" s="45"/>
      <c r="BT707" s="45"/>
      <c r="BU707" s="45"/>
      <c r="BV707" s="45"/>
      <c r="BW707" s="45"/>
      <c r="BX707" s="45"/>
      <c r="BY707" s="45"/>
      <c r="BZ707" s="45"/>
      <c r="CA707" s="45"/>
      <c r="CB707" s="45"/>
      <c r="CC707" s="45"/>
      <c r="CD707" s="45"/>
      <c r="CE707" s="45"/>
      <c r="CF707" s="45"/>
      <c r="CG707" s="45"/>
      <c r="CH707" s="45"/>
      <c r="CI707" s="45"/>
      <c r="CJ707" s="45"/>
      <c r="CK707" s="45"/>
      <c r="CL707" s="45"/>
      <c r="CM707" s="45"/>
      <c r="CN707" s="45"/>
      <c r="CO707" s="45"/>
      <c r="CP707" s="45"/>
      <c r="CQ707" s="45"/>
      <c r="CR707" s="45"/>
      <c r="CS707" s="45"/>
      <c r="CT707" s="45"/>
      <c r="CU707" s="45"/>
      <c r="CV707" s="45"/>
      <c r="CW707" s="45"/>
      <c r="CX707" s="45"/>
      <c r="CY707" s="45"/>
      <c r="CZ707" s="45"/>
      <c r="DA707" s="45"/>
      <c r="DB707" s="45"/>
      <c r="DC707" s="45"/>
      <c r="DD707" s="45"/>
      <c r="DE707" s="45"/>
      <c r="DF707" s="45"/>
      <c r="DG707" s="45"/>
      <c r="DH707" s="45"/>
      <c r="DI707" s="45"/>
      <c r="DJ707" s="45"/>
      <c r="DK707" s="45"/>
      <c r="DL707" s="45"/>
      <c r="DM707" s="45"/>
      <c r="DN707" s="45"/>
      <c r="DO707" s="45"/>
      <c r="DP707" s="45"/>
      <c r="DQ707" s="45"/>
      <c r="DR707" s="45"/>
      <c r="DS707" s="45"/>
      <c r="DT707" s="45"/>
      <c r="DU707" s="45"/>
      <c r="DV707" s="45"/>
      <c r="DW707" s="45"/>
      <c r="DX707" s="45"/>
      <c r="DY707" s="45"/>
      <c r="DZ707" s="45"/>
      <c r="EA707" s="45"/>
      <c r="EB707" s="45"/>
      <c r="EC707" s="45"/>
      <c r="ED707" s="45"/>
      <c r="EE707" s="45"/>
      <c r="EF707" s="45"/>
      <c r="EG707" s="45"/>
      <c r="EH707" s="45"/>
      <c r="EI707" s="45"/>
      <c r="EJ707" s="45"/>
      <c r="EK707" s="45"/>
      <c r="EL707" s="45"/>
      <c r="EM707" s="45"/>
      <c r="EN707" s="45"/>
      <c r="EO707" s="45"/>
      <c r="EP707" s="45"/>
      <c r="EQ707" s="45"/>
      <c r="ER707" s="45"/>
    </row>
    <row r="708" spans="1:148" ht="101.95" x14ac:dyDescent="0.25">
      <c r="A708" s="97">
        <v>2990</v>
      </c>
      <c r="B708" s="100" t="s">
        <v>6938</v>
      </c>
      <c r="C708" s="98" t="s">
        <v>6939</v>
      </c>
      <c r="D708" s="99" t="s">
        <v>6940</v>
      </c>
      <c r="E708" s="100" t="s">
        <v>7045</v>
      </c>
      <c r="F708" s="98" t="s">
        <v>7046</v>
      </c>
      <c r="G708" s="100" t="s">
        <v>7047</v>
      </c>
      <c r="H708" s="98">
        <v>2011</v>
      </c>
      <c r="I708" s="100" t="s">
        <v>7048</v>
      </c>
      <c r="J708" s="101">
        <v>37664.71</v>
      </c>
      <c r="K708" s="100" t="s">
        <v>7903</v>
      </c>
      <c r="L708" s="100" t="s">
        <v>7049</v>
      </c>
      <c r="M708" s="100" t="s">
        <v>7049</v>
      </c>
      <c r="N708" s="100" t="s">
        <v>7050</v>
      </c>
      <c r="O708" s="100" t="s">
        <v>7051</v>
      </c>
      <c r="P708" s="100" t="s">
        <v>7052</v>
      </c>
      <c r="Q708" s="102">
        <v>22.35</v>
      </c>
      <c r="R708" s="98"/>
      <c r="S708" s="98">
        <v>5.9003831417624522</v>
      </c>
      <c r="T708" s="98">
        <v>22.35</v>
      </c>
      <c r="U708" s="102">
        <v>28.250383141762455</v>
      </c>
      <c r="V708" s="98">
        <v>100</v>
      </c>
      <c r="W708" s="98">
        <v>55</v>
      </c>
      <c r="X708" s="103" t="s">
        <v>6948</v>
      </c>
      <c r="Y708" s="102"/>
      <c r="Z708" s="102"/>
      <c r="AA708" s="102"/>
      <c r="AB708" s="102">
        <v>4</v>
      </c>
      <c r="AC708" s="98"/>
      <c r="AD708" s="102">
        <v>12.57</v>
      </c>
      <c r="AE708" s="104"/>
      <c r="AF708" s="105">
        <v>100</v>
      </c>
      <c r="AG708" s="106" t="s">
        <v>769</v>
      </c>
      <c r="AH708" s="100" t="s">
        <v>1515</v>
      </c>
      <c r="AI708" s="107">
        <v>40</v>
      </c>
      <c r="AJ708" s="106" t="s">
        <v>7053</v>
      </c>
      <c r="AK708" s="98" t="s">
        <v>1515</v>
      </c>
      <c r="AL708" s="107">
        <v>20</v>
      </c>
      <c r="AM708" s="106" t="s">
        <v>7054</v>
      </c>
      <c r="AN708" s="98" t="s">
        <v>1515</v>
      </c>
      <c r="AO708" s="107">
        <v>5</v>
      </c>
      <c r="AP708" s="106" t="s">
        <v>7055</v>
      </c>
      <c r="AQ708" s="98" t="s">
        <v>1515</v>
      </c>
      <c r="AR708" s="107">
        <v>5</v>
      </c>
      <c r="AS708" s="106"/>
      <c r="AT708" s="98"/>
      <c r="AU708" s="107"/>
      <c r="AV708" s="108"/>
      <c r="AW708" s="98"/>
      <c r="AX708" s="98"/>
      <c r="AY708" s="45"/>
      <c r="AZ708" s="45"/>
      <c r="BA708" s="45"/>
      <c r="BB708" s="45"/>
      <c r="BC708" s="45"/>
      <c r="BD708" s="45"/>
      <c r="BE708" s="45"/>
      <c r="BF708" s="45"/>
      <c r="BG708" s="45"/>
      <c r="BH708" s="45"/>
      <c r="BI708" s="45"/>
      <c r="BJ708" s="45"/>
      <c r="BK708" s="45"/>
      <c r="BL708" s="45"/>
      <c r="BM708" s="45"/>
      <c r="BN708" s="45"/>
      <c r="BO708" s="45"/>
      <c r="BP708" s="45"/>
      <c r="BQ708" s="45"/>
      <c r="BR708" s="45"/>
      <c r="BS708" s="45"/>
      <c r="BT708" s="45"/>
      <c r="BU708" s="45"/>
      <c r="BV708" s="45"/>
      <c r="BW708" s="45"/>
      <c r="BX708" s="45"/>
      <c r="BY708" s="45"/>
      <c r="BZ708" s="45"/>
      <c r="CA708" s="45"/>
      <c r="CB708" s="45"/>
      <c r="CC708" s="45"/>
      <c r="CD708" s="45"/>
      <c r="CE708" s="45"/>
      <c r="CF708" s="45"/>
      <c r="CG708" s="45"/>
      <c r="CH708" s="45"/>
      <c r="CI708" s="45"/>
      <c r="CJ708" s="45"/>
      <c r="CK708" s="45"/>
      <c r="CL708" s="45"/>
      <c r="CM708" s="45"/>
      <c r="CN708" s="45"/>
      <c r="CO708" s="45"/>
      <c r="CP708" s="45"/>
      <c r="CQ708" s="45"/>
      <c r="CR708" s="45"/>
      <c r="CS708" s="45"/>
      <c r="CT708" s="45"/>
      <c r="CU708" s="45"/>
      <c r="CV708" s="45"/>
      <c r="CW708" s="45"/>
      <c r="CX708" s="45"/>
      <c r="CY708" s="45"/>
      <c r="CZ708" s="45"/>
      <c r="DA708" s="45"/>
      <c r="DB708" s="45"/>
      <c r="DC708" s="45"/>
      <c r="DD708" s="45"/>
      <c r="DE708" s="45"/>
      <c r="DF708" s="45"/>
      <c r="DG708" s="45"/>
      <c r="DH708" s="45"/>
      <c r="DI708" s="45"/>
      <c r="DJ708" s="45"/>
      <c r="DK708" s="45"/>
      <c r="DL708" s="45"/>
      <c r="DM708" s="45"/>
      <c r="DN708" s="45"/>
      <c r="DO708" s="45"/>
      <c r="DP708" s="45"/>
      <c r="DQ708" s="45"/>
      <c r="DR708" s="45"/>
      <c r="DS708" s="45"/>
      <c r="DT708" s="45"/>
      <c r="DU708" s="45"/>
      <c r="DV708" s="45"/>
      <c r="DW708" s="45"/>
      <c r="DX708" s="45"/>
      <c r="DY708" s="45"/>
      <c r="DZ708" s="45"/>
      <c r="EA708" s="45"/>
      <c r="EB708" s="45"/>
      <c r="EC708" s="45"/>
      <c r="ED708" s="45"/>
      <c r="EE708" s="45"/>
      <c r="EF708" s="45"/>
      <c r="EG708" s="45"/>
      <c r="EH708" s="45"/>
      <c r="EI708" s="45"/>
      <c r="EJ708" s="45"/>
      <c r="EK708" s="45"/>
      <c r="EL708" s="45"/>
      <c r="EM708" s="45"/>
      <c r="EN708" s="45"/>
      <c r="EO708" s="45"/>
      <c r="EP708" s="45"/>
      <c r="EQ708" s="45"/>
      <c r="ER708" s="45"/>
    </row>
    <row r="709" spans="1:148" ht="305.75" x14ac:dyDescent="0.25">
      <c r="A709" s="97">
        <v>2990</v>
      </c>
      <c r="B709" s="100" t="s">
        <v>6938</v>
      </c>
      <c r="C709" s="98" t="s">
        <v>6939</v>
      </c>
      <c r="D709" s="99" t="s">
        <v>6940</v>
      </c>
      <c r="E709" s="100" t="s">
        <v>7088</v>
      </c>
      <c r="F709" s="98" t="s">
        <v>6951</v>
      </c>
      <c r="G709" s="100" t="s">
        <v>7089</v>
      </c>
      <c r="H709" s="98">
        <v>2010</v>
      </c>
      <c r="I709" s="100" t="s">
        <v>7090</v>
      </c>
      <c r="J709" s="101">
        <v>41275.199999999997</v>
      </c>
      <c r="K709" s="100" t="s">
        <v>7903</v>
      </c>
      <c r="L709" s="100" t="s">
        <v>7091</v>
      </c>
      <c r="M709" s="100" t="s">
        <v>7091</v>
      </c>
      <c r="N709" s="100" t="s">
        <v>6955</v>
      </c>
      <c r="O709" s="100" t="s">
        <v>6956</v>
      </c>
      <c r="P709" s="100" t="s">
        <v>7092</v>
      </c>
      <c r="Q709" s="102">
        <v>22.35</v>
      </c>
      <c r="R709" s="98"/>
      <c r="S709" s="98">
        <v>3.6494252873563218</v>
      </c>
      <c r="T709" s="98">
        <v>22.35</v>
      </c>
      <c r="U709" s="102">
        <v>25.999425287356324</v>
      </c>
      <c r="V709" s="98">
        <v>100</v>
      </c>
      <c r="W709" s="98">
        <v>60</v>
      </c>
      <c r="X709" s="103" t="s">
        <v>6948</v>
      </c>
      <c r="Y709" s="102"/>
      <c r="Z709" s="102"/>
      <c r="AA709" s="102"/>
      <c r="AB709" s="102">
        <v>11</v>
      </c>
      <c r="AC709" s="98"/>
      <c r="AD709" s="102">
        <v>12.57</v>
      </c>
      <c r="AE709" s="104"/>
      <c r="AF709" s="105">
        <v>50</v>
      </c>
      <c r="AG709" s="106" t="s">
        <v>1272</v>
      </c>
      <c r="AH709" s="100" t="s">
        <v>6961</v>
      </c>
      <c r="AI709" s="107">
        <v>20</v>
      </c>
      <c r="AJ709" s="106" t="s">
        <v>6959</v>
      </c>
      <c r="AK709" s="98" t="s">
        <v>6961</v>
      </c>
      <c r="AL709" s="107">
        <v>30</v>
      </c>
      <c r="AM709" s="106" t="s">
        <v>7093</v>
      </c>
      <c r="AN709" s="98" t="s">
        <v>6961</v>
      </c>
      <c r="AO709" s="107"/>
      <c r="AP709" s="106"/>
      <c r="AQ709" s="98"/>
      <c r="AR709" s="107"/>
      <c r="AS709" s="106"/>
      <c r="AT709" s="98"/>
      <c r="AU709" s="107"/>
      <c r="AV709" s="108"/>
      <c r="AW709" s="98"/>
      <c r="AX709" s="98"/>
      <c r="AY709" s="45"/>
      <c r="AZ709" s="45"/>
      <c r="BA709" s="45"/>
      <c r="BB709" s="45"/>
      <c r="BC709" s="45"/>
      <c r="BD709" s="45"/>
      <c r="BE709" s="45"/>
      <c r="BF709" s="45"/>
      <c r="BG709" s="45"/>
      <c r="BH709" s="45"/>
      <c r="BI709" s="45"/>
      <c r="BJ709" s="45"/>
      <c r="BK709" s="45"/>
      <c r="BL709" s="45"/>
      <c r="BM709" s="45"/>
      <c r="BN709" s="45"/>
      <c r="BO709" s="45"/>
      <c r="BP709" s="45"/>
      <c r="BQ709" s="45"/>
      <c r="BR709" s="45"/>
      <c r="BS709" s="45"/>
      <c r="BT709" s="45"/>
      <c r="BU709" s="45"/>
      <c r="BV709" s="45"/>
      <c r="BW709" s="45"/>
      <c r="BX709" s="45"/>
      <c r="BY709" s="45"/>
      <c r="BZ709" s="45"/>
      <c r="CA709" s="45"/>
      <c r="CB709" s="45"/>
      <c r="CC709" s="45"/>
      <c r="CD709" s="45"/>
      <c r="CE709" s="45"/>
      <c r="CF709" s="45"/>
      <c r="CG709" s="45"/>
      <c r="CH709" s="45"/>
      <c r="CI709" s="45"/>
      <c r="CJ709" s="45"/>
      <c r="CK709" s="45"/>
      <c r="CL709" s="45"/>
      <c r="CM709" s="45"/>
      <c r="CN709" s="45"/>
      <c r="CO709" s="45"/>
      <c r="CP709" s="45"/>
      <c r="CQ709" s="45"/>
      <c r="CR709" s="45"/>
      <c r="CS709" s="45"/>
      <c r="CT709" s="45"/>
      <c r="CU709" s="45"/>
      <c r="CV709" s="45"/>
      <c r="CW709" s="45"/>
      <c r="CX709" s="45"/>
      <c r="CY709" s="45"/>
      <c r="CZ709" s="45"/>
      <c r="DA709" s="45"/>
      <c r="DB709" s="45"/>
      <c r="DC709" s="45"/>
      <c r="DD709" s="45"/>
      <c r="DE709" s="45"/>
      <c r="DF709" s="45"/>
      <c r="DG709" s="45"/>
      <c r="DH709" s="45"/>
      <c r="DI709" s="45"/>
      <c r="DJ709" s="45"/>
      <c r="DK709" s="45"/>
      <c r="DL709" s="45"/>
      <c r="DM709" s="45"/>
      <c r="DN709" s="45"/>
      <c r="DO709" s="45"/>
      <c r="DP709" s="45"/>
      <c r="DQ709" s="45"/>
      <c r="DR709" s="45"/>
      <c r="DS709" s="45"/>
      <c r="DT709" s="45"/>
      <c r="DU709" s="45"/>
      <c r="DV709" s="45"/>
      <c r="DW709" s="45"/>
      <c r="DX709" s="45"/>
      <c r="DY709" s="45"/>
      <c r="DZ709" s="45"/>
      <c r="EA709" s="45"/>
      <c r="EB709" s="45"/>
      <c r="EC709" s="45"/>
      <c r="ED709" s="45"/>
      <c r="EE709" s="45"/>
      <c r="EF709" s="45"/>
      <c r="EG709" s="45"/>
      <c r="EH709" s="45"/>
      <c r="EI709" s="45"/>
      <c r="EJ709" s="45"/>
      <c r="EK709" s="45"/>
      <c r="EL709" s="45"/>
      <c r="EM709" s="45"/>
      <c r="EN709" s="45"/>
      <c r="EO709" s="45"/>
      <c r="EP709" s="45"/>
      <c r="EQ709" s="45"/>
      <c r="ER709" s="45"/>
    </row>
    <row r="710" spans="1:148" ht="152.9" x14ac:dyDescent="0.25">
      <c r="A710" s="97">
        <v>2990</v>
      </c>
      <c r="B710" s="100" t="s">
        <v>6938</v>
      </c>
      <c r="C710" s="98" t="s">
        <v>6939</v>
      </c>
      <c r="D710" s="99" t="s">
        <v>6940</v>
      </c>
      <c r="E710" s="100" t="s">
        <v>1517</v>
      </c>
      <c r="F710" s="98" t="s">
        <v>7094</v>
      </c>
      <c r="G710" s="100" t="s">
        <v>7095</v>
      </c>
      <c r="H710" s="98">
        <v>2012</v>
      </c>
      <c r="I710" s="100" t="s">
        <v>7096</v>
      </c>
      <c r="J710" s="101">
        <v>68999.179999999993</v>
      </c>
      <c r="K710" s="100" t="s">
        <v>7903</v>
      </c>
      <c r="L710" s="100" t="s">
        <v>7097</v>
      </c>
      <c r="M710" s="100" t="s">
        <v>7098</v>
      </c>
      <c r="N710" s="100" t="s">
        <v>7099</v>
      </c>
      <c r="O710" s="100" t="s">
        <v>7100</v>
      </c>
      <c r="P710" s="100" t="s">
        <v>7101</v>
      </c>
      <c r="Q710" s="102">
        <v>22.35</v>
      </c>
      <c r="R710" s="98"/>
      <c r="S710" s="98">
        <v>3.3524904214559386</v>
      </c>
      <c r="T710" s="98">
        <v>22.35</v>
      </c>
      <c r="U710" s="102">
        <v>25.702490421455941</v>
      </c>
      <c r="V710" s="98">
        <v>90</v>
      </c>
      <c r="W710" s="98">
        <v>38</v>
      </c>
      <c r="X710" s="103" t="s">
        <v>6948</v>
      </c>
      <c r="Y710" s="102"/>
      <c r="Z710" s="102"/>
      <c r="AA710" s="102"/>
      <c r="AB710" s="102">
        <v>4</v>
      </c>
      <c r="AC710" s="98"/>
      <c r="AD710" s="102">
        <v>12.57</v>
      </c>
      <c r="AE710" s="104"/>
      <c r="AF710" s="105">
        <v>90</v>
      </c>
      <c r="AG710" s="106" t="s">
        <v>1516</v>
      </c>
      <c r="AH710" s="100" t="s">
        <v>1515</v>
      </c>
      <c r="AI710" s="107">
        <v>80</v>
      </c>
      <c r="AJ710" s="106" t="s">
        <v>6959</v>
      </c>
      <c r="AK710" s="98" t="s">
        <v>7056</v>
      </c>
      <c r="AL710" s="107">
        <v>10</v>
      </c>
      <c r="AM710" s="106"/>
      <c r="AN710" s="98"/>
      <c r="AO710" s="107"/>
      <c r="AP710" s="106"/>
      <c r="AQ710" s="98"/>
      <c r="AR710" s="107"/>
      <c r="AS710" s="106"/>
      <c r="AT710" s="98"/>
      <c r="AU710" s="107"/>
      <c r="AV710" s="108"/>
      <c r="AW710" s="98"/>
      <c r="AX710" s="98"/>
      <c r="AY710" s="45"/>
      <c r="AZ710" s="45"/>
      <c r="BA710" s="45"/>
      <c r="BB710" s="45"/>
      <c r="BC710" s="45"/>
      <c r="BD710" s="45"/>
      <c r="BE710" s="45"/>
      <c r="BF710" s="45"/>
      <c r="BG710" s="45"/>
      <c r="BH710" s="45"/>
      <c r="BI710" s="45"/>
      <c r="BJ710" s="45"/>
      <c r="BK710" s="45"/>
      <c r="BL710" s="45"/>
      <c r="BM710" s="45"/>
      <c r="BN710" s="45"/>
      <c r="BO710" s="45"/>
      <c r="BP710" s="45"/>
      <c r="BQ710" s="45"/>
      <c r="BR710" s="45"/>
      <c r="BS710" s="45"/>
      <c r="BT710" s="45"/>
      <c r="BU710" s="45"/>
      <c r="BV710" s="45"/>
      <c r="BW710" s="45"/>
      <c r="BX710" s="45"/>
      <c r="BY710" s="45"/>
      <c r="BZ710" s="45"/>
      <c r="CA710" s="45"/>
      <c r="CB710" s="45"/>
      <c r="CC710" s="45"/>
      <c r="CD710" s="45"/>
      <c r="CE710" s="45"/>
      <c r="CF710" s="45"/>
      <c r="CG710" s="45"/>
      <c r="CH710" s="45"/>
      <c r="CI710" s="45"/>
      <c r="CJ710" s="45"/>
      <c r="CK710" s="45"/>
      <c r="CL710" s="45"/>
      <c r="CM710" s="45"/>
      <c r="CN710" s="45"/>
      <c r="CO710" s="45"/>
      <c r="CP710" s="45"/>
      <c r="CQ710" s="45"/>
      <c r="CR710" s="45"/>
      <c r="CS710" s="45"/>
      <c r="CT710" s="45"/>
      <c r="CU710" s="45"/>
      <c r="CV710" s="45"/>
      <c r="CW710" s="45"/>
      <c r="CX710" s="45"/>
      <c r="CY710" s="45"/>
      <c r="CZ710" s="45"/>
      <c r="DA710" s="45"/>
      <c r="DB710" s="45"/>
      <c r="DC710" s="45"/>
      <c r="DD710" s="45"/>
      <c r="DE710" s="45"/>
      <c r="DF710" s="45"/>
      <c r="DG710" s="45"/>
      <c r="DH710" s="45"/>
      <c r="DI710" s="45"/>
      <c r="DJ710" s="45"/>
      <c r="DK710" s="45"/>
      <c r="DL710" s="45"/>
      <c r="DM710" s="45"/>
      <c r="DN710" s="45"/>
      <c r="DO710" s="45"/>
      <c r="DP710" s="45"/>
      <c r="DQ710" s="45"/>
      <c r="DR710" s="45"/>
      <c r="DS710" s="45"/>
      <c r="DT710" s="45"/>
      <c r="DU710" s="45"/>
      <c r="DV710" s="45"/>
      <c r="DW710" s="45"/>
      <c r="DX710" s="45"/>
      <c r="DY710" s="45"/>
      <c r="DZ710" s="45"/>
      <c r="EA710" s="45"/>
      <c r="EB710" s="45"/>
      <c r="EC710" s="45"/>
      <c r="ED710" s="45"/>
      <c r="EE710" s="45"/>
      <c r="EF710" s="45"/>
      <c r="EG710" s="45"/>
      <c r="EH710" s="45"/>
      <c r="EI710" s="45"/>
      <c r="EJ710" s="45"/>
      <c r="EK710" s="45"/>
      <c r="EL710" s="45"/>
      <c r="EM710" s="45"/>
      <c r="EN710" s="45"/>
      <c r="EO710" s="45"/>
      <c r="EP710" s="45"/>
      <c r="EQ710" s="45"/>
      <c r="ER710" s="45"/>
    </row>
    <row r="711" spans="1:148" ht="191.1" x14ac:dyDescent="0.25">
      <c r="A711" s="97">
        <v>2990</v>
      </c>
      <c r="B711" s="100" t="s">
        <v>6938</v>
      </c>
      <c r="C711" s="98" t="s">
        <v>6939</v>
      </c>
      <c r="D711" s="99" t="s">
        <v>6940</v>
      </c>
      <c r="E711" s="100" t="s">
        <v>2870</v>
      </c>
      <c r="F711" s="98" t="s">
        <v>7102</v>
      </c>
      <c r="G711" s="100" t="s">
        <v>7103</v>
      </c>
      <c r="H711" s="98">
        <v>2010</v>
      </c>
      <c r="I711" s="100" t="s">
        <v>7104</v>
      </c>
      <c r="J711" s="101">
        <v>32368.54</v>
      </c>
      <c r="K711" s="100" t="s">
        <v>7903</v>
      </c>
      <c r="L711" s="100" t="s">
        <v>7105</v>
      </c>
      <c r="M711" s="100" t="s">
        <v>7106</v>
      </c>
      <c r="N711" s="100" t="s">
        <v>7107</v>
      </c>
      <c r="O711" s="100" t="s">
        <v>7108</v>
      </c>
      <c r="P711" s="100" t="s">
        <v>7109</v>
      </c>
      <c r="Q711" s="102">
        <v>22.35</v>
      </c>
      <c r="R711" s="98"/>
      <c r="S711" s="98">
        <v>2.3448275862068964</v>
      </c>
      <c r="T711" s="98">
        <v>22.35</v>
      </c>
      <c r="U711" s="102">
        <v>24.694827586206898</v>
      </c>
      <c r="V711" s="98">
        <v>80</v>
      </c>
      <c r="W711" s="98">
        <v>68</v>
      </c>
      <c r="X711" s="103" t="s">
        <v>6948</v>
      </c>
      <c r="Y711" s="102"/>
      <c r="Z711" s="102"/>
      <c r="AA711" s="102"/>
      <c r="AB711" s="102">
        <v>4</v>
      </c>
      <c r="AC711" s="98"/>
      <c r="AD711" s="102">
        <v>12.57</v>
      </c>
      <c r="AE711" s="104"/>
      <c r="AF711" s="105">
        <v>80</v>
      </c>
      <c r="AG711" s="106" t="s">
        <v>7110</v>
      </c>
      <c r="AH711" s="100" t="s">
        <v>7111</v>
      </c>
      <c r="AI711" s="107">
        <v>60</v>
      </c>
      <c r="AJ711" s="106" t="s">
        <v>7112</v>
      </c>
      <c r="AK711" s="98" t="s">
        <v>7113</v>
      </c>
      <c r="AL711" s="107">
        <v>20</v>
      </c>
      <c r="AM711" s="106"/>
      <c r="AN711" s="98"/>
      <c r="AO711" s="107"/>
      <c r="AP711" s="106"/>
      <c r="AQ711" s="98"/>
      <c r="AR711" s="107"/>
      <c r="AS711" s="106"/>
      <c r="AT711" s="98"/>
      <c r="AU711" s="107"/>
      <c r="AV711" s="108"/>
      <c r="AW711" s="98"/>
      <c r="AX711" s="98"/>
      <c r="AY711" s="45"/>
      <c r="AZ711" s="45"/>
      <c r="BA711" s="45"/>
      <c r="BB711" s="45"/>
      <c r="BC711" s="45"/>
      <c r="BD711" s="45"/>
      <c r="BE711" s="45"/>
      <c r="BF711" s="45"/>
      <c r="BG711" s="45"/>
      <c r="BH711" s="45"/>
      <c r="BI711" s="45"/>
      <c r="BJ711" s="45"/>
      <c r="BK711" s="45"/>
      <c r="BL711" s="45"/>
      <c r="BM711" s="45"/>
      <c r="BN711" s="45"/>
      <c r="BO711" s="45"/>
      <c r="BP711" s="45"/>
      <c r="BQ711" s="45"/>
      <c r="BR711" s="45"/>
      <c r="BS711" s="45"/>
      <c r="BT711" s="45"/>
      <c r="BU711" s="45"/>
      <c r="BV711" s="45"/>
      <c r="BW711" s="45"/>
      <c r="BX711" s="45"/>
      <c r="BY711" s="45"/>
      <c r="BZ711" s="45"/>
      <c r="CA711" s="45"/>
      <c r="CB711" s="45"/>
      <c r="CC711" s="45"/>
      <c r="CD711" s="45"/>
      <c r="CE711" s="45"/>
      <c r="CF711" s="45"/>
      <c r="CG711" s="45"/>
      <c r="CH711" s="45"/>
      <c r="CI711" s="45"/>
      <c r="CJ711" s="45"/>
      <c r="CK711" s="45"/>
      <c r="CL711" s="45"/>
      <c r="CM711" s="45"/>
      <c r="CN711" s="45"/>
      <c r="CO711" s="45"/>
      <c r="CP711" s="45"/>
      <c r="CQ711" s="45"/>
      <c r="CR711" s="45"/>
      <c r="CS711" s="45"/>
      <c r="CT711" s="45"/>
      <c r="CU711" s="45"/>
      <c r="CV711" s="45"/>
      <c r="CW711" s="45"/>
      <c r="CX711" s="45"/>
      <c r="CY711" s="45"/>
      <c r="CZ711" s="45"/>
      <c r="DA711" s="45"/>
      <c r="DB711" s="45"/>
      <c r="DC711" s="45"/>
      <c r="DD711" s="45"/>
      <c r="DE711" s="45"/>
      <c r="DF711" s="45"/>
      <c r="DG711" s="45"/>
      <c r="DH711" s="45"/>
      <c r="DI711" s="45"/>
      <c r="DJ711" s="45"/>
      <c r="DK711" s="45"/>
      <c r="DL711" s="45"/>
      <c r="DM711" s="45"/>
      <c r="DN711" s="45"/>
      <c r="DO711" s="45"/>
      <c r="DP711" s="45"/>
      <c r="DQ711" s="45"/>
      <c r="DR711" s="45"/>
      <c r="DS711" s="45"/>
      <c r="DT711" s="45"/>
      <c r="DU711" s="45"/>
      <c r="DV711" s="45"/>
      <c r="DW711" s="45"/>
      <c r="DX711" s="45"/>
      <c r="DY711" s="45"/>
      <c r="DZ711" s="45"/>
      <c r="EA711" s="45"/>
      <c r="EB711" s="45"/>
      <c r="EC711" s="45"/>
      <c r="ED711" s="45"/>
      <c r="EE711" s="45"/>
      <c r="EF711" s="45"/>
      <c r="EG711" s="45"/>
      <c r="EH711" s="45"/>
      <c r="EI711" s="45"/>
      <c r="EJ711" s="45"/>
      <c r="EK711" s="45"/>
      <c r="EL711" s="45"/>
      <c r="EM711" s="45"/>
      <c r="EN711" s="45"/>
      <c r="EO711" s="45"/>
      <c r="EP711" s="45"/>
      <c r="EQ711" s="45"/>
      <c r="ER711" s="45"/>
    </row>
    <row r="712" spans="1:148" ht="101.95" x14ac:dyDescent="0.25">
      <c r="A712" s="97">
        <v>2990</v>
      </c>
      <c r="B712" s="100" t="s">
        <v>6938</v>
      </c>
      <c r="C712" s="98" t="s">
        <v>6939</v>
      </c>
      <c r="D712" s="99" t="s">
        <v>6940</v>
      </c>
      <c r="E712" s="100" t="s">
        <v>1525</v>
      </c>
      <c r="F712" s="98" t="s">
        <v>7122</v>
      </c>
      <c r="G712" s="100" t="s">
        <v>7123</v>
      </c>
      <c r="H712" s="98">
        <v>2013</v>
      </c>
      <c r="I712" s="100" t="s">
        <v>7124</v>
      </c>
      <c r="J712" s="101">
        <v>79588.896000000008</v>
      </c>
      <c r="K712" s="100" t="s">
        <v>7903</v>
      </c>
      <c r="L712" s="100" t="s">
        <v>7125</v>
      </c>
      <c r="M712" s="100" t="s">
        <v>7126</v>
      </c>
      <c r="N712" s="100" t="s">
        <v>7127</v>
      </c>
      <c r="O712" s="100" t="s">
        <v>7128</v>
      </c>
      <c r="P712" s="100" t="s">
        <v>7129</v>
      </c>
      <c r="Q712" s="102">
        <v>22.35</v>
      </c>
      <c r="R712" s="98"/>
      <c r="S712" s="98">
        <v>1.8295019157088122</v>
      </c>
      <c r="T712" s="98">
        <v>22.35</v>
      </c>
      <c r="U712" s="102">
        <v>24.179501915708812</v>
      </c>
      <c r="V712" s="98">
        <v>80</v>
      </c>
      <c r="W712" s="98">
        <v>3</v>
      </c>
      <c r="X712" s="103" t="s">
        <v>6948</v>
      </c>
      <c r="Y712" s="102"/>
      <c r="Z712" s="102"/>
      <c r="AA712" s="102"/>
      <c r="AB712" s="102">
        <v>66</v>
      </c>
      <c r="AC712" s="98"/>
      <c r="AD712" s="102">
        <v>12.57</v>
      </c>
      <c r="AE712" s="104"/>
      <c r="AF712" s="105">
        <v>80</v>
      </c>
      <c r="AG712" s="106" t="s">
        <v>1524</v>
      </c>
      <c r="AH712" s="100" t="s">
        <v>1515</v>
      </c>
      <c r="AI712" s="107">
        <v>70</v>
      </c>
      <c r="AJ712" s="106" t="s">
        <v>6959</v>
      </c>
      <c r="AK712" s="98" t="s">
        <v>7056</v>
      </c>
      <c r="AL712" s="107">
        <v>10</v>
      </c>
      <c r="AM712" s="106"/>
      <c r="AN712" s="98"/>
      <c r="AO712" s="107"/>
      <c r="AP712" s="106"/>
      <c r="AQ712" s="98"/>
      <c r="AR712" s="107"/>
      <c r="AS712" s="106"/>
      <c r="AT712" s="98"/>
      <c r="AU712" s="107"/>
      <c r="AV712" s="108"/>
      <c r="AW712" s="98"/>
      <c r="AX712" s="98"/>
      <c r="AY712" s="45"/>
      <c r="AZ712" s="45"/>
      <c r="BA712" s="45"/>
      <c r="BB712" s="45"/>
      <c r="BC712" s="45"/>
      <c r="BD712" s="45"/>
      <c r="BE712" s="45"/>
      <c r="BF712" s="45"/>
      <c r="BG712" s="45"/>
      <c r="BH712" s="45"/>
      <c r="BI712" s="45"/>
      <c r="BJ712" s="45"/>
      <c r="BK712" s="45"/>
      <c r="BL712" s="45"/>
      <c r="BM712" s="45"/>
      <c r="BN712" s="45"/>
      <c r="BO712" s="45"/>
      <c r="BP712" s="45"/>
      <c r="BQ712" s="45"/>
      <c r="BR712" s="45"/>
      <c r="BS712" s="45"/>
      <c r="BT712" s="45"/>
      <c r="BU712" s="45"/>
      <c r="BV712" s="45"/>
      <c r="BW712" s="45"/>
      <c r="BX712" s="45"/>
      <c r="BY712" s="45"/>
      <c r="BZ712" s="45"/>
      <c r="CA712" s="45"/>
      <c r="CB712" s="45"/>
      <c r="CC712" s="45"/>
      <c r="CD712" s="45"/>
      <c r="CE712" s="45"/>
      <c r="CF712" s="45"/>
      <c r="CG712" s="45"/>
      <c r="CH712" s="45"/>
      <c r="CI712" s="45"/>
      <c r="CJ712" s="45"/>
      <c r="CK712" s="45"/>
      <c r="CL712" s="45"/>
      <c r="CM712" s="45"/>
      <c r="CN712" s="45"/>
      <c r="CO712" s="45"/>
      <c r="CP712" s="45"/>
      <c r="CQ712" s="45"/>
      <c r="CR712" s="45"/>
      <c r="CS712" s="45"/>
      <c r="CT712" s="45"/>
      <c r="CU712" s="45"/>
      <c r="CV712" s="45"/>
      <c r="CW712" s="45"/>
      <c r="CX712" s="45"/>
      <c r="CY712" s="45"/>
      <c r="CZ712" s="45"/>
      <c r="DA712" s="45"/>
      <c r="DB712" s="45"/>
      <c r="DC712" s="45"/>
      <c r="DD712" s="45"/>
      <c r="DE712" s="45"/>
      <c r="DF712" s="45"/>
      <c r="DG712" s="45"/>
      <c r="DH712" s="45"/>
      <c r="DI712" s="45"/>
      <c r="DJ712" s="45"/>
      <c r="DK712" s="45"/>
      <c r="DL712" s="45"/>
      <c r="DM712" s="45"/>
      <c r="DN712" s="45"/>
      <c r="DO712" s="45"/>
      <c r="DP712" s="45"/>
      <c r="DQ712" s="45"/>
      <c r="DR712" s="45"/>
      <c r="DS712" s="45"/>
      <c r="DT712" s="45"/>
      <c r="DU712" s="45"/>
      <c r="DV712" s="45"/>
      <c r="DW712" s="45"/>
      <c r="DX712" s="45"/>
      <c r="DY712" s="45"/>
      <c r="DZ712" s="45"/>
      <c r="EA712" s="45"/>
      <c r="EB712" s="45"/>
      <c r="EC712" s="45"/>
      <c r="ED712" s="45"/>
      <c r="EE712" s="45"/>
      <c r="EF712" s="45"/>
      <c r="EG712" s="45"/>
      <c r="EH712" s="45"/>
      <c r="EI712" s="45"/>
      <c r="EJ712" s="45"/>
      <c r="EK712" s="45"/>
      <c r="EL712" s="45"/>
      <c r="EM712" s="45"/>
      <c r="EN712" s="45"/>
      <c r="EO712" s="45"/>
      <c r="EP712" s="45"/>
      <c r="EQ712" s="45"/>
      <c r="ER712" s="45"/>
    </row>
    <row r="713" spans="1:148" ht="178.35" x14ac:dyDescent="0.25">
      <c r="A713" s="97">
        <v>2990</v>
      </c>
      <c r="B713" s="100" t="s">
        <v>6938</v>
      </c>
      <c r="C713" s="98" t="s">
        <v>6939</v>
      </c>
      <c r="D713" s="99" t="s">
        <v>6940</v>
      </c>
      <c r="E713" s="100" t="s">
        <v>1517</v>
      </c>
      <c r="F713" s="98" t="s">
        <v>7094</v>
      </c>
      <c r="G713" s="100" t="s">
        <v>7166</v>
      </c>
      <c r="H713" s="98">
        <v>2013</v>
      </c>
      <c r="I713" s="100" t="s">
        <v>7167</v>
      </c>
      <c r="J713" s="101">
        <v>76283.25</v>
      </c>
      <c r="K713" s="100" t="s">
        <v>7903</v>
      </c>
      <c r="L713" s="100" t="s">
        <v>7097</v>
      </c>
      <c r="M713" s="100" t="s">
        <v>7098</v>
      </c>
      <c r="N713" s="100" t="s">
        <v>7168</v>
      </c>
      <c r="O713" s="100" t="s">
        <v>7169</v>
      </c>
      <c r="P713" s="100" t="s">
        <v>7170</v>
      </c>
      <c r="Q713" s="102">
        <v>22.35</v>
      </c>
      <c r="R713" s="98"/>
      <c r="S713" s="98">
        <v>2.9310344827586206</v>
      </c>
      <c r="T713" s="98">
        <v>22.35</v>
      </c>
      <c r="U713" s="102">
        <v>25.281034482758621</v>
      </c>
      <c r="V713" s="98">
        <v>80</v>
      </c>
      <c r="W713" s="98">
        <v>7</v>
      </c>
      <c r="X713" s="103" t="s">
        <v>6948</v>
      </c>
      <c r="Y713" s="102"/>
      <c r="Z713" s="102"/>
      <c r="AA713" s="102"/>
      <c r="AB713" s="102">
        <v>4</v>
      </c>
      <c r="AC713" s="98"/>
      <c r="AD713" s="102">
        <v>12.57</v>
      </c>
      <c r="AE713" s="104"/>
      <c r="AF713" s="105">
        <v>80</v>
      </c>
      <c r="AG713" s="106" t="s">
        <v>1516</v>
      </c>
      <c r="AH713" s="100" t="s">
        <v>1515</v>
      </c>
      <c r="AI713" s="107">
        <v>60</v>
      </c>
      <c r="AJ713" s="106" t="s">
        <v>7171</v>
      </c>
      <c r="AK713" s="98" t="s">
        <v>7172</v>
      </c>
      <c r="AL713" s="107">
        <v>10</v>
      </c>
      <c r="AM713" s="106" t="s">
        <v>6959</v>
      </c>
      <c r="AN713" s="98" t="s">
        <v>7056</v>
      </c>
      <c r="AO713" s="107">
        <v>10</v>
      </c>
      <c r="AP713" s="106"/>
      <c r="AQ713" s="98"/>
      <c r="AR713" s="107"/>
      <c r="AS713" s="106"/>
      <c r="AT713" s="98"/>
      <c r="AU713" s="107"/>
      <c r="AV713" s="108"/>
      <c r="AW713" s="98"/>
      <c r="AX713" s="98"/>
      <c r="AY713" s="45"/>
      <c r="AZ713" s="45"/>
      <c r="BA713" s="45"/>
      <c r="BB713" s="45"/>
      <c r="BC713" s="45"/>
      <c r="BD713" s="45"/>
      <c r="BE713" s="45"/>
      <c r="BF713" s="45"/>
      <c r="BG713" s="45"/>
      <c r="BH713" s="45"/>
      <c r="BI713" s="45"/>
      <c r="BJ713" s="45"/>
      <c r="BK713" s="45"/>
      <c r="BL713" s="45"/>
      <c r="BM713" s="45"/>
      <c r="BN713" s="45"/>
      <c r="BO713" s="45"/>
      <c r="BP713" s="45"/>
      <c r="BQ713" s="45"/>
      <c r="BR713" s="45"/>
      <c r="BS713" s="45"/>
      <c r="BT713" s="45"/>
      <c r="BU713" s="45"/>
      <c r="BV713" s="45"/>
      <c r="BW713" s="45"/>
      <c r="BX713" s="45"/>
      <c r="BY713" s="45"/>
      <c r="BZ713" s="45"/>
      <c r="CA713" s="45"/>
      <c r="CB713" s="45"/>
      <c r="CC713" s="45"/>
      <c r="CD713" s="45"/>
      <c r="CE713" s="45"/>
      <c r="CF713" s="45"/>
      <c r="CG713" s="45"/>
      <c r="CH713" s="45"/>
      <c r="CI713" s="45"/>
      <c r="CJ713" s="45"/>
      <c r="CK713" s="45"/>
      <c r="CL713" s="45"/>
      <c r="CM713" s="45"/>
      <c r="CN713" s="45"/>
      <c r="CO713" s="45"/>
      <c r="CP713" s="45"/>
      <c r="CQ713" s="45"/>
      <c r="CR713" s="45"/>
      <c r="CS713" s="45"/>
      <c r="CT713" s="45"/>
      <c r="CU713" s="45"/>
      <c r="CV713" s="45"/>
      <c r="CW713" s="45"/>
      <c r="CX713" s="45"/>
      <c r="CY713" s="45"/>
      <c r="CZ713" s="45"/>
      <c r="DA713" s="45"/>
      <c r="DB713" s="45"/>
      <c r="DC713" s="45"/>
      <c r="DD713" s="45"/>
      <c r="DE713" s="45"/>
      <c r="DF713" s="45"/>
      <c r="DG713" s="45"/>
      <c r="DH713" s="45"/>
      <c r="DI713" s="45"/>
      <c r="DJ713" s="45"/>
      <c r="DK713" s="45"/>
      <c r="DL713" s="45"/>
      <c r="DM713" s="45"/>
      <c r="DN713" s="45"/>
      <c r="DO713" s="45"/>
      <c r="DP713" s="45"/>
      <c r="DQ713" s="45"/>
      <c r="DR713" s="45"/>
      <c r="DS713" s="45"/>
      <c r="DT713" s="45"/>
      <c r="DU713" s="45"/>
      <c r="DV713" s="45"/>
      <c r="DW713" s="45"/>
      <c r="DX713" s="45"/>
      <c r="DY713" s="45"/>
      <c r="DZ713" s="45"/>
      <c r="EA713" s="45"/>
      <c r="EB713" s="45"/>
      <c r="EC713" s="45"/>
      <c r="ED713" s="45"/>
      <c r="EE713" s="45"/>
      <c r="EF713" s="45"/>
      <c r="EG713" s="45"/>
      <c r="EH713" s="45"/>
      <c r="EI713" s="45"/>
      <c r="EJ713" s="45"/>
      <c r="EK713" s="45"/>
      <c r="EL713" s="45"/>
      <c r="EM713" s="45"/>
      <c r="EN713" s="45"/>
      <c r="EO713" s="45"/>
      <c r="EP713" s="45"/>
      <c r="EQ713" s="45"/>
      <c r="ER713" s="45"/>
    </row>
    <row r="714" spans="1:148" ht="101.95" x14ac:dyDescent="0.25">
      <c r="A714" s="97">
        <v>2990</v>
      </c>
      <c r="B714" s="100" t="s">
        <v>6938</v>
      </c>
      <c r="C714" s="98" t="s">
        <v>6939</v>
      </c>
      <c r="D714" s="99" t="s">
        <v>6940</v>
      </c>
      <c r="E714" s="100" t="s">
        <v>7023</v>
      </c>
      <c r="F714" s="98" t="s">
        <v>7024</v>
      </c>
      <c r="G714" s="100" t="s">
        <v>7228</v>
      </c>
      <c r="H714" s="98">
        <v>2011</v>
      </c>
      <c r="I714" s="100" t="s">
        <v>7229</v>
      </c>
      <c r="J714" s="101">
        <v>23501.09</v>
      </c>
      <c r="K714" s="100" t="s">
        <v>7903</v>
      </c>
      <c r="L714" s="100" t="s">
        <v>7027</v>
      </c>
      <c r="M714" s="100" t="s">
        <v>7028</v>
      </c>
      <c r="N714" s="100" t="s">
        <v>7230</v>
      </c>
      <c r="O714" s="100" t="s">
        <v>7231</v>
      </c>
      <c r="P714" s="100" t="s">
        <v>7232</v>
      </c>
      <c r="Q714" s="102">
        <v>22.35</v>
      </c>
      <c r="R714" s="98"/>
      <c r="S714" s="98">
        <v>1.0038314176245211</v>
      </c>
      <c r="T714" s="98">
        <v>22.35</v>
      </c>
      <c r="U714" s="102">
        <v>23.353831417624523</v>
      </c>
      <c r="V714" s="98">
        <v>80</v>
      </c>
      <c r="W714" s="98">
        <v>68</v>
      </c>
      <c r="X714" s="103" t="s">
        <v>6948</v>
      </c>
      <c r="Y714" s="102"/>
      <c r="Z714" s="102"/>
      <c r="AA714" s="102"/>
      <c r="AB714" s="102">
        <v>4</v>
      </c>
      <c r="AC714" s="98"/>
      <c r="AD714" s="102"/>
      <c r="AE714" s="104"/>
      <c r="AF714" s="105">
        <v>80</v>
      </c>
      <c r="AG714" s="106" t="s">
        <v>7032</v>
      </c>
      <c r="AH714" s="100" t="s">
        <v>7033</v>
      </c>
      <c r="AI714" s="107"/>
      <c r="AJ714" s="106"/>
      <c r="AK714" s="98"/>
      <c r="AL714" s="107"/>
      <c r="AM714" s="106"/>
      <c r="AN714" s="98"/>
      <c r="AO714" s="107"/>
      <c r="AP714" s="106"/>
      <c r="AQ714" s="98"/>
      <c r="AR714" s="107"/>
      <c r="AS714" s="106"/>
      <c r="AT714" s="98"/>
      <c r="AU714" s="107"/>
      <c r="AV714" s="108"/>
      <c r="AW714" s="98"/>
      <c r="AX714" s="98"/>
      <c r="AY714" s="45"/>
      <c r="AZ714" s="45"/>
      <c r="BA714" s="45"/>
      <c r="BB714" s="45"/>
      <c r="BC714" s="45"/>
      <c r="BD714" s="45"/>
      <c r="BE714" s="45"/>
      <c r="BF714" s="45"/>
      <c r="BG714" s="45"/>
      <c r="BH714" s="45"/>
      <c r="BI714" s="45"/>
      <c r="BJ714" s="45"/>
      <c r="BK714" s="45"/>
      <c r="BL714" s="45"/>
      <c r="BM714" s="45"/>
      <c r="BN714" s="45"/>
      <c r="BO714" s="45"/>
      <c r="BP714" s="45"/>
      <c r="BQ714" s="45"/>
      <c r="BR714" s="45"/>
      <c r="BS714" s="45"/>
      <c r="BT714" s="45"/>
      <c r="BU714" s="45"/>
      <c r="BV714" s="45"/>
      <c r="BW714" s="45"/>
      <c r="BX714" s="45"/>
      <c r="BY714" s="45"/>
      <c r="BZ714" s="45"/>
      <c r="CA714" s="45"/>
      <c r="CB714" s="45"/>
      <c r="CC714" s="45"/>
      <c r="CD714" s="45"/>
      <c r="CE714" s="45"/>
      <c r="CF714" s="45"/>
      <c r="CG714" s="45"/>
      <c r="CH714" s="45"/>
      <c r="CI714" s="45"/>
      <c r="CJ714" s="45"/>
      <c r="CK714" s="45"/>
      <c r="CL714" s="45"/>
      <c r="CM714" s="45"/>
      <c r="CN714" s="45"/>
      <c r="CO714" s="45"/>
      <c r="CP714" s="45"/>
      <c r="CQ714" s="45"/>
      <c r="CR714" s="45"/>
      <c r="CS714" s="45"/>
      <c r="CT714" s="45"/>
      <c r="CU714" s="45"/>
      <c r="CV714" s="45"/>
      <c r="CW714" s="45"/>
      <c r="CX714" s="45"/>
      <c r="CY714" s="45"/>
      <c r="CZ714" s="45"/>
      <c r="DA714" s="45"/>
      <c r="DB714" s="45"/>
      <c r="DC714" s="45"/>
      <c r="DD714" s="45"/>
      <c r="DE714" s="45"/>
      <c r="DF714" s="45"/>
      <c r="DG714" s="45"/>
      <c r="DH714" s="45"/>
      <c r="DI714" s="45"/>
      <c r="DJ714" s="45"/>
      <c r="DK714" s="45"/>
      <c r="DL714" s="45"/>
      <c r="DM714" s="45"/>
      <c r="DN714" s="45"/>
      <c r="DO714" s="45"/>
      <c r="DP714" s="45"/>
      <c r="DQ714" s="45"/>
      <c r="DR714" s="45"/>
      <c r="DS714" s="45"/>
      <c r="DT714" s="45"/>
      <c r="DU714" s="45"/>
      <c r="DV714" s="45"/>
      <c r="DW714" s="45"/>
      <c r="DX714" s="45"/>
      <c r="DY714" s="45"/>
      <c r="DZ714" s="45"/>
      <c r="EA714" s="45"/>
      <c r="EB714" s="45"/>
      <c r="EC714" s="45"/>
      <c r="ED714" s="45"/>
      <c r="EE714" s="45"/>
      <c r="EF714" s="45"/>
      <c r="EG714" s="45"/>
      <c r="EH714" s="45"/>
      <c r="EI714" s="45"/>
      <c r="EJ714" s="45"/>
      <c r="EK714" s="45"/>
      <c r="EL714" s="45"/>
      <c r="EM714" s="45"/>
      <c r="EN714" s="45"/>
      <c r="EO714" s="45"/>
      <c r="EP714" s="45"/>
      <c r="EQ714" s="45"/>
      <c r="ER714" s="45"/>
    </row>
    <row r="715" spans="1:148" ht="101.95" x14ac:dyDescent="0.25">
      <c r="A715" s="97">
        <v>2990</v>
      </c>
      <c r="B715" s="100" t="s">
        <v>6938</v>
      </c>
      <c r="C715" s="98" t="s">
        <v>6939</v>
      </c>
      <c r="D715" s="99" t="s">
        <v>6940</v>
      </c>
      <c r="E715" s="100" t="s">
        <v>1525</v>
      </c>
      <c r="F715" s="98" t="s">
        <v>7122</v>
      </c>
      <c r="G715" s="100" t="s">
        <v>7265</v>
      </c>
      <c r="H715" s="98">
        <v>2012</v>
      </c>
      <c r="I715" s="100" t="s">
        <v>7265</v>
      </c>
      <c r="J715" s="101">
        <v>77992.320000000007</v>
      </c>
      <c r="K715" s="100" t="s">
        <v>7903</v>
      </c>
      <c r="L715" s="100" t="s">
        <v>7125</v>
      </c>
      <c r="M715" s="100" t="s">
        <v>7126</v>
      </c>
      <c r="N715" s="100" t="s">
        <v>7266</v>
      </c>
      <c r="O715" s="100" t="s">
        <v>7267</v>
      </c>
      <c r="P715" s="100" t="s">
        <v>7268</v>
      </c>
      <c r="Q715" s="102">
        <v>22.35</v>
      </c>
      <c r="R715" s="98"/>
      <c r="S715" s="98">
        <v>2.7873563218390807</v>
      </c>
      <c r="T715" s="98">
        <v>22.35</v>
      </c>
      <c r="U715" s="102">
        <v>25.137356321839082</v>
      </c>
      <c r="V715" s="98">
        <v>90</v>
      </c>
      <c r="W715" s="98">
        <v>38</v>
      </c>
      <c r="X715" s="103" t="s">
        <v>6948</v>
      </c>
      <c r="Y715" s="102"/>
      <c r="Z715" s="102"/>
      <c r="AA715" s="102"/>
      <c r="AB715" s="102">
        <v>66</v>
      </c>
      <c r="AC715" s="98"/>
      <c r="AD715" s="102">
        <v>12.57</v>
      </c>
      <c r="AE715" s="104"/>
      <c r="AF715" s="105">
        <v>90</v>
      </c>
      <c r="AG715" s="106" t="s">
        <v>1524</v>
      </c>
      <c r="AH715" s="100" t="s">
        <v>1515</v>
      </c>
      <c r="AI715" s="107">
        <v>80</v>
      </c>
      <c r="AJ715" s="106" t="s">
        <v>6959</v>
      </c>
      <c r="AK715" s="98" t="s">
        <v>7056</v>
      </c>
      <c r="AL715" s="107">
        <v>10</v>
      </c>
      <c r="AM715" s="106"/>
      <c r="AN715" s="98"/>
      <c r="AO715" s="107"/>
      <c r="AP715" s="106"/>
      <c r="AQ715" s="98"/>
      <c r="AR715" s="107"/>
      <c r="AS715" s="106"/>
      <c r="AT715" s="98"/>
      <c r="AU715" s="107"/>
      <c r="AV715" s="108"/>
      <c r="AW715" s="98"/>
      <c r="AX715" s="98"/>
      <c r="AY715" s="45"/>
      <c r="AZ715" s="45"/>
      <c r="BA715" s="45"/>
      <c r="BB715" s="45"/>
      <c r="BC715" s="45"/>
      <c r="BD715" s="45"/>
      <c r="BE715" s="45"/>
      <c r="BF715" s="45"/>
      <c r="BG715" s="45"/>
      <c r="BH715" s="45"/>
      <c r="BI715" s="45"/>
      <c r="BJ715" s="45"/>
      <c r="BK715" s="45"/>
      <c r="BL715" s="45"/>
      <c r="BM715" s="45"/>
      <c r="BN715" s="45"/>
      <c r="BO715" s="45"/>
      <c r="BP715" s="45"/>
      <c r="BQ715" s="45"/>
      <c r="BR715" s="45"/>
      <c r="BS715" s="45"/>
      <c r="BT715" s="45"/>
      <c r="BU715" s="45"/>
      <c r="BV715" s="45"/>
      <c r="BW715" s="45"/>
      <c r="BX715" s="45"/>
      <c r="BY715" s="45"/>
      <c r="BZ715" s="45"/>
      <c r="CA715" s="45"/>
      <c r="CB715" s="45"/>
      <c r="CC715" s="45"/>
      <c r="CD715" s="45"/>
      <c r="CE715" s="45"/>
      <c r="CF715" s="45"/>
      <c r="CG715" s="45"/>
      <c r="CH715" s="45"/>
      <c r="CI715" s="45"/>
      <c r="CJ715" s="45"/>
      <c r="CK715" s="45"/>
      <c r="CL715" s="45"/>
      <c r="CM715" s="45"/>
      <c r="CN715" s="45"/>
      <c r="CO715" s="45"/>
      <c r="CP715" s="45"/>
      <c r="CQ715" s="45"/>
      <c r="CR715" s="45"/>
      <c r="CS715" s="45"/>
      <c r="CT715" s="45"/>
      <c r="CU715" s="45"/>
      <c r="CV715" s="45"/>
      <c r="CW715" s="45"/>
      <c r="CX715" s="45"/>
      <c r="CY715" s="45"/>
      <c r="CZ715" s="45"/>
      <c r="DA715" s="45"/>
      <c r="DB715" s="45"/>
      <c r="DC715" s="45"/>
      <c r="DD715" s="45"/>
      <c r="DE715" s="45"/>
      <c r="DF715" s="45"/>
      <c r="DG715" s="45"/>
      <c r="DH715" s="45"/>
      <c r="DI715" s="45"/>
      <c r="DJ715" s="45"/>
      <c r="DK715" s="45"/>
      <c r="DL715" s="45"/>
      <c r="DM715" s="45"/>
      <c r="DN715" s="45"/>
      <c r="DO715" s="45"/>
      <c r="DP715" s="45"/>
      <c r="DQ715" s="45"/>
      <c r="DR715" s="45"/>
      <c r="DS715" s="45"/>
      <c r="DT715" s="45"/>
      <c r="DU715" s="45"/>
      <c r="DV715" s="45"/>
      <c r="DW715" s="45"/>
      <c r="DX715" s="45"/>
      <c r="DY715" s="45"/>
      <c r="DZ715" s="45"/>
      <c r="EA715" s="45"/>
      <c r="EB715" s="45"/>
      <c r="EC715" s="45"/>
      <c r="ED715" s="45"/>
      <c r="EE715" s="45"/>
      <c r="EF715" s="45"/>
      <c r="EG715" s="45"/>
      <c r="EH715" s="45"/>
      <c r="EI715" s="45"/>
      <c r="EJ715" s="45"/>
      <c r="EK715" s="45"/>
      <c r="EL715" s="45"/>
      <c r="EM715" s="45"/>
      <c r="EN715" s="45"/>
      <c r="EO715" s="45"/>
      <c r="EP715" s="45"/>
      <c r="EQ715" s="45"/>
      <c r="ER715" s="45"/>
    </row>
    <row r="716" spans="1:148" ht="114.65" x14ac:dyDescent="0.25">
      <c r="A716" s="97">
        <v>2990</v>
      </c>
      <c r="B716" s="100" t="s">
        <v>6938</v>
      </c>
      <c r="C716" s="98" t="s">
        <v>6939</v>
      </c>
      <c r="D716" s="99" t="s">
        <v>6940</v>
      </c>
      <c r="E716" s="100" t="s">
        <v>2778</v>
      </c>
      <c r="F716" s="98" t="s">
        <v>7283</v>
      </c>
      <c r="G716" s="100" t="s">
        <v>7284</v>
      </c>
      <c r="H716" s="98">
        <v>2011</v>
      </c>
      <c r="I716" s="100" t="s">
        <v>7285</v>
      </c>
      <c r="J716" s="101">
        <v>584938.55000000005</v>
      </c>
      <c r="K716" s="100" t="s">
        <v>7903</v>
      </c>
      <c r="L716" s="100" t="s">
        <v>7286</v>
      </c>
      <c r="M716" s="100" t="s">
        <v>7287</v>
      </c>
      <c r="N716" s="100" t="s">
        <v>7288</v>
      </c>
      <c r="O716" s="100" t="s">
        <v>7289</v>
      </c>
      <c r="P716" s="100" t="s">
        <v>7290</v>
      </c>
      <c r="Q716" s="102">
        <v>22.35</v>
      </c>
      <c r="R716" s="98"/>
      <c r="S716" s="98">
        <v>10.536398467432949</v>
      </c>
      <c r="T716" s="98">
        <v>22.35</v>
      </c>
      <c r="U716" s="102">
        <v>32.886398467432954</v>
      </c>
      <c r="V716" s="98">
        <v>100</v>
      </c>
      <c r="W716" s="98">
        <v>40</v>
      </c>
      <c r="X716" s="103" t="s">
        <v>6948</v>
      </c>
      <c r="Y716" s="102"/>
      <c r="Z716" s="102"/>
      <c r="AA716" s="102"/>
      <c r="AB716" s="102">
        <v>66</v>
      </c>
      <c r="AC716" s="98"/>
      <c r="AD716" s="102">
        <v>12.57</v>
      </c>
      <c r="AE716" s="104"/>
      <c r="AF716" s="105">
        <v>100</v>
      </c>
      <c r="AG716" s="106" t="s">
        <v>5394</v>
      </c>
      <c r="AH716" s="100" t="s">
        <v>7291</v>
      </c>
      <c r="AI716" s="107"/>
      <c r="AJ716" s="106"/>
      <c r="AK716" s="98"/>
      <c r="AL716" s="107"/>
      <c r="AM716" s="106"/>
      <c r="AN716" s="98"/>
      <c r="AO716" s="107"/>
      <c r="AP716" s="106"/>
      <c r="AQ716" s="98"/>
      <c r="AR716" s="107"/>
      <c r="AS716" s="106"/>
      <c r="AT716" s="98"/>
      <c r="AU716" s="107"/>
      <c r="AV716" s="108"/>
      <c r="AW716" s="98"/>
      <c r="AX716" s="98"/>
      <c r="AY716" s="45"/>
      <c r="AZ716" s="45"/>
      <c r="BA716" s="45"/>
      <c r="BB716" s="45"/>
      <c r="BC716" s="45"/>
      <c r="BD716" s="45"/>
      <c r="BE716" s="45"/>
      <c r="BF716" s="45"/>
      <c r="BG716" s="45"/>
      <c r="BH716" s="45"/>
      <c r="BI716" s="45"/>
      <c r="BJ716" s="45"/>
      <c r="BK716" s="45"/>
      <c r="BL716" s="45"/>
      <c r="BM716" s="45"/>
      <c r="BN716" s="45"/>
      <c r="BO716" s="45"/>
      <c r="BP716" s="45"/>
      <c r="BQ716" s="45"/>
      <c r="BR716" s="45"/>
      <c r="BS716" s="45"/>
      <c r="BT716" s="45"/>
      <c r="BU716" s="45"/>
      <c r="BV716" s="45"/>
      <c r="BW716" s="45"/>
      <c r="BX716" s="45"/>
      <c r="BY716" s="45"/>
      <c r="BZ716" s="45"/>
      <c r="CA716" s="45"/>
      <c r="CB716" s="45"/>
      <c r="CC716" s="45"/>
      <c r="CD716" s="45"/>
      <c r="CE716" s="45"/>
      <c r="CF716" s="45"/>
      <c r="CG716" s="45"/>
      <c r="CH716" s="45"/>
      <c r="CI716" s="45"/>
      <c r="CJ716" s="45"/>
      <c r="CK716" s="45"/>
      <c r="CL716" s="45"/>
      <c r="CM716" s="45"/>
      <c r="CN716" s="45"/>
      <c r="CO716" s="45"/>
      <c r="CP716" s="45"/>
      <c r="CQ716" s="45"/>
      <c r="CR716" s="45"/>
      <c r="CS716" s="45"/>
      <c r="CT716" s="45"/>
      <c r="CU716" s="45"/>
      <c r="CV716" s="45"/>
      <c r="CW716" s="45"/>
      <c r="CX716" s="45"/>
      <c r="CY716" s="45"/>
      <c r="CZ716" s="45"/>
      <c r="DA716" s="45"/>
      <c r="DB716" s="45"/>
      <c r="DC716" s="45"/>
      <c r="DD716" s="45"/>
      <c r="DE716" s="45"/>
      <c r="DF716" s="45"/>
      <c r="DG716" s="45"/>
      <c r="DH716" s="45"/>
      <c r="DI716" s="45"/>
      <c r="DJ716" s="45"/>
      <c r="DK716" s="45"/>
      <c r="DL716" s="45"/>
      <c r="DM716" s="45"/>
      <c r="DN716" s="45"/>
      <c r="DO716" s="45"/>
      <c r="DP716" s="45"/>
      <c r="DQ716" s="45"/>
      <c r="DR716" s="45"/>
      <c r="DS716" s="45"/>
      <c r="DT716" s="45"/>
      <c r="DU716" s="45"/>
      <c r="DV716" s="45"/>
      <c r="DW716" s="45"/>
      <c r="DX716" s="45"/>
      <c r="DY716" s="45"/>
      <c r="DZ716" s="45"/>
      <c r="EA716" s="45"/>
      <c r="EB716" s="45"/>
      <c r="EC716" s="45"/>
      <c r="ED716" s="45"/>
      <c r="EE716" s="45"/>
      <c r="EF716" s="45"/>
      <c r="EG716" s="45"/>
      <c r="EH716" s="45"/>
      <c r="EI716" s="45"/>
      <c r="EJ716" s="45"/>
      <c r="EK716" s="45"/>
      <c r="EL716" s="45"/>
      <c r="EM716" s="45"/>
      <c r="EN716" s="45"/>
      <c r="EO716" s="45"/>
      <c r="EP716" s="45"/>
      <c r="EQ716" s="45"/>
      <c r="ER716" s="45"/>
    </row>
    <row r="717" spans="1:148" ht="101.95" x14ac:dyDescent="0.25">
      <c r="A717" s="97">
        <v>2990</v>
      </c>
      <c r="B717" s="100" t="s">
        <v>6938</v>
      </c>
      <c r="C717" s="98" t="s">
        <v>6939</v>
      </c>
      <c r="D717" s="99" t="s">
        <v>6940</v>
      </c>
      <c r="E717" s="100" t="s">
        <v>6987</v>
      </c>
      <c r="F717" s="98" t="s">
        <v>6988</v>
      </c>
      <c r="G717" s="100" t="s">
        <v>7292</v>
      </c>
      <c r="H717" s="98">
        <v>2012</v>
      </c>
      <c r="I717" s="100" t="s">
        <v>7293</v>
      </c>
      <c r="J717" s="101">
        <v>49725.67</v>
      </c>
      <c r="K717" s="100" t="s">
        <v>7903</v>
      </c>
      <c r="L717" s="100" t="s">
        <v>6991</v>
      </c>
      <c r="M717" s="100" t="s">
        <v>6992</v>
      </c>
      <c r="N717" s="100" t="s">
        <v>7294</v>
      </c>
      <c r="O717" s="100" t="s">
        <v>7295</v>
      </c>
      <c r="P717" s="100" t="s">
        <v>7296</v>
      </c>
      <c r="Q717" s="102">
        <v>22.35</v>
      </c>
      <c r="R717" s="98"/>
      <c r="S717" s="98">
        <v>3.2844827586206895</v>
      </c>
      <c r="T717" s="98">
        <v>22.35</v>
      </c>
      <c r="U717" s="102">
        <v>25.634482758620692</v>
      </c>
      <c r="V717" s="98">
        <v>90</v>
      </c>
      <c r="W717" s="98">
        <v>25</v>
      </c>
      <c r="X717" s="103" t="s">
        <v>6948</v>
      </c>
      <c r="Y717" s="102"/>
      <c r="Z717" s="102"/>
      <c r="AA717" s="102"/>
      <c r="AB717" s="102">
        <v>8</v>
      </c>
      <c r="AC717" s="98"/>
      <c r="AD717" s="102">
        <v>12.57</v>
      </c>
      <c r="AE717" s="104"/>
      <c r="AF717" s="105">
        <v>90</v>
      </c>
      <c r="AG717" s="106" t="s">
        <v>6996</v>
      </c>
      <c r="AH717" s="100" t="s">
        <v>6987</v>
      </c>
      <c r="AI717" s="107">
        <v>50</v>
      </c>
      <c r="AJ717" s="106" t="s">
        <v>7282</v>
      </c>
      <c r="AK717" s="98" t="s">
        <v>7297</v>
      </c>
      <c r="AL717" s="107">
        <v>40</v>
      </c>
      <c r="AM717" s="106"/>
      <c r="AN717" s="98"/>
      <c r="AO717" s="107"/>
      <c r="AP717" s="106"/>
      <c r="AQ717" s="98"/>
      <c r="AR717" s="107"/>
      <c r="AS717" s="106"/>
      <c r="AT717" s="98"/>
      <c r="AU717" s="107"/>
      <c r="AV717" s="108"/>
      <c r="AW717" s="98"/>
      <c r="AX717" s="98"/>
      <c r="AY717" s="45"/>
      <c r="AZ717" s="45"/>
      <c r="BA717" s="45"/>
      <c r="BB717" s="45"/>
      <c r="BC717" s="45"/>
      <c r="BD717" s="45"/>
      <c r="BE717" s="45"/>
      <c r="BF717" s="45"/>
      <c r="BG717" s="45"/>
      <c r="BH717" s="45"/>
      <c r="BI717" s="45"/>
      <c r="BJ717" s="45"/>
      <c r="BK717" s="45"/>
      <c r="BL717" s="45"/>
      <c r="BM717" s="45"/>
      <c r="BN717" s="45"/>
      <c r="BO717" s="45"/>
      <c r="BP717" s="45"/>
      <c r="BQ717" s="45"/>
      <c r="BR717" s="45"/>
      <c r="BS717" s="45"/>
      <c r="BT717" s="45"/>
      <c r="BU717" s="45"/>
      <c r="BV717" s="45"/>
      <c r="BW717" s="45"/>
      <c r="BX717" s="45"/>
      <c r="BY717" s="45"/>
      <c r="BZ717" s="45"/>
      <c r="CA717" s="45"/>
      <c r="CB717" s="45"/>
      <c r="CC717" s="45"/>
      <c r="CD717" s="45"/>
      <c r="CE717" s="45"/>
      <c r="CF717" s="45"/>
      <c r="CG717" s="45"/>
      <c r="CH717" s="45"/>
      <c r="CI717" s="45"/>
      <c r="CJ717" s="45"/>
      <c r="CK717" s="45"/>
      <c r="CL717" s="45"/>
      <c r="CM717" s="45"/>
      <c r="CN717" s="45"/>
      <c r="CO717" s="45"/>
      <c r="CP717" s="45"/>
      <c r="CQ717" s="45"/>
      <c r="CR717" s="45"/>
      <c r="CS717" s="45"/>
      <c r="CT717" s="45"/>
      <c r="CU717" s="45"/>
      <c r="CV717" s="45"/>
      <c r="CW717" s="45"/>
      <c r="CX717" s="45"/>
      <c r="CY717" s="45"/>
      <c r="CZ717" s="45"/>
      <c r="DA717" s="45"/>
      <c r="DB717" s="45"/>
      <c r="DC717" s="45"/>
      <c r="DD717" s="45"/>
      <c r="DE717" s="45"/>
      <c r="DF717" s="45"/>
      <c r="DG717" s="45"/>
      <c r="DH717" s="45"/>
      <c r="DI717" s="45"/>
      <c r="DJ717" s="45"/>
      <c r="DK717" s="45"/>
      <c r="DL717" s="45"/>
      <c r="DM717" s="45"/>
      <c r="DN717" s="45"/>
      <c r="DO717" s="45"/>
      <c r="DP717" s="45"/>
      <c r="DQ717" s="45"/>
      <c r="DR717" s="45"/>
      <c r="DS717" s="45"/>
      <c r="DT717" s="45"/>
      <c r="DU717" s="45"/>
      <c r="DV717" s="45"/>
      <c r="DW717" s="45"/>
      <c r="DX717" s="45"/>
      <c r="DY717" s="45"/>
      <c r="DZ717" s="45"/>
      <c r="EA717" s="45"/>
      <c r="EB717" s="45"/>
      <c r="EC717" s="45"/>
      <c r="ED717" s="45"/>
      <c r="EE717" s="45"/>
      <c r="EF717" s="45"/>
      <c r="EG717" s="45"/>
      <c r="EH717" s="45"/>
      <c r="EI717" s="45"/>
      <c r="EJ717" s="45"/>
      <c r="EK717" s="45"/>
      <c r="EL717" s="45"/>
      <c r="EM717" s="45"/>
      <c r="EN717" s="45"/>
      <c r="EO717" s="45"/>
      <c r="EP717" s="45"/>
      <c r="EQ717" s="45"/>
      <c r="ER717" s="45"/>
    </row>
    <row r="718" spans="1:148" ht="114.65" x14ac:dyDescent="0.25">
      <c r="A718" s="97">
        <v>2990</v>
      </c>
      <c r="B718" s="100" t="s">
        <v>6938</v>
      </c>
      <c r="C718" s="98" t="s">
        <v>6939</v>
      </c>
      <c r="D718" s="99" t="s">
        <v>6940</v>
      </c>
      <c r="E718" s="100" t="s">
        <v>2778</v>
      </c>
      <c r="F718" s="98" t="s">
        <v>7283</v>
      </c>
      <c r="G718" s="100" t="s">
        <v>7298</v>
      </c>
      <c r="H718" s="98">
        <v>2011</v>
      </c>
      <c r="I718" s="100" t="s">
        <v>7299</v>
      </c>
      <c r="J718" s="101">
        <v>179156.45</v>
      </c>
      <c r="K718" s="100" t="s">
        <v>7903</v>
      </c>
      <c r="L718" s="100" t="s">
        <v>7286</v>
      </c>
      <c r="M718" s="100" t="s">
        <v>7287</v>
      </c>
      <c r="N718" s="100" t="s">
        <v>7300</v>
      </c>
      <c r="O718" s="100" t="s">
        <v>7301</v>
      </c>
      <c r="P718" s="100" t="s">
        <v>7302</v>
      </c>
      <c r="Q718" s="102">
        <v>22.35</v>
      </c>
      <c r="R718" s="98"/>
      <c r="S718" s="98">
        <v>10.536398467432949</v>
      </c>
      <c r="T718" s="98">
        <v>22.35</v>
      </c>
      <c r="U718" s="102">
        <v>32.886398467432954</v>
      </c>
      <c r="V718" s="98">
        <v>100</v>
      </c>
      <c r="W718" s="98">
        <v>50</v>
      </c>
      <c r="X718" s="103" t="s">
        <v>6948</v>
      </c>
      <c r="Y718" s="102"/>
      <c r="Z718" s="102"/>
      <c r="AA718" s="102"/>
      <c r="AB718" s="102">
        <v>66</v>
      </c>
      <c r="AC718" s="98"/>
      <c r="AD718" s="102">
        <v>12.57</v>
      </c>
      <c r="AE718" s="104"/>
      <c r="AF718" s="105">
        <v>100</v>
      </c>
      <c r="AG718" s="106" t="s">
        <v>5394</v>
      </c>
      <c r="AH718" s="100" t="s">
        <v>7291</v>
      </c>
      <c r="AI718" s="107"/>
      <c r="AJ718" s="106"/>
      <c r="AK718" s="98"/>
      <c r="AL718" s="107"/>
      <c r="AM718" s="106"/>
      <c r="AN718" s="98"/>
      <c r="AO718" s="107"/>
      <c r="AP718" s="106"/>
      <c r="AQ718" s="98"/>
      <c r="AR718" s="107"/>
      <c r="AS718" s="106"/>
      <c r="AT718" s="98"/>
      <c r="AU718" s="107"/>
      <c r="AV718" s="108"/>
      <c r="AW718" s="98"/>
      <c r="AX718" s="98"/>
      <c r="AY718" s="45"/>
      <c r="AZ718" s="45"/>
      <c r="BA718" s="45"/>
      <c r="BB718" s="45"/>
      <c r="BC718" s="45"/>
      <c r="BD718" s="45"/>
      <c r="BE718" s="45"/>
      <c r="BF718" s="45"/>
      <c r="BG718" s="45"/>
      <c r="BH718" s="45"/>
      <c r="BI718" s="45"/>
      <c r="BJ718" s="45"/>
      <c r="BK718" s="45"/>
      <c r="BL718" s="45"/>
      <c r="BM718" s="45"/>
      <c r="BN718" s="45"/>
      <c r="BO718" s="45"/>
      <c r="BP718" s="45"/>
      <c r="BQ718" s="45"/>
      <c r="BR718" s="45"/>
      <c r="BS718" s="45"/>
      <c r="BT718" s="45"/>
      <c r="BU718" s="45"/>
      <c r="BV718" s="45"/>
      <c r="BW718" s="45"/>
      <c r="BX718" s="45"/>
      <c r="BY718" s="45"/>
      <c r="BZ718" s="45"/>
      <c r="CA718" s="45"/>
      <c r="CB718" s="45"/>
      <c r="CC718" s="45"/>
      <c r="CD718" s="45"/>
      <c r="CE718" s="45"/>
      <c r="CF718" s="45"/>
      <c r="CG718" s="45"/>
      <c r="CH718" s="45"/>
      <c r="CI718" s="45"/>
      <c r="CJ718" s="45"/>
      <c r="CK718" s="45"/>
      <c r="CL718" s="45"/>
      <c r="CM718" s="45"/>
      <c r="CN718" s="45"/>
      <c r="CO718" s="45"/>
      <c r="CP718" s="45"/>
      <c r="CQ718" s="45"/>
      <c r="CR718" s="45"/>
      <c r="CS718" s="45"/>
      <c r="CT718" s="45"/>
      <c r="CU718" s="45"/>
      <c r="CV718" s="45"/>
      <c r="CW718" s="45"/>
      <c r="CX718" s="45"/>
      <c r="CY718" s="45"/>
      <c r="CZ718" s="45"/>
      <c r="DA718" s="45"/>
      <c r="DB718" s="45"/>
      <c r="DC718" s="45"/>
      <c r="DD718" s="45"/>
      <c r="DE718" s="45"/>
      <c r="DF718" s="45"/>
      <c r="DG718" s="45"/>
      <c r="DH718" s="45"/>
      <c r="DI718" s="45"/>
      <c r="DJ718" s="45"/>
      <c r="DK718" s="45"/>
      <c r="DL718" s="45"/>
      <c r="DM718" s="45"/>
      <c r="DN718" s="45"/>
      <c r="DO718" s="45"/>
      <c r="DP718" s="45"/>
      <c r="DQ718" s="45"/>
      <c r="DR718" s="45"/>
      <c r="DS718" s="45"/>
      <c r="DT718" s="45"/>
      <c r="DU718" s="45"/>
      <c r="DV718" s="45"/>
      <c r="DW718" s="45"/>
      <c r="DX718" s="45"/>
      <c r="DY718" s="45"/>
      <c r="DZ718" s="45"/>
      <c r="EA718" s="45"/>
      <c r="EB718" s="45"/>
      <c r="EC718" s="45"/>
      <c r="ED718" s="45"/>
      <c r="EE718" s="45"/>
      <c r="EF718" s="45"/>
      <c r="EG718" s="45"/>
      <c r="EH718" s="45"/>
      <c r="EI718" s="45"/>
      <c r="EJ718" s="45"/>
      <c r="EK718" s="45"/>
      <c r="EL718" s="45"/>
      <c r="EM718" s="45"/>
      <c r="EN718" s="45"/>
      <c r="EO718" s="45"/>
      <c r="EP718" s="45"/>
      <c r="EQ718" s="45"/>
      <c r="ER718" s="45"/>
    </row>
    <row r="719" spans="1:148" ht="114.65" x14ac:dyDescent="0.25">
      <c r="A719" s="97">
        <v>2990</v>
      </c>
      <c r="B719" s="100" t="s">
        <v>6938</v>
      </c>
      <c r="C719" s="98" t="s">
        <v>6939</v>
      </c>
      <c r="D719" s="99" t="s">
        <v>6940</v>
      </c>
      <c r="E719" s="100" t="s">
        <v>1525</v>
      </c>
      <c r="F719" s="98" t="s">
        <v>7122</v>
      </c>
      <c r="G719" s="100" t="s">
        <v>7309</v>
      </c>
      <c r="H719" s="98">
        <v>2013</v>
      </c>
      <c r="I719" s="100" t="s">
        <v>7310</v>
      </c>
      <c r="J719" s="101">
        <v>532520.57000000007</v>
      </c>
      <c r="K719" s="100" t="s">
        <v>7903</v>
      </c>
      <c r="L719" s="100" t="s">
        <v>7125</v>
      </c>
      <c r="M719" s="100" t="s">
        <v>7126</v>
      </c>
      <c r="N719" s="100" t="s">
        <v>7311</v>
      </c>
      <c r="O719" s="100" t="s">
        <v>7312</v>
      </c>
      <c r="P719" s="100" t="s">
        <v>7313</v>
      </c>
      <c r="Q719" s="102">
        <v>22.35</v>
      </c>
      <c r="R719" s="98"/>
      <c r="S719" s="98">
        <v>2.1551724137931036</v>
      </c>
      <c r="T719" s="98">
        <v>22.35</v>
      </c>
      <c r="U719" s="102">
        <v>24.505172413793105</v>
      </c>
      <c r="V719" s="98">
        <v>80</v>
      </c>
      <c r="W719" s="98">
        <v>7</v>
      </c>
      <c r="X719" s="103" t="s">
        <v>6948</v>
      </c>
      <c r="Y719" s="102"/>
      <c r="Z719" s="102"/>
      <c r="AA719" s="102"/>
      <c r="AB719" s="102">
        <v>66</v>
      </c>
      <c r="AC719" s="98"/>
      <c r="AD719" s="102">
        <v>12.57</v>
      </c>
      <c r="AE719" s="104"/>
      <c r="AF719" s="105">
        <v>80</v>
      </c>
      <c r="AG719" s="106" t="s">
        <v>1524</v>
      </c>
      <c r="AH719" s="100" t="s">
        <v>1515</v>
      </c>
      <c r="AI719" s="107">
        <v>70</v>
      </c>
      <c r="AJ719" s="106" t="s">
        <v>6959</v>
      </c>
      <c r="AK719" s="98" t="s">
        <v>7056</v>
      </c>
      <c r="AL719" s="107">
        <v>10</v>
      </c>
      <c r="AM719" s="106"/>
      <c r="AN719" s="98"/>
      <c r="AO719" s="107"/>
      <c r="AP719" s="106"/>
      <c r="AQ719" s="98"/>
      <c r="AR719" s="107"/>
      <c r="AS719" s="106"/>
      <c r="AT719" s="98"/>
      <c r="AU719" s="107"/>
      <c r="AV719" s="108"/>
      <c r="AW719" s="98"/>
      <c r="AX719" s="98"/>
      <c r="AY719" s="45"/>
      <c r="AZ719" s="45"/>
      <c r="BA719" s="45"/>
      <c r="BB719" s="45"/>
      <c r="BC719" s="45"/>
      <c r="BD719" s="45"/>
      <c r="BE719" s="45"/>
      <c r="BF719" s="45"/>
      <c r="BG719" s="45"/>
      <c r="BH719" s="45"/>
      <c r="BI719" s="45"/>
      <c r="BJ719" s="45"/>
      <c r="BK719" s="45"/>
      <c r="BL719" s="45"/>
      <c r="BM719" s="45"/>
      <c r="BN719" s="45"/>
      <c r="BO719" s="45"/>
      <c r="BP719" s="45"/>
      <c r="BQ719" s="45"/>
      <c r="BR719" s="45"/>
      <c r="BS719" s="45"/>
      <c r="BT719" s="45"/>
      <c r="BU719" s="45"/>
      <c r="BV719" s="45"/>
      <c r="BW719" s="45"/>
      <c r="BX719" s="45"/>
      <c r="BY719" s="45"/>
      <c r="BZ719" s="45"/>
      <c r="CA719" s="45"/>
      <c r="CB719" s="45"/>
      <c r="CC719" s="45"/>
      <c r="CD719" s="45"/>
      <c r="CE719" s="45"/>
      <c r="CF719" s="45"/>
      <c r="CG719" s="45"/>
      <c r="CH719" s="45"/>
      <c r="CI719" s="45"/>
      <c r="CJ719" s="45"/>
      <c r="CK719" s="45"/>
      <c r="CL719" s="45"/>
      <c r="CM719" s="45"/>
      <c r="CN719" s="45"/>
      <c r="CO719" s="45"/>
      <c r="CP719" s="45"/>
      <c r="CQ719" s="45"/>
      <c r="CR719" s="45"/>
      <c r="CS719" s="45"/>
      <c r="CT719" s="45"/>
      <c r="CU719" s="45"/>
      <c r="CV719" s="45"/>
      <c r="CW719" s="45"/>
      <c r="CX719" s="45"/>
      <c r="CY719" s="45"/>
      <c r="CZ719" s="45"/>
      <c r="DA719" s="45"/>
      <c r="DB719" s="45"/>
      <c r="DC719" s="45"/>
      <c r="DD719" s="45"/>
      <c r="DE719" s="45"/>
      <c r="DF719" s="45"/>
      <c r="DG719" s="45"/>
      <c r="DH719" s="45"/>
      <c r="DI719" s="45"/>
      <c r="DJ719" s="45"/>
      <c r="DK719" s="45"/>
      <c r="DL719" s="45"/>
      <c r="DM719" s="45"/>
      <c r="DN719" s="45"/>
      <c r="DO719" s="45"/>
      <c r="DP719" s="45"/>
      <c r="DQ719" s="45"/>
      <c r="DR719" s="45"/>
      <c r="DS719" s="45"/>
      <c r="DT719" s="45"/>
      <c r="DU719" s="45"/>
      <c r="DV719" s="45"/>
      <c r="DW719" s="45"/>
      <c r="DX719" s="45"/>
      <c r="DY719" s="45"/>
      <c r="DZ719" s="45"/>
      <c r="EA719" s="45"/>
      <c r="EB719" s="45"/>
      <c r="EC719" s="45"/>
      <c r="ED719" s="45"/>
      <c r="EE719" s="45"/>
      <c r="EF719" s="45"/>
      <c r="EG719" s="45"/>
      <c r="EH719" s="45"/>
      <c r="EI719" s="45"/>
      <c r="EJ719" s="45"/>
      <c r="EK719" s="45"/>
      <c r="EL719" s="45"/>
      <c r="EM719" s="45"/>
      <c r="EN719" s="45"/>
      <c r="EO719" s="45"/>
      <c r="EP719" s="45"/>
      <c r="EQ719" s="45"/>
      <c r="ER719" s="45"/>
    </row>
    <row r="720" spans="1:148" ht="101.95" x14ac:dyDescent="0.25">
      <c r="A720" s="97">
        <v>2990</v>
      </c>
      <c r="B720" s="100" t="s">
        <v>6938</v>
      </c>
      <c r="C720" s="98" t="s">
        <v>6939</v>
      </c>
      <c r="D720" s="99" t="s">
        <v>6940</v>
      </c>
      <c r="E720" s="100" t="s">
        <v>1525</v>
      </c>
      <c r="F720" s="98" t="s">
        <v>7122</v>
      </c>
      <c r="G720" s="100" t="s">
        <v>7314</v>
      </c>
      <c r="H720" s="98">
        <v>2013</v>
      </c>
      <c r="I720" s="100" t="s">
        <v>7315</v>
      </c>
      <c r="J720" s="101">
        <v>77689.2</v>
      </c>
      <c r="K720" s="100" t="s">
        <v>7903</v>
      </c>
      <c r="L720" s="100" t="s">
        <v>7125</v>
      </c>
      <c r="M720" s="100" t="s">
        <v>7126</v>
      </c>
      <c r="N720" s="100" t="s">
        <v>7316</v>
      </c>
      <c r="O720" s="100" t="s">
        <v>7317</v>
      </c>
      <c r="P720" s="100" t="s">
        <v>7318</v>
      </c>
      <c r="Q720" s="102">
        <v>22.35</v>
      </c>
      <c r="R720" s="98"/>
      <c r="S720" s="98">
        <v>12.270114942528735</v>
      </c>
      <c r="T720" s="98">
        <v>22.35</v>
      </c>
      <c r="U720" s="102">
        <v>34.620114942528737</v>
      </c>
      <c r="V720" s="98">
        <v>90</v>
      </c>
      <c r="W720" s="98">
        <v>18</v>
      </c>
      <c r="X720" s="103" t="s">
        <v>6948</v>
      </c>
      <c r="Y720" s="102"/>
      <c r="Z720" s="102"/>
      <c r="AA720" s="102"/>
      <c r="AB720" s="102">
        <v>66</v>
      </c>
      <c r="AC720" s="98"/>
      <c r="AD720" s="102">
        <v>12.57</v>
      </c>
      <c r="AE720" s="104"/>
      <c r="AF720" s="105">
        <v>90</v>
      </c>
      <c r="AG720" s="106" t="s">
        <v>1524</v>
      </c>
      <c r="AH720" s="100" t="s">
        <v>1515</v>
      </c>
      <c r="AI720" s="107">
        <v>80</v>
      </c>
      <c r="AJ720" s="106" t="s">
        <v>6959</v>
      </c>
      <c r="AK720" s="98" t="s">
        <v>7056</v>
      </c>
      <c r="AL720" s="107">
        <v>10</v>
      </c>
      <c r="AM720" s="106"/>
      <c r="AN720" s="98"/>
      <c r="AO720" s="107"/>
      <c r="AP720" s="106"/>
      <c r="AQ720" s="98"/>
      <c r="AR720" s="107"/>
      <c r="AS720" s="106"/>
      <c r="AT720" s="98"/>
      <c r="AU720" s="107"/>
      <c r="AV720" s="108"/>
      <c r="AW720" s="98"/>
      <c r="AX720" s="98"/>
      <c r="AY720" s="45"/>
      <c r="AZ720" s="45"/>
      <c r="BA720" s="45"/>
      <c r="BB720" s="45"/>
      <c r="BC720" s="45"/>
      <c r="BD720" s="45"/>
      <c r="BE720" s="45"/>
      <c r="BF720" s="45"/>
      <c r="BG720" s="45"/>
      <c r="BH720" s="45"/>
      <c r="BI720" s="45"/>
      <c r="BJ720" s="45"/>
      <c r="BK720" s="45"/>
      <c r="BL720" s="45"/>
      <c r="BM720" s="45"/>
      <c r="BN720" s="45"/>
      <c r="BO720" s="45"/>
      <c r="BP720" s="45"/>
      <c r="BQ720" s="45"/>
      <c r="BR720" s="45"/>
      <c r="BS720" s="45"/>
      <c r="BT720" s="45"/>
      <c r="BU720" s="45"/>
      <c r="BV720" s="45"/>
      <c r="BW720" s="45"/>
      <c r="BX720" s="45"/>
      <c r="BY720" s="45"/>
      <c r="BZ720" s="45"/>
      <c r="CA720" s="45"/>
      <c r="CB720" s="45"/>
      <c r="CC720" s="45"/>
      <c r="CD720" s="45"/>
      <c r="CE720" s="45"/>
      <c r="CF720" s="45"/>
      <c r="CG720" s="45"/>
      <c r="CH720" s="45"/>
      <c r="CI720" s="45"/>
      <c r="CJ720" s="45"/>
      <c r="CK720" s="45"/>
      <c r="CL720" s="45"/>
      <c r="CM720" s="45"/>
      <c r="CN720" s="45"/>
      <c r="CO720" s="45"/>
      <c r="CP720" s="45"/>
      <c r="CQ720" s="45"/>
      <c r="CR720" s="45"/>
      <c r="CS720" s="45"/>
      <c r="CT720" s="45"/>
      <c r="CU720" s="45"/>
      <c r="CV720" s="45"/>
      <c r="CW720" s="45"/>
      <c r="CX720" s="45"/>
      <c r="CY720" s="45"/>
      <c r="CZ720" s="45"/>
      <c r="DA720" s="45"/>
      <c r="DB720" s="45"/>
      <c r="DC720" s="45"/>
      <c r="DD720" s="45"/>
      <c r="DE720" s="45"/>
      <c r="DF720" s="45"/>
      <c r="DG720" s="45"/>
      <c r="DH720" s="45"/>
      <c r="DI720" s="45"/>
      <c r="DJ720" s="45"/>
      <c r="DK720" s="45"/>
      <c r="DL720" s="45"/>
      <c r="DM720" s="45"/>
      <c r="DN720" s="45"/>
      <c r="DO720" s="45"/>
      <c r="DP720" s="45"/>
      <c r="DQ720" s="45"/>
      <c r="DR720" s="45"/>
      <c r="DS720" s="45"/>
      <c r="DT720" s="45"/>
      <c r="DU720" s="45"/>
      <c r="DV720" s="45"/>
      <c r="DW720" s="45"/>
      <c r="DX720" s="45"/>
      <c r="DY720" s="45"/>
      <c r="DZ720" s="45"/>
      <c r="EA720" s="45"/>
      <c r="EB720" s="45"/>
      <c r="EC720" s="45"/>
      <c r="ED720" s="45"/>
      <c r="EE720" s="45"/>
      <c r="EF720" s="45"/>
      <c r="EG720" s="45"/>
      <c r="EH720" s="45"/>
      <c r="EI720" s="45"/>
      <c r="EJ720" s="45"/>
      <c r="EK720" s="45"/>
      <c r="EL720" s="45"/>
      <c r="EM720" s="45"/>
      <c r="EN720" s="45"/>
      <c r="EO720" s="45"/>
      <c r="EP720" s="45"/>
      <c r="EQ720" s="45"/>
      <c r="ER720" s="45"/>
    </row>
    <row r="721" spans="1:148" ht="305.75" x14ac:dyDescent="0.25">
      <c r="A721" s="97">
        <v>2990</v>
      </c>
      <c r="B721" s="100" t="s">
        <v>6938</v>
      </c>
      <c r="C721" s="98" t="s">
        <v>6939</v>
      </c>
      <c r="D721" s="99" t="s">
        <v>6940</v>
      </c>
      <c r="E721" s="100" t="s">
        <v>7088</v>
      </c>
      <c r="F721" s="98" t="s">
        <v>6951</v>
      </c>
      <c r="G721" s="100" t="s">
        <v>7338</v>
      </c>
      <c r="H721" s="98">
        <v>2011</v>
      </c>
      <c r="I721" s="100" t="s">
        <v>7339</v>
      </c>
      <c r="J721" s="101">
        <v>118800</v>
      </c>
      <c r="K721" s="100" t="s">
        <v>7903</v>
      </c>
      <c r="L721" s="100" t="s">
        <v>7091</v>
      </c>
      <c r="M721" s="100" t="s">
        <v>7091</v>
      </c>
      <c r="N721" s="100" t="s">
        <v>6955</v>
      </c>
      <c r="O721" s="100" t="s">
        <v>6956</v>
      </c>
      <c r="P721" s="100" t="s">
        <v>7340</v>
      </c>
      <c r="Q721" s="102">
        <v>22.35</v>
      </c>
      <c r="R721" s="98"/>
      <c r="S721" s="98">
        <v>10.737547892720306</v>
      </c>
      <c r="T721" s="98">
        <v>22.35</v>
      </c>
      <c r="U721" s="102">
        <v>33.087547892720309</v>
      </c>
      <c r="V721" s="98">
        <v>100</v>
      </c>
      <c r="W721" s="98">
        <v>55</v>
      </c>
      <c r="X721" s="103" t="s">
        <v>6948</v>
      </c>
      <c r="Y721" s="102"/>
      <c r="Z721" s="102"/>
      <c r="AA721" s="102"/>
      <c r="AB721" s="102">
        <v>11</v>
      </c>
      <c r="AC721" s="98"/>
      <c r="AD721" s="102">
        <v>12.57</v>
      </c>
      <c r="AE721" s="104"/>
      <c r="AF721" s="105">
        <v>50</v>
      </c>
      <c r="AG721" s="106" t="s">
        <v>1272</v>
      </c>
      <c r="AH721" s="100" t="s">
        <v>6961</v>
      </c>
      <c r="AI721" s="107">
        <v>20</v>
      </c>
      <c r="AJ721" s="106" t="s">
        <v>6959</v>
      </c>
      <c r="AK721" s="98" t="s">
        <v>6961</v>
      </c>
      <c r="AL721" s="107">
        <v>30</v>
      </c>
      <c r="AM721" s="106" t="s">
        <v>7093</v>
      </c>
      <c r="AN721" s="98" t="s">
        <v>6961</v>
      </c>
      <c r="AO721" s="107"/>
      <c r="AP721" s="106"/>
      <c r="AQ721" s="98"/>
      <c r="AR721" s="107"/>
      <c r="AS721" s="106"/>
      <c r="AT721" s="98"/>
      <c r="AU721" s="107"/>
      <c r="AV721" s="108"/>
      <c r="AW721" s="98"/>
      <c r="AX721" s="98"/>
      <c r="AY721" s="45"/>
      <c r="AZ721" s="45"/>
      <c r="BA721" s="45"/>
      <c r="BB721" s="45"/>
      <c r="BC721" s="45"/>
      <c r="BD721" s="45"/>
      <c r="BE721" s="45"/>
      <c r="BF721" s="45"/>
      <c r="BG721" s="45"/>
      <c r="BH721" s="45"/>
      <c r="BI721" s="45"/>
      <c r="BJ721" s="45"/>
      <c r="BK721" s="45"/>
      <c r="BL721" s="45"/>
      <c r="BM721" s="45"/>
      <c r="BN721" s="45"/>
      <c r="BO721" s="45"/>
      <c r="BP721" s="45"/>
      <c r="BQ721" s="45"/>
      <c r="BR721" s="45"/>
      <c r="BS721" s="45"/>
      <c r="BT721" s="45"/>
      <c r="BU721" s="45"/>
      <c r="BV721" s="45"/>
      <c r="BW721" s="45"/>
      <c r="BX721" s="45"/>
      <c r="BY721" s="45"/>
      <c r="BZ721" s="45"/>
      <c r="CA721" s="45"/>
      <c r="CB721" s="45"/>
      <c r="CC721" s="45"/>
      <c r="CD721" s="45"/>
      <c r="CE721" s="45"/>
      <c r="CF721" s="45"/>
      <c r="CG721" s="45"/>
      <c r="CH721" s="45"/>
      <c r="CI721" s="45"/>
      <c r="CJ721" s="45"/>
      <c r="CK721" s="45"/>
      <c r="CL721" s="45"/>
      <c r="CM721" s="45"/>
      <c r="CN721" s="45"/>
      <c r="CO721" s="45"/>
      <c r="CP721" s="45"/>
      <c r="CQ721" s="45"/>
      <c r="CR721" s="45"/>
      <c r="CS721" s="45"/>
      <c r="CT721" s="45"/>
      <c r="CU721" s="45"/>
      <c r="CV721" s="45"/>
      <c r="CW721" s="45"/>
      <c r="CX721" s="45"/>
      <c r="CY721" s="45"/>
      <c r="CZ721" s="45"/>
      <c r="DA721" s="45"/>
      <c r="DB721" s="45"/>
      <c r="DC721" s="45"/>
      <c r="DD721" s="45"/>
      <c r="DE721" s="45"/>
      <c r="DF721" s="45"/>
      <c r="DG721" s="45"/>
      <c r="DH721" s="45"/>
      <c r="DI721" s="45"/>
      <c r="DJ721" s="45"/>
      <c r="DK721" s="45"/>
      <c r="DL721" s="45"/>
      <c r="DM721" s="45"/>
      <c r="DN721" s="45"/>
      <c r="DO721" s="45"/>
      <c r="DP721" s="45"/>
      <c r="DQ721" s="45"/>
      <c r="DR721" s="45"/>
      <c r="DS721" s="45"/>
      <c r="DT721" s="45"/>
      <c r="DU721" s="45"/>
      <c r="DV721" s="45"/>
      <c r="DW721" s="45"/>
      <c r="DX721" s="45"/>
      <c r="DY721" s="45"/>
      <c r="DZ721" s="45"/>
      <c r="EA721" s="45"/>
      <c r="EB721" s="45"/>
      <c r="EC721" s="45"/>
      <c r="ED721" s="45"/>
      <c r="EE721" s="45"/>
      <c r="EF721" s="45"/>
      <c r="EG721" s="45"/>
      <c r="EH721" s="45"/>
      <c r="EI721" s="45"/>
      <c r="EJ721" s="45"/>
      <c r="EK721" s="45"/>
      <c r="EL721" s="45"/>
      <c r="EM721" s="45"/>
      <c r="EN721" s="45"/>
      <c r="EO721" s="45"/>
      <c r="EP721" s="45"/>
      <c r="EQ721" s="45"/>
      <c r="ER721" s="45"/>
    </row>
    <row r="722" spans="1:148" ht="114.65" x14ac:dyDescent="0.25">
      <c r="A722" s="97">
        <v>2990</v>
      </c>
      <c r="B722" s="100" t="s">
        <v>6938</v>
      </c>
      <c r="C722" s="98" t="s">
        <v>6939</v>
      </c>
      <c r="D722" s="99" t="s">
        <v>6940</v>
      </c>
      <c r="E722" s="100" t="s">
        <v>7088</v>
      </c>
      <c r="F722" s="98" t="s">
        <v>7359</v>
      </c>
      <c r="G722" s="100" t="s">
        <v>7360</v>
      </c>
      <c r="H722" s="98">
        <v>2011</v>
      </c>
      <c r="I722" s="100" t="s">
        <v>7361</v>
      </c>
      <c r="J722" s="101">
        <v>248943</v>
      </c>
      <c r="K722" s="100" t="s">
        <v>7903</v>
      </c>
      <c r="L722" s="100" t="s">
        <v>7091</v>
      </c>
      <c r="M722" s="100" t="s">
        <v>7091</v>
      </c>
      <c r="N722" s="100" t="s">
        <v>7362</v>
      </c>
      <c r="O722" s="100" t="s">
        <v>7363</v>
      </c>
      <c r="P722" s="100" t="s">
        <v>7364</v>
      </c>
      <c r="Q722" s="102">
        <v>22.35</v>
      </c>
      <c r="R722" s="98"/>
      <c r="S722" s="98">
        <v>11.408045977011493</v>
      </c>
      <c r="T722" s="98">
        <v>22.35</v>
      </c>
      <c r="U722" s="102">
        <v>33.758045977011491</v>
      </c>
      <c r="V722" s="98">
        <v>100</v>
      </c>
      <c r="W722" s="98">
        <v>48</v>
      </c>
      <c r="X722" s="103" t="s">
        <v>6948</v>
      </c>
      <c r="Y722" s="102"/>
      <c r="Z722" s="102"/>
      <c r="AA722" s="102"/>
      <c r="AB722" s="102">
        <v>4</v>
      </c>
      <c r="AC722" s="98"/>
      <c r="AD722" s="102">
        <v>12.57</v>
      </c>
      <c r="AE722" s="104"/>
      <c r="AF722" s="105">
        <v>50</v>
      </c>
      <c r="AG722" s="106" t="s">
        <v>1272</v>
      </c>
      <c r="AH722" s="100" t="s">
        <v>6961</v>
      </c>
      <c r="AI722" s="107">
        <v>20</v>
      </c>
      <c r="AJ722" s="106" t="s">
        <v>6959</v>
      </c>
      <c r="AK722" s="98" t="s">
        <v>6961</v>
      </c>
      <c r="AL722" s="107">
        <v>30</v>
      </c>
      <c r="AM722" s="106" t="s">
        <v>6960</v>
      </c>
      <c r="AN722" s="98" t="s">
        <v>6961</v>
      </c>
      <c r="AO722" s="107"/>
      <c r="AP722" s="106"/>
      <c r="AQ722" s="98"/>
      <c r="AR722" s="107"/>
      <c r="AS722" s="106"/>
      <c r="AT722" s="98"/>
      <c r="AU722" s="107"/>
      <c r="AV722" s="108"/>
      <c r="AW722" s="98"/>
      <c r="AX722" s="98"/>
      <c r="AY722" s="45"/>
      <c r="AZ722" s="45"/>
      <c r="BA722" s="45"/>
      <c r="BB722" s="45"/>
      <c r="BC722" s="45"/>
      <c r="BD722" s="45"/>
      <c r="BE722" s="45"/>
      <c r="BF722" s="45"/>
      <c r="BG722" s="45"/>
      <c r="BH722" s="45"/>
      <c r="BI722" s="45"/>
      <c r="BJ722" s="45"/>
      <c r="BK722" s="45"/>
      <c r="BL722" s="45"/>
      <c r="BM722" s="45"/>
      <c r="BN722" s="45"/>
      <c r="BO722" s="45"/>
      <c r="BP722" s="45"/>
      <c r="BQ722" s="45"/>
      <c r="BR722" s="45"/>
      <c r="BS722" s="45"/>
      <c r="BT722" s="45"/>
      <c r="BU722" s="45"/>
      <c r="BV722" s="45"/>
      <c r="BW722" s="45"/>
      <c r="BX722" s="45"/>
      <c r="BY722" s="45"/>
      <c r="BZ722" s="45"/>
      <c r="CA722" s="45"/>
      <c r="CB722" s="45"/>
      <c r="CC722" s="45"/>
      <c r="CD722" s="45"/>
      <c r="CE722" s="45"/>
      <c r="CF722" s="45"/>
      <c r="CG722" s="45"/>
      <c r="CH722" s="45"/>
      <c r="CI722" s="45"/>
      <c r="CJ722" s="45"/>
      <c r="CK722" s="45"/>
      <c r="CL722" s="45"/>
      <c r="CM722" s="45"/>
      <c r="CN722" s="45"/>
      <c r="CO722" s="45"/>
      <c r="CP722" s="45"/>
      <c r="CQ722" s="45"/>
      <c r="CR722" s="45"/>
      <c r="CS722" s="45"/>
      <c r="CT722" s="45"/>
      <c r="CU722" s="45"/>
      <c r="CV722" s="45"/>
      <c r="CW722" s="45"/>
      <c r="CX722" s="45"/>
      <c r="CY722" s="45"/>
      <c r="CZ722" s="45"/>
      <c r="DA722" s="45"/>
      <c r="DB722" s="45"/>
      <c r="DC722" s="45"/>
      <c r="DD722" s="45"/>
      <c r="DE722" s="45"/>
      <c r="DF722" s="45"/>
      <c r="DG722" s="45"/>
      <c r="DH722" s="45"/>
      <c r="DI722" s="45"/>
      <c r="DJ722" s="45"/>
      <c r="DK722" s="45"/>
      <c r="DL722" s="45"/>
      <c r="DM722" s="45"/>
      <c r="DN722" s="45"/>
      <c r="DO722" s="45"/>
      <c r="DP722" s="45"/>
      <c r="DQ722" s="45"/>
      <c r="DR722" s="45"/>
      <c r="DS722" s="45"/>
      <c r="DT722" s="45"/>
      <c r="DU722" s="45"/>
      <c r="DV722" s="45"/>
      <c r="DW722" s="45"/>
      <c r="DX722" s="45"/>
      <c r="DY722" s="45"/>
      <c r="DZ722" s="45"/>
      <c r="EA722" s="45"/>
      <c r="EB722" s="45"/>
      <c r="EC722" s="45"/>
      <c r="ED722" s="45"/>
      <c r="EE722" s="45"/>
      <c r="EF722" s="45"/>
      <c r="EG722" s="45"/>
      <c r="EH722" s="45"/>
      <c r="EI722" s="45"/>
      <c r="EJ722" s="45"/>
      <c r="EK722" s="45"/>
      <c r="EL722" s="45"/>
      <c r="EM722" s="45"/>
      <c r="EN722" s="45"/>
      <c r="EO722" s="45"/>
      <c r="EP722" s="45"/>
      <c r="EQ722" s="45"/>
      <c r="ER722" s="45"/>
    </row>
    <row r="723" spans="1:148" ht="409.6" x14ac:dyDescent="0.25">
      <c r="A723" s="97">
        <v>2990</v>
      </c>
      <c r="B723" s="100" t="s">
        <v>6938</v>
      </c>
      <c r="C723" s="98" t="s">
        <v>6939</v>
      </c>
      <c r="D723" s="99" t="s">
        <v>6940</v>
      </c>
      <c r="E723" s="100" t="s">
        <v>5420</v>
      </c>
      <c r="F723" s="98" t="s">
        <v>5421</v>
      </c>
      <c r="G723" s="100" t="s">
        <v>7365</v>
      </c>
      <c r="H723" s="98">
        <v>2011</v>
      </c>
      <c r="I723" s="100" t="s">
        <v>7366</v>
      </c>
      <c r="J723" s="101">
        <v>244920</v>
      </c>
      <c r="K723" s="100" t="s">
        <v>7903</v>
      </c>
      <c r="L723" s="100" t="s">
        <v>6943</v>
      </c>
      <c r="M723" s="100" t="s">
        <v>6944</v>
      </c>
      <c r="N723" s="100" t="s">
        <v>7367</v>
      </c>
      <c r="O723" s="100" t="s">
        <v>7368</v>
      </c>
      <c r="P723" s="100" t="s">
        <v>7369</v>
      </c>
      <c r="Q723" s="102">
        <v>22.35</v>
      </c>
      <c r="R723" s="98"/>
      <c r="S723" s="98">
        <v>2.9310344827586206</v>
      </c>
      <c r="T723" s="98">
        <v>22.35</v>
      </c>
      <c r="U723" s="102">
        <v>25.281034482758621</v>
      </c>
      <c r="V723" s="98">
        <v>80</v>
      </c>
      <c r="W723" s="98">
        <v>45</v>
      </c>
      <c r="X723" s="103" t="s">
        <v>6948</v>
      </c>
      <c r="Y723" s="102"/>
      <c r="Z723" s="102"/>
      <c r="AA723" s="102"/>
      <c r="AB723" s="102">
        <v>66</v>
      </c>
      <c r="AC723" s="98"/>
      <c r="AD723" s="102">
        <v>12.57</v>
      </c>
      <c r="AE723" s="104"/>
      <c r="AF723" s="105">
        <v>80</v>
      </c>
      <c r="AG723" s="106" t="s">
        <v>5394</v>
      </c>
      <c r="AH723" s="100" t="s">
        <v>6949</v>
      </c>
      <c r="AI723" s="107"/>
      <c r="AJ723" s="106"/>
      <c r="AK723" s="98"/>
      <c r="AL723" s="107"/>
      <c r="AM723" s="106"/>
      <c r="AN723" s="98"/>
      <c r="AO723" s="107"/>
      <c r="AP723" s="106"/>
      <c r="AQ723" s="98"/>
      <c r="AR723" s="107"/>
      <c r="AS723" s="106"/>
      <c r="AT723" s="98"/>
      <c r="AU723" s="107"/>
      <c r="AV723" s="108"/>
      <c r="AW723" s="98"/>
      <c r="AX723" s="98"/>
      <c r="AY723" s="45"/>
      <c r="AZ723" s="45"/>
      <c r="BA723" s="45"/>
      <c r="BB723" s="45"/>
      <c r="BC723" s="45"/>
      <c r="BD723" s="45"/>
      <c r="BE723" s="45"/>
      <c r="BF723" s="45"/>
      <c r="BG723" s="45"/>
      <c r="BH723" s="45"/>
      <c r="BI723" s="45"/>
      <c r="BJ723" s="45"/>
      <c r="BK723" s="45"/>
      <c r="BL723" s="45"/>
      <c r="BM723" s="45"/>
      <c r="BN723" s="45"/>
      <c r="BO723" s="45"/>
      <c r="BP723" s="45"/>
      <c r="BQ723" s="45"/>
      <c r="BR723" s="45"/>
      <c r="BS723" s="45"/>
      <c r="BT723" s="45"/>
      <c r="BU723" s="45"/>
      <c r="BV723" s="45"/>
      <c r="BW723" s="45"/>
      <c r="BX723" s="45"/>
      <c r="BY723" s="45"/>
      <c r="BZ723" s="45"/>
      <c r="CA723" s="45"/>
      <c r="CB723" s="45"/>
      <c r="CC723" s="45"/>
      <c r="CD723" s="45"/>
      <c r="CE723" s="45"/>
      <c r="CF723" s="45"/>
      <c r="CG723" s="45"/>
      <c r="CH723" s="45"/>
      <c r="CI723" s="45"/>
      <c r="CJ723" s="45"/>
      <c r="CK723" s="45"/>
      <c r="CL723" s="45"/>
      <c r="CM723" s="45"/>
      <c r="CN723" s="45"/>
      <c r="CO723" s="45"/>
      <c r="CP723" s="45"/>
      <c r="CQ723" s="45"/>
      <c r="CR723" s="45"/>
      <c r="CS723" s="45"/>
      <c r="CT723" s="45"/>
      <c r="CU723" s="45"/>
      <c r="CV723" s="45"/>
      <c r="CW723" s="45"/>
      <c r="CX723" s="45"/>
      <c r="CY723" s="45"/>
      <c r="CZ723" s="45"/>
      <c r="DA723" s="45"/>
      <c r="DB723" s="45"/>
      <c r="DC723" s="45"/>
      <c r="DD723" s="45"/>
      <c r="DE723" s="45"/>
      <c r="DF723" s="45"/>
      <c r="DG723" s="45"/>
      <c r="DH723" s="45"/>
      <c r="DI723" s="45"/>
      <c r="DJ723" s="45"/>
      <c r="DK723" s="45"/>
      <c r="DL723" s="45"/>
      <c r="DM723" s="45"/>
      <c r="DN723" s="45"/>
      <c r="DO723" s="45"/>
      <c r="DP723" s="45"/>
      <c r="DQ723" s="45"/>
      <c r="DR723" s="45"/>
      <c r="DS723" s="45"/>
      <c r="DT723" s="45"/>
      <c r="DU723" s="45"/>
      <c r="DV723" s="45"/>
      <c r="DW723" s="45"/>
      <c r="DX723" s="45"/>
      <c r="DY723" s="45"/>
      <c r="DZ723" s="45"/>
      <c r="EA723" s="45"/>
      <c r="EB723" s="45"/>
      <c r="EC723" s="45"/>
      <c r="ED723" s="45"/>
      <c r="EE723" s="45"/>
      <c r="EF723" s="45"/>
      <c r="EG723" s="45"/>
      <c r="EH723" s="45"/>
      <c r="EI723" s="45"/>
      <c r="EJ723" s="45"/>
      <c r="EK723" s="45"/>
      <c r="EL723" s="45"/>
      <c r="EM723" s="45"/>
      <c r="EN723" s="45"/>
      <c r="EO723" s="45"/>
      <c r="EP723" s="45"/>
      <c r="EQ723" s="45"/>
      <c r="ER723" s="45"/>
    </row>
    <row r="724" spans="1:148" ht="114.65" x14ac:dyDescent="0.25">
      <c r="A724" s="97">
        <v>2990</v>
      </c>
      <c r="B724" s="100" t="s">
        <v>6938</v>
      </c>
      <c r="C724" s="98" t="s">
        <v>6939</v>
      </c>
      <c r="D724" s="99" t="s">
        <v>6940</v>
      </c>
      <c r="E724" s="100" t="s">
        <v>1517</v>
      </c>
      <c r="F724" s="98" t="s">
        <v>7094</v>
      </c>
      <c r="G724" s="100" t="s">
        <v>7392</v>
      </c>
      <c r="H724" s="98">
        <v>2010</v>
      </c>
      <c r="I724" s="100" t="s">
        <v>7393</v>
      </c>
      <c r="J724" s="101">
        <v>792044.16</v>
      </c>
      <c r="K724" s="100" t="s">
        <v>7903</v>
      </c>
      <c r="L724" s="100" t="s">
        <v>7394</v>
      </c>
      <c r="M724" s="100" t="s">
        <v>7098</v>
      </c>
      <c r="N724" s="100" t="s">
        <v>7395</v>
      </c>
      <c r="O724" s="100" t="s">
        <v>7396</v>
      </c>
      <c r="P724" s="100" t="s">
        <v>7397</v>
      </c>
      <c r="Q724" s="102">
        <v>22.35</v>
      </c>
      <c r="R724" s="98"/>
      <c r="S724" s="98">
        <v>11.015325670498084</v>
      </c>
      <c r="T724" s="98">
        <v>22.35</v>
      </c>
      <c r="U724" s="102">
        <v>33.365325670498088</v>
      </c>
      <c r="V724" s="98">
        <v>90</v>
      </c>
      <c r="W724" s="98">
        <v>60</v>
      </c>
      <c r="X724" s="103" t="s">
        <v>6948</v>
      </c>
      <c r="Y724" s="102"/>
      <c r="Z724" s="102"/>
      <c r="AA724" s="102"/>
      <c r="AB724" s="102">
        <v>35</v>
      </c>
      <c r="AC724" s="98"/>
      <c r="AD724" s="102">
        <v>12.57</v>
      </c>
      <c r="AE724" s="104"/>
      <c r="AF724" s="105">
        <v>90</v>
      </c>
      <c r="AG724" s="106" t="s">
        <v>1516</v>
      </c>
      <c r="AH724" s="100" t="s">
        <v>1515</v>
      </c>
      <c r="AI724" s="107"/>
      <c r="AJ724" s="106"/>
      <c r="AK724" s="98"/>
      <c r="AL724" s="107"/>
      <c r="AM724" s="106"/>
      <c r="AN724" s="98"/>
      <c r="AO724" s="107"/>
      <c r="AP724" s="106"/>
      <c r="AQ724" s="98"/>
      <c r="AR724" s="107"/>
      <c r="AS724" s="106"/>
      <c r="AT724" s="98"/>
      <c r="AU724" s="107"/>
      <c r="AV724" s="108"/>
      <c r="AW724" s="98"/>
      <c r="AX724" s="98"/>
      <c r="AY724" s="45"/>
      <c r="AZ724" s="45"/>
      <c r="BA724" s="45"/>
      <c r="BB724" s="45"/>
      <c r="BC724" s="45"/>
      <c r="BD724" s="45"/>
      <c r="BE724" s="45"/>
      <c r="BF724" s="45"/>
      <c r="BG724" s="45"/>
      <c r="BH724" s="45"/>
      <c r="BI724" s="45"/>
      <c r="BJ724" s="45"/>
      <c r="BK724" s="45"/>
      <c r="BL724" s="45"/>
      <c r="BM724" s="45"/>
      <c r="BN724" s="45"/>
      <c r="BO724" s="45"/>
      <c r="BP724" s="45"/>
      <c r="BQ724" s="45"/>
      <c r="BR724" s="45"/>
      <c r="BS724" s="45"/>
      <c r="BT724" s="45"/>
      <c r="BU724" s="45"/>
      <c r="BV724" s="45"/>
      <c r="BW724" s="45"/>
      <c r="BX724" s="45"/>
      <c r="BY724" s="45"/>
      <c r="BZ724" s="45"/>
      <c r="CA724" s="45"/>
      <c r="CB724" s="45"/>
      <c r="CC724" s="45"/>
      <c r="CD724" s="45"/>
      <c r="CE724" s="45"/>
      <c r="CF724" s="45"/>
      <c r="CG724" s="45"/>
      <c r="CH724" s="45"/>
      <c r="CI724" s="45"/>
      <c r="CJ724" s="45"/>
      <c r="CK724" s="45"/>
      <c r="CL724" s="45"/>
      <c r="CM724" s="45"/>
      <c r="CN724" s="45"/>
      <c r="CO724" s="45"/>
      <c r="CP724" s="45"/>
      <c r="CQ724" s="45"/>
      <c r="CR724" s="45"/>
      <c r="CS724" s="45"/>
      <c r="CT724" s="45"/>
      <c r="CU724" s="45"/>
      <c r="CV724" s="45"/>
      <c r="CW724" s="45"/>
      <c r="CX724" s="45"/>
      <c r="CY724" s="45"/>
      <c r="CZ724" s="45"/>
      <c r="DA724" s="45"/>
      <c r="DB724" s="45"/>
      <c r="DC724" s="45"/>
      <c r="DD724" s="45"/>
      <c r="DE724" s="45"/>
      <c r="DF724" s="45"/>
      <c r="DG724" s="45"/>
      <c r="DH724" s="45"/>
      <c r="DI724" s="45"/>
      <c r="DJ724" s="45"/>
      <c r="DK724" s="45"/>
      <c r="DL724" s="45"/>
      <c r="DM724" s="45"/>
      <c r="DN724" s="45"/>
      <c r="DO724" s="45"/>
      <c r="DP724" s="45"/>
      <c r="DQ724" s="45"/>
      <c r="DR724" s="45"/>
      <c r="DS724" s="45"/>
      <c r="DT724" s="45"/>
      <c r="DU724" s="45"/>
      <c r="DV724" s="45"/>
      <c r="DW724" s="45"/>
      <c r="DX724" s="45"/>
      <c r="DY724" s="45"/>
      <c r="DZ724" s="45"/>
      <c r="EA724" s="45"/>
      <c r="EB724" s="45"/>
      <c r="EC724" s="45"/>
      <c r="ED724" s="45"/>
      <c r="EE724" s="45"/>
      <c r="EF724" s="45"/>
      <c r="EG724" s="45"/>
      <c r="EH724" s="45"/>
      <c r="EI724" s="45"/>
      <c r="EJ724" s="45"/>
      <c r="EK724" s="45"/>
      <c r="EL724" s="45"/>
      <c r="EM724" s="45"/>
      <c r="EN724" s="45"/>
      <c r="EO724" s="45"/>
      <c r="EP724" s="45"/>
      <c r="EQ724" s="45"/>
      <c r="ER724" s="45"/>
    </row>
    <row r="725" spans="1:148" ht="114.65" x14ac:dyDescent="0.25">
      <c r="A725" s="97">
        <v>2990</v>
      </c>
      <c r="B725" s="100" t="s">
        <v>6938</v>
      </c>
      <c r="C725" s="98" t="s">
        <v>6939</v>
      </c>
      <c r="D725" s="99" t="s">
        <v>6940</v>
      </c>
      <c r="E725" s="100" t="s">
        <v>2778</v>
      </c>
      <c r="F725" s="98" t="s">
        <v>7283</v>
      </c>
      <c r="G725" s="100" t="s">
        <v>7404</v>
      </c>
      <c r="H725" s="98">
        <v>2011</v>
      </c>
      <c r="I725" s="100" t="s">
        <v>7405</v>
      </c>
      <c r="J725" s="101">
        <v>175336.82</v>
      </c>
      <c r="K725" s="100" t="s">
        <v>7903</v>
      </c>
      <c r="L725" s="100" t="s">
        <v>7286</v>
      </c>
      <c r="M725" s="100" t="s">
        <v>7287</v>
      </c>
      <c r="N725" s="100" t="s">
        <v>7300</v>
      </c>
      <c r="O725" s="100" t="s">
        <v>7301</v>
      </c>
      <c r="P725" s="100" t="s">
        <v>7406</v>
      </c>
      <c r="Q725" s="102">
        <v>22.35</v>
      </c>
      <c r="R725" s="98"/>
      <c r="S725" s="98">
        <v>10.536398467432949</v>
      </c>
      <c r="T725" s="98">
        <v>22.35</v>
      </c>
      <c r="U725" s="102">
        <v>32.886398467432954</v>
      </c>
      <c r="V725" s="98">
        <v>100</v>
      </c>
      <c r="W725" s="98">
        <v>48</v>
      </c>
      <c r="X725" s="103" t="s">
        <v>6948</v>
      </c>
      <c r="Y725" s="102"/>
      <c r="Z725" s="102"/>
      <c r="AA725" s="102"/>
      <c r="AB725" s="102">
        <v>66</v>
      </c>
      <c r="AC725" s="98"/>
      <c r="AD725" s="102">
        <v>12.57</v>
      </c>
      <c r="AE725" s="104"/>
      <c r="AF725" s="105">
        <v>100</v>
      </c>
      <c r="AG725" s="106" t="s">
        <v>5394</v>
      </c>
      <c r="AH725" s="100" t="s">
        <v>7291</v>
      </c>
      <c r="AI725" s="107"/>
      <c r="AJ725" s="106"/>
      <c r="AK725" s="98"/>
      <c r="AL725" s="107"/>
      <c r="AM725" s="106"/>
      <c r="AN725" s="98"/>
      <c r="AO725" s="107"/>
      <c r="AP725" s="106"/>
      <c r="AQ725" s="98"/>
      <c r="AR725" s="107"/>
      <c r="AS725" s="106"/>
      <c r="AT725" s="98"/>
      <c r="AU725" s="107"/>
      <c r="AV725" s="108"/>
      <c r="AW725" s="98"/>
      <c r="AX725" s="98"/>
      <c r="AY725" s="45"/>
      <c r="AZ725" s="45"/>
      <c r="BA725" s="45"/>
      <c r="BB725" s="45"/>
      <c r="BC725" s="45"/>
      <c r="BD725" s="45"/>
      <c r="BE725" s="45"/>
      <c r="BF725" s="45"/>
      <c r="BG725" s="45"/>
      <c r="BH725" s="45"/>
      <c r="BI725" s="45"/>
      <c r="BJ725" s="45"/>
      <c r="BK725" s="45"/>
      <c r="BL725" s="45"/>
      <c r="BM725" s="45"/>
      <c r="BN725" s="45"/>
      <c r="BO725" s="45"/>
      <c r="BP725" s="45"/>
      <c r="BQ725" s="45"/>
      <c r="BR725" s="45"/>
      <c r="BS725" s="45"/>
      <c r="BT725" s="45"/>
      <c r="BU725" s="45"/>
      <c r="BV725" s="45"/>
      <c r="BW725" s="45"/>
      <c r="BX725" s="45"/>
      <c r="BY725" s="45"/>
      <c r="BZ725" s="45"/>
      <c r="CA725" s="45"/>
      <c r="CB725" s="45"/>
      <c r="CC725" s="45"/>
      <c r="CD725" s="45"/>
      <c r="CE725" s="45"/>
      <c r="CF725" s="45"/>
      <c r="CG725" s="45"/>
      <c r="CH725" s="45"/>
      <c r="CI725" s="45"/>
      <c r="CJ725" s="45"/>
      <c r="CK725" s="45"/>
      <c r="CL725" s="45"/>
      <c r="CM725" s="45"/>
      <c r="CN725" s="45"/>
      <c r="CO725" s="45"/>
      <c r="CP725" s="45"/>
      <c r="CQ725" s="45"/>
      <c r="CR725" s="45"/>
      <c r="CS725" s="45"/>
      <c r="CT725" s="45"/>
      <c r="CU725" s="45"/>
      <c r="CV725" s="45"/>
      <c r="CW725" s="45"/>
      <c r="CX725" s="45"/>
      <c r="CY725" s="45"/>
      <c r="CZ725" s="45"/>
      <c r="DA725" s="45"/>
      <c r="DB725" s="45"/>
      <c r="DC725" s="45"/>
      <c r="DD725" s="45"/>
      <c r="DE725" s="45"/>
      <c r="DF725" s="45"/>
      <c r="DG725" s="45"/>
      <c r="DH725" s="45"/>
      <c r="DI725" s="45"/>
      <c r="DJ725" s="45"/>
      <c r="DK725" s="45"/>
      <c r="DL725" s="45"/>
      <c r="DM725" s="45"/>
      <c r="DN725" s="45"/>
      <c r="DO725" s="45"/>
      <c r="DP725" s="45"/>
      <c r="DQ725" s="45"/>
      <c r="DR725" s="45"/>
      <c r="DS725" s="45"/>
      <c r="DT725" s="45"/>
      <c r="DU725" s="45"/>
      <c r="DV725" s="45"/>
      <c r="DW725" s="45"/>
      <c r="DX725" s="45"/>
      <c r="DY725" s="45"/>
      <c r="DZ725" s="45"/>
      <c r="EA725" s="45"/>
      <c r="EB725" s="45"/>
      <c r="EC725" s="45"/>
      <c r="ED725" s="45"/>
      <c r="EE725" s="45"/>
      <c r="EF725" s="45"/>
      <c r="EG725" s="45"/>
      <c r="EH725" s="45"/>
      <c r="EI725" s="45"/>
      <c r="EJ725" s="45"/>
      <c r="EK725" s="45"/>
      <c r="EL725" s="45"/>
      <c r="EM725" s="45"/>
      <c r="EN725" s="45"/>
      <c r="EO725" s="45"/>
      <c r="EP725" s="45"/>
      <c r="EQ725" s="45"/>
      <c r="ER725" s="45"/>
    </row>
    <row r="726" spans="1:148" ht="140.15" x14ac:dyDescent="0.25">
      <c r="A726" s="97">
        <v>2990</v>
      </c>
      <c r="B726" s="100" t="s">
        <v>6938</v>
      </c>
      <c r="C726" s="98" t="s">
        <v>6939</v>
      </c>
      <c r="D726" s="99" t="s">
        <v>6940</v>
      </c>
      <c r="E726" s="100" t="s">
        <v>2870</v>
      </c>
      <c r="F726" s="98" t="s">
        <v>7102</v>
      </c>
      <c r="G726" s="100" t="s">
        <v>7409</v>
      </c>
      <c r="H726" s="98">
        <v>2013</v>
      </c>
      <c r="I726" s="100" t="s">
        <v>7410</v>
      </c>
      <c r="J726" s="101">
        <v>51087.6</v>
      </c>
      <c r="K726" s="100" t="s">
        <v>7903</v>
      </c>
      <c r="L726" s="100" t="s">
        <v>7105</v>
      </c>
      <c r="M726" s="100" t="s">
        <v>7106</v>
      </c>
      <c r="N726" s="100" t="s">
        <v>7411</v>
      </c>
      <c r="O726" s="100" t="s">
        <v>7412</v>
      </c>
      <c r="P726" s="100" t="s">
        <v>7413</v>
      </c>
      <c r="Q726" s="102">
        <v>22.35</v>
      </c>
      <c r="R726" s="98"/>
      <c r="S726" s="98">
        <v>2.3448275862068964</v>
      </c>
      <c r="T726" s="98">
        <v>22.35</v>
      </c>
      <c r="U726" s="102">
        <v>24.694827586206898</v>
      </c>
      <c r="V726" s="98">
        <v>80</v>
      </c>
      <c r="W726" s="98">
        <v>15</v>
      </c>
      <c r="X726" s="103" t="s">
        <v>6948</v>
      </c>
      <c r="Y726" s="102"/>
      <c r="Z726" s="102"/>
      <c r="AA726" s="102"/>
      <c r="AB726" s="102">
        <v>11</v>
      </c>
      <c r="AC726" s="98"/>
      <c r="AD726" s="102">
        <v>12.57</v>
      </c>
      <c r="AE726" s="104"/>
      <c r="AF726" s="105">
        <v>80</v>
      </c>
      <c r="AG726" s="106" t="s">
        <v>7110</v>
      </c>
      <c r="AH726" s="100" t="s">
        <v>7111</v>
      </c>
      <c r="AI726" s="107">
        <v>60</v>
      </c>
      <c r="AJ726" s="106" t="s">
        <v>7112</v>
      </c>
      <c r="AK726" s="98" t="s">
        <v>7113</v>
      </c>
      <c r="AL726" s="107">
        <v>20</v>
      </c>
      <c r="AM726" s="106"/>
      <c r="AN726" s="98"/>
      <c r="AO726" s="107"/>
      <c r="AP726" s="106"/>
      <c r="AQ726" s="98"/>
      <c r="AR726" s="107"/>
      <c r="AS726" s="106"/>
      <c r="AT726" s="98"/>
      <c r="AU726" s="107"/>
      <c r="AV726" s="108"/>
      <c r="AW726" s="98"/>
      <c r="AX726" s="98"/>
      <c r="AY726" s="45"/>
      <c r="AZ726" s="45"/>
      <c r="BA726" s="45"/>
      <c r="BB726" s="45"/>
      <c r="BC726" s="45"/>
      <c r="BD726" s="45"/>
      <c r="BE726" s="45"/>
      <c r="BF726" s="45"/>
      <c r="BG726" s="45"/>
      <c r="BH726" s="45"/>
      <c r="BI726" s="45"/>
      <c r="BJ726" s="45"/>
      <c r="BK726" s="45"/>
      <c r="BL726" s="45"/>
      <c r="BM726" s="45"/>
      <c r="BN726" s="45"/>
      <c r="BO726" s="45"/>
      <c r="BP726" s="45"/>
      <c r="BQ726" s="45"/>
      <c r="BR726" s="45"/>
      <c r="BS726" s="45"/>
      <c r="BT726" s="45"/>
      <c r="BU726" s="45"/>
      <c r="BV726" s="45"/>
      <c r="BW726" s="45"/>
      <c r="BX726" s="45"/>
      <c r="BY726" s="45"/>
      <c r="BZ726" s="45"/>
      <c r="CA726" s="45"/>
      <c r="CB726" s="45"/>
      <c r="CC726" s="45"/>
      <c r="CD726" s="45"/>
      <c r="CE726" s="45"/>
      <c r="CF726" s="45"/>
      <c r="CG726" s="45"/>
      <c r="CH726" s="45"/>
      <c r="CI726" s="45"/>
      <c r="CJ726" s="45"/>
      <c r="CK726" s="45"/>
      <c r="CL726" s="45"/>
      <c r="CM726" s="45"/>
      <c r="CN726" s="45"/>
      <c r="CO726" s="45"/>
      <c r="CP726" s="45"/>
      <c r="CQ726" s="45"/>
      <c r="CR726" s="45"/>
      <c r="CS726" s="45"/>
      <c r="CT726" s="45"/>
      <c r="CU726" s="45"/>
      <c r="CV726" s="45"/>
      <c r="CW726" s="45"/>
      <c r="CX726" s="45"/>
      <c r="CY726" s="45"/>
      <c r="CZ726" s="45"/>
      <c r="DA726" s="45"/>
      <c r="DB726" s="45"/>
      <c r="DC726" s="45"/>
      <c r="DD726" s="45"/>
      <c r="DE726" s="45"/>
      <c r="DF726" s="45"/>
      <c r="DG726" s="45"/>
      <c r="DH726" s="45"/>
      <c r="DI726" s="45"/>
      <c r="DJ726" s="45"/>
      <c r="DK726" s="45"/>
      <c r="DL726" s="45"/>
      <c r="DM726" s="45"/>
      <c r="DN726" s="45"/>
      <c r="DO726" s="45"/>
      <c r="DP726" s="45"/>
      <c r="DQ726" s="45"/>
      <c r="DR726" s="45"/>
      <c r="DS726" s="45"/>
      <c r="DT726" s="45"/>
      <c r="DU726" s="45"/>
      <c r="DV726" s="45"/>
      <c r="DW726" s="45"/>
      <c r="DX726" s="45"/>
      <c r="DY726" s="45"/>
      <c r="DZ726" s="45"/>
      <c r="EA726" s="45"/>
      <c r="EB726" s="45"/>
      <c r="EC726" s="45"/>
      <c r="ED726" s="45"/>
      <c r="EE726" s="45"/>
      <c r="EF726" s="45"/>
      <c r="EG726" s="45"/>
      <c r="EH726" s="45"/>
      <c r="EI726" s="45"/>
      <c r="EJ726" s="45"/>
      <c r="EK726" s="45"/>
      <c r="EL726" s="45"/>
      <c r="EM726" s="45"/>
      <c r="EN726" s="45"/>
      <c r="EO726" s="45"/>
      <c r="EP726" s="45"/>
      <c r="EQ726" s="45"/>
      <c r="ER726" s="45"/>
    </row>
    <row r="727" spans="1:148" ht="382.15" x14ac:dyDescent="0.25">
      <c r="A727" s="97">
        <v>2990</v>
      </c>
      <c r="B727" s="100" t="s">
        <v>6938</v>
      </c>
      <c r="C727" s="98" t="s">
        <v>6939</v>
      </c>
      <c r="D727" s="99" t="s">
        <v>6940</v>
      </c>
      <c r="E727" s="100" t="s">
        <v>1517</v>
      </c>
      <c r="F727" s="98" t="s">
        <v>7094</v>
      </c>
      <c r="G727" s="100" t="s">
        <v>7426</v>
      </c>
      <c r="H727" s="98">
        <v>2010</v>
      </c>
      <c r="I727" s="100" t="s">
        <v>7427</v>
      </c>
      <c r="J727" s="101">
        <v>28390.84</v>
      </c>
      <c r="K727" s="100" t="s">
        <v>7903</v>
      </c>
      <c r="L727" s="100" t="s">
        <v>7097</v>
      </c>
      <c r="M727" s="100" t="s">
        <v>7098</v>
      </c>
      <c r="N727" s="100" t="s">
        <v>7428</v>
      </c>
      <c r="O727" s="100" t="s">
        <v>7429</v>
      </c>
      <c r="P727" s="100" t="s">
        <v>7430</v>
      </c>
      <c r="Q727" s="102">
        <v>22.35</v>
      </c>
      <c r="R727" s="98"/>
      <c r="S727" s="98">
        <v>2.9310344827586206</v>
      </c>
      <c r="T727" s="98">
        <v>22.35</v>
      </c>
      <c r="U727" s="102">
        <v>25.281034482758621</v>
      </c>
      <c r="V727" s="98">
        <v>90</v>
      </c>
      <c r="W727" s="98">
        <v>68</v>
      </c>
      <c r="X727" s="103" t="s">
        <v>6948</v>
      </c>
      <c r="Y727" s="102"/>
      <c r="Z727" s="102"/>
      <c r="AA727" s="102"/>
      <c r="AB727" s="102">
        <v>66</v>
      </c>
      <c r="AC727" s="98"/>
      <c r="AD727" s="102">
        <v>12.57</v>
      </c>
      <c r="AE727" s="104"/>
      <c r="AF727" s="105">
        <v>90</v>
      </c>
      <c r="AG727" s="106" t="s">
        <v>1516</v>
      </c>
      <c r="AH727" s="100" t="s">
        <v>1515</v>
      </c>
      <c r="AI727" s="107">
        <v>80</v>
      </c>
      <c r="AJ727" s="106" t="s">
        <v>6959</v>
      </c>
      <c r="AK727" s="98" t="s">
        <v>7056</v>
      </c>
      <c r="AL727" s="107">
        <v>10</v>
      </c>
      <c r="AM727" s="106"/>
      <c r="AN727" s="98"/>
      <c r="AO727" s="107"/>
      <c r="AP727" s="106"/>
      <c r="AQ727" s="98"/>
      <c r="AR727" s="107"/>
      <c r="AS727" s="106"/>
      <c r="AT727" s="98"/>
      <c r="AU727" s="107"/>
      <c r="AV727" s="108"/>
      <c r="AW727" s="98"/>
      <c r="AX727" s="98"/>
      <c r="AY727" s="45"/>
      <c r="AZ727" s="45"/>
      <c r="BA727" s="45"/>
      <c r="BB727" s="45"/>
      <c r="BC727" s="45"/>
      <c r="BD727" s="45"/>
      <c r="BE727" s="45"/>
      <c r="BF727" s="45"/>
      <c r="BG727" s="45"/>
      <c r="BH727" s="45"/>
      <c r="BI727" s="45"/>
      <c r="BJ727" s="45"/>
      <c r="BK727" s="45"/>
      <c r="BL727" s="45"/>
      <c r="BM727" s="45"/>
      <c r="BN727" s="45"/>
      <c r="BO727" s="45"/>
      <c r="BP727" s="45"/>
      <c r="BQ727" s="45"/>
      <c r="BR727" s="45"/>
      <c r="BS727" s="45"/>
      <c r="BT727" s="45"/>
      <c r="BU727" s="45"/>
      <c r="BV727" s="45"/>
      <c r="BW727" s="45"/>
      <c r="BX727" s="45"/>
      <c r="BY727" s="45"/>
      <c r="BZ727" s="45"/>
      <c r="CA727" s="45"/>
      <c r="CB727" s="45"/>
      <c r="CC727" s="45"/>
      <c r="CD727" s="45"/>
      <c r="CE727" s="45"/>
      <c r="CF727" s="45"/>
      <c r="CG727" s="45"/>
      <c r="CH727" s="45"/>
      <c r="CI727" s="45"/>
      <c r="CJ727" s="45"/>
      <c r="CK727" s="45"/>
      <c r="CL727" s="45"/>
      <c r="CM727" s="45"/>
      <c r="CN727" s="45"/>
      <c r="CO727" s="45"/>
      <c r="CP727" s="45"/>
      <c r="CQ727" s="45"/>
      <c r="CR727" s="45"/>
      <c r="CS727" s="45"/>
      <c r="CT727" s="45"/>
      <c r="CU727" s="45"/>
      <c r="CV727" s="45"/>
      <c r="CW727" s="45"/>
      <c r="CX727" s="45"/>
      <c r="CY727" s="45"/>
      <c r="CZ727" s="45"/>
      <c r="DA727" s="45"/>
      <c r="DB727" s="45"/>
      <c r="DC727" s="45"/>
      <c r="DD727" s="45"/>
      <c r="DE727" s="45"/>
      <c r="DF727" s="45"/>
      <c r="DG727" s="45"/>
      <c r="DH727" s="45"/>
      <c r="DI727" s="45"/>
      <c r="DJ727" s="45"/>
      <c r="DK727" s="45"/>
      <c r="DL727" s="45"/>
      <c r="DM727" s="45"/>
      <c r="DN727" s="45"/>
      <c r="DO727" s="45"/>
      <c r="DP727" s="45"/>
      <c r="DQ727" s="45"/>
      <c r="DR727" s="45"/>
      <c r="DS727" s="45"/>
      <c r="DT727" s="45"/>
      <c r="DU727" s="45"/>
      <c r="DV727" s="45"/>
      <c r="DW727" s="45"/>
      <c r="DX727" s="45"/>
      <c r="DY727" s="45"/>
      <c r="DZ727" s="45"/>
      <c r="EA727" s="45"/>
      <c r="EB727" s="45"/>
      <c r="EC727" s="45"/>
      <c r="ED727" s="45"/>
      <c r="EE727" s="45"/>
      <c r="EF727" s="45"/>
      <c r="EG727" s="45"/>
      <c r="EH727" s="45"/>
      <c r="EI727" s="45"/>
      <c r="EJ727" s="45"/>
      <c r="EK727" s="45"/>
      <c r="EL727" s="45"/>
      <c r="EM727" s="45"/>
      <c r="EN727" s="45"/>
      <c r="EO727" s="45"/>
      <c r="EP727" s="45"/>
      <c r="EQ727" s="45"/>
      <c r="ER727" s="45"/>
    </row>
    <row r="728" spans="1:148" ht="101.95" x14ac:dyDescent="0.25">
      <c r="A728" s="97">
        <v>2990</v>
      </c>
      <c r="B728" s="100" t="s">
        <v>6938</v>
      </c>
      <c r="C728" s="98" t="s">
        <v>6939</v>
      </c>
      <c r="D728" s="99" t="s">
        <v>6940</v>
      </c>
      <c r="E728" s="100" t="s">
        <v>1526</v>
      </c>
      <c r="F728" s="98" t="s">
        <v>7431</v>
      </c>
      <c r="G728" s="100" t="s">
        <v>7432</v>
      </c>
      <c r="H728" s="98">
        <v>2010</v>
      </c>
      <c r="I728" s="100" t="s">
        <v>7433</v>
      </c>
      <c r="J728" s="101">
        <v>111552.17</v>
      </c>
      <c r="K728" s="100" t="s">
        <v>7903</v>
      </c>
      <c r="L728" s="100" t="s">
        <v>7434</v>
      </c>
      <c r="M728" s="100" t="s">
        <v>7435</v>
      </c>
      <c r="N728" s="100" t="s">
        <v>7436</v>
      </c>
      <c r="O728" s="100" t="s">
        <v>7437</v>
      </c>
      <c r="P728" s="100" t="s">
        <v>7438</v>
      </c>
      <c r="Q728" s="102">
        <v>22.35</v>
      </c>
      <c r="R728" s="98"/>
      <c r="S728" s="98">
        <v>10.114942528735632</v>
      </c>
      <c r="T728" s="98">
        <v>22.35</v>
      </c>
      <c r="U728" s="102">
        <v>32.464942528735634</v>
      </c>
      <c r="V728" s="98">
        <v>80</v>
      </c>
      <c r="W728" s="98">
        <v>67</v>
      </c>
      <c r="X728" s="103" t="s">
        <v>6948</v>
      </c>
      <c r="Y728" s="102"/>
      <c r="Z728" s="102"/>
      <c r="AA728" s="102"/>
      <c r="AB728" s="102">
        <v>35</v>
      </c>
      <c r="AC728" s="98"/>
      <c r="AD728" s="102"/>
      <c r="AE728" s="104"/>
      <c r="AF728" s="105">
        <v>80</v>
      </c>
      <c r="AG728" s="106" t="s">
        <v>806</v>
      </c>
      <c r="AH728" s="100" t="s">
        <v>1515</v>
      </c>
      <c r="AI728" s="107">
        <v>70</v>
      </c>
      <c r="AJ728" s="106" t="s">
        <v>6959</v>
      </c>
      <c r="AK728" s="98" t="s">
        <v>7056</v>
      </c>
      <c r="AL728" s="107">
        <v>10</v>
      </c>
      <c r="AM728" s="106"/>
      <c r="AN728" s="98"/>
      <c r="AO728" s="107"/>
      <c r="AP728" s="106"/>
      <c r="AQ728" s="98"/>
      <c r="AR728" s="107"/>
      <c r="AS728" s="106"/>
      <c r="AT728" s="98"/>
      <c r="AU728" s="107"/>
      <c r="AV728" s="108"/>
      <c r="AW728" s="98"/>
      <c r="AX728" s="98"/>
      <c r="AY728" s="45"/>
      <c r="AZ728" s="45"/>
      <c r="BA728" s="45"/>
      <c r="BB728" s="45"/>
      <c r="BC728" s="45"/>
      <c r="BD728" s="45"/>
      <c r="BE728" s="45"/>
      <c r="BF728" s="45"/>
      <c r="BG728" s="45"/>
      <c r="BH728" s="45"/>
      <c r="BI728" s="45"/>
      <c r="BJ728" s="45"/>
      <c r="BK728" s="45"/>
      <c r="BL728" s="45"/>
      <c r="BM728" s="45"/>
      <c r="BN728" s="45"/>
      <c r="BO728" s="45"/>
      <c r="BP728" s="45"/>
      <c r="BQ728" s="45"/>
      <c r="BR728" s="45"/>
      <c r="BS728" s="45"/>
      <c r="BT728" s="45"/>
      <c r="BU728" s="45"/>
      <c r="BV728" s="45"/>
      <c r="BW728" s="45"/>
      <c r="BX728" s="45"/>
      <c r="BY728" s="45"/>
      <c r="BZ728" s="45"/>
      <c r="CA728" s="45"/>
      <c r="CB728" s="45"/>
      <c r="CC728" s="45"/>
      <c r="CD728" s="45"/>
      <c r="CE728" s="45"/>
      <c r="CF728" s="45"/>
      <c r="CG728" s="45"/>
      <c r="CH728" s="45"/>
      <c r="CI728" s="45"/>
      <c r="CJ728" s="45"/>
      <c r="CK728" s="45"/>
      <c r="CL728" s="45"/>
      <c r="CM728" s="45"/>
      <c r="CN728" s="45"/>
      <c r="CO728" s="45"/>
      <c r="CP728" s="45"/>
      <c r="CQ728" s="45"/>
      <c r="CR728" s="45"/>
      <c r="CS728" s="45"/>
      <c r="CT728" s="45"/>
      <c r="CU728" s="45"/>
      <c r="CV728" s="45"/>
      <c r="CW728" s="45"/>
      <c r="CX728" s="45"/>
      <c r="CY728" s="45"/>
      <c r="CZ728" s="45"/>
      <c r="DA728" s="45"/>
      <c r="DB728" s="45"/>
      <c r="DC728" s="45"/>
      <c r="DD728" s="45"/>
      <c r="DE728" s="45"/>
      <c r="DF728" s="45"/>
      <c r="DG728" s="45"/>
      <c r="DH728" s="45"/>
      <c r="DI728" s="45"/>
      <c r="DJ728" s="45"/>
      <c r="DK728" s="45"/>
      <c r="DL728" s="45"/>
      <c r="DM728" s="45"/>
      <c r="DN728" s="45"/>
      <c r="DO728" s="45"/>
      <c r="DP728" s="45"/>
      <c r="DQ728" s="45"/>
      <c r="DR728" s="45"/>
      <c r="DS728" s="45"/>
      <c r="DT728" s="45"/>
      <c r="DU728" s="45"/>
      <c r="DV728" s="45"/>
      <c r="DW728" s="45"/>
      <c r="DX728" s="45"/>
      <c r="DY728" s="45"/>
      <c r="DZ728" s="45"/>
      <c r="EA728" s="45"/>
      <c r="EB728" s="45"/>
      <c r="EC728" s="45"/>
      <c r="ED728" s="45"/>
      <c r="EE728" s="45"/>
      <c r="EF728" s="45"/>
      <c r="EG728" s="45"/>
      <c r="EH728" s="45"/>
      <c r="EI728" s="45"/>
      <c r="EJ728" s="45"/>
      <c r="EK728" s="45"/>
      <c r="EL728" s="45"/>
      <c r="EM728" s="45"/>
      <c r="EN728" s="45"/>
      <c r="EO728" s="45"/>
      <c r="EP728" s="45"/>
      <c r="EQ728" s="45"/>
      <c r="ER728" s="45"/>
    </row>
    <row r="729" spans="1:148" ht="101.95" x14ac:dyDescent="0.25">
      <c r="A729" s="97">
        <v>2990</v>
      </c>
      <c r="B729" s="100" t="s">
        <v>6938</v>
      </c>
      <c r="C729" s="98" t="s">
        <v>6939</v>
      </c>
      <c r="D729" s="99" t="s">
        <v>6940</v>
      </c>
      <c r="E729" s="100" t="s">
        <v>7439</v>
      </c>
      <c r="F729" s="98">
        <v>11130</v>
      </c>
      <c r="G729" s="100" t="s">
        <v>7440</v>
      </c>
      <c r="H729" s="98">
        <v>2012</v>
      </c>
      <c r="I729" s="100" t="s">
        <v>7441</v>
      </c>
      <c r="J729" s="101">
        <v>61703.199999999997</v>
      </c>
      <c r="K729" s="100" t="s">
        <v>7903</v>
      </c>
      <c r="L729" s="100" t="s">
        <v>7442</v>
      </c>
      <c r="M729" s="100" t="s">
        <v>7443</v>
      </c>
      <c r="N729" s="100" t="s">
        <v>7444</v>
      </c>
      <c r="O729" s="100" t="s">
        <v>7445</v>
      </c>
      <c r="P729" s="100" t="s">
        <v>7446</v>
      </c>
      <c r="Q729" s="102">
        <v>22.35</v>
      </c>
      <c r="R729" s="98"/>
      <c r="S729" s="98">
        <v>2.2126436781609193</v>
      </c>
      <c r="T729" s="98">
        <v>22.35</v>
      </c>
      <c r="U729" s="102">
        <v>24.562643678160921</v>
      </c>
      <c r="V729" s="98">
        <v>75</v>
      </c>
      <c r="W729" s="98">
        <v>25</v>
      </c>
      <c r="X729" s="103" t="s">
        <v>6948</v>
      </c>
      <c r="Y729" s="102"/>
      <c r="Z729" s="102"/>
      <c r="AA729" s="102"/>
      <c r="AB729" s="102">
        <v>67</v>
      </c>
      <c r="AC729" s="98"/>
      <c r="AD729" s="102">
        <v>12.57</v>
      </c>
      <c r="AE729" s="104"/>
      <c r="AF729" s="105">
        <v>75</v>
      </c>
      <c r="AG729" s="106" t="s">
        <v>1984</v>
      </c>
      <c r="AH729" s="100" t="s">
        <v>1515</v>
      </c>
      <c r="AI729" s="107">
        <v>65</v>
      </c>
      <c r="AJ729" s="106" t="s">
        <v>7032</v>
      </c>
      <c r="AK729" s="98" t="s">
        <v>7056</v>
      </c>
      <c r="AL729" s="107">
        <v>10</v>
      </c>
      <c r="AM729" s="106"/>
      <c r="AN729" s="98"/>
      <c r="AO729" s="107"/>
      <c r="AP729" s="106"/>
      <c r="AQ729" s="98"/>
      <c r="AR729" s="107"/>
      <c r="AS729" s="106"/>
      <c r="AT729" s="98"/>
      <c r="AU729" s="107"/>
      <c r="AV729" s="108"/>
      <c r="AW729" s="98"/>
      <c r="AX729" s="98"/>
      <c r="AY729" s="45"/>
      <c r="AZ729" s="45"/>
      <c r="BA729" s="45"/>
      <c r="BB729" s="45"/>
      <c r="BC729" s="45"/>
      <c r="BD729" s="45"/>
      <c r="BE729" s="45"/>
      <c r="BF729" s="45"/>
      <c r="BG729" s="45"/>
      <c r="BH729" s="45"/>
      <c r="BI729" s="45"/>
      <c r="BJ729" s="45"/>
      <c r="BK729" s="45"/>
      <c r="BL729" s="45"/>
      <c r="BM729" s="45"/>
      <c r="BN729" s="45"/>
      <c r="BO729" s="45"/>
      <c r="BP729" s="45"/>
      <c r="BQ729" s="45"/>
      <c r="BR729" s="45"/>
      <c r="BS729" s="45"/>
      <c r="BT729" s="45"/>
      <c r="BU729" s="45"/>
      <c r="BV729" s="45"/>
      <c r="BW729" s="45"/>
      <c r="BX729" s="45"/>
      <c r="BY729" s="45"/>
      <c r="BZ729" s="45"/>
      <c r="CA729" s="45"/>
      <c r="CB729" s="45"/>
      <c r="CC729" s="45"/>
      <c r="CD729" s="45"/>
      <c r="CE729" s="45"/>
      <c r="CF729" s="45"/>
      <c r="CG729" s="45"/>
      <c r="CH729" s="45"/>
      <c r="CI729" s="45"/>
      <c r="CJ729" s="45"/>
      <c r="CK729" s="45"/>
      <c r="CL729" s="45"/>
      <c r="CM729" s="45"/>
      <c r="CN729" s="45"/>
      <c r="CO729" s="45"/>
      <c r="CP729" s="45"/>
      <c r="CQ729" s="45"/>
      <c r="CR729" s="45"/>
      <c r="CS729" s="45"/>
      <c r="CT729" s="45"/>
      <c r="CU729" s="45"/>
      <c r="CV729" s="45"/>
      <c r="CW729" s="45"/>
      <c r="CX729" s="45"/>
      <c r="CY729" s="45"/>
      <c r="CZ729" s="45"/>
      <c r="DA729" s="45"/>
      <c r="DB729" s="45"/>
      <c r="DC729" s="45"/>
      <c r="DD729" s="45"/>
      <c r="DE729" s="45"/>
      <c r="DF729" s="45"/>
      <c r="DG729" s="45"/>
      <c r="DH729" s="45"/>
      <c r="DI729" s="45"/>
      <c r="DJ729" s="45"/>
      <c r="DK729" s="45"/>
      <c r="DL729" s="45"/>
      <c r="DM729" s="45"/>
      <c r="DN729" s="45"/>
      <c r="DO729" s="45"/>
      <c r="DP729" s="45"/>
      <c r="DQ729" s="45"/>
      <c r="DR729" s="45"/>
      <c r="DS729" s="45"/>
      <c r="DT729" s="45"/>
      <c r="DU729" s="45"/>
      <c r="DV729" s="45"/>
      <c r="DW729" s="45"/>
      <c r="DX729" s="45"/>
      <c r="DY729" s="45"/>
      <c r="DZ729" s="45"/>
      <c r="EA729" s="45"/>
      <c r="EB729" s="45"/>
      <c r="EC729" s="45"/>
      <c r="ED729" s="45"/>
      <c r="EE729" s="45"/>
      <c r="EF729" s="45"/>
      <c r="EG729" s="45"/>
      <c r="EH729" s="45"/>
      <c r="EI729" s="45"/>
      <c r="EJ729" s="45"/>
      <c r="EK729" s="45"/>
      <c r="EL729" s="45"/>
      <c r="EM729" s="45"/>
      <c r="EN729" s="45"/>
      <c r="EO729" s="45"/>
      <c r="EP729" s="45"/>
      <c r="EQ729" s="45"/>
      <c r="ER729" s="45"/>
    </row>
    <row r="730" spans="1:148" ht="101.95" x14ac:dyDescent="0.25">
      <c r="A730" s="97">
        <v>2990</v>
      </c>
      <c r="B730" s="100" t="s">
        <v>6938</v>
      </c>
      <c r="C730" s="98" t="s">
        <v>6939</v>
      </c>
      <c r="D730" s="99" t="s">
        <v>6940</v>
      </c>
      <c r="E730" s="100" t="s">
        <v>7439</v>
      </c>
      <c r="F730" s="98">
        <v>11130</v>
      </c>
      <c r="G730" s="100" t="s">
        <v>7447</v>
      </c>
      <c r="H730" s="98">
        <v>2013</v>
      </c>
      <c r="I730" s="100" t="s">
        <v>7448</v>
      </c>
      <c r="J730" s="101">
        <v>96044.5</v>
      </c>
      <c r="K730" s="100" t="s">
        <v>7903</v>
      </c>
      <c r="L730" s="100" t="s">
        <v>7442</v>
      </c>
      <c r="M730" s="100" t="s">
        <v>7443</v>
      </c>
      <c r="N730" s="100" t="s">
        <v>7444</v>
      </c>
      <c r="O730" s="100" t="s">
        <v>7445</v>
      </c>
      <c r="P730" s="100" t="s">
        <v>7449</v>
      </c>
      <c r="Q730" s="102">
        <v>22.35</v>
      </c>
      <c r="R730" s="98"/>
      <c r="S730" s="98">
        <v>2.2126436781609193</v>
      </c>
      <c r="T730" s="98">
        <v>22.35</v>
      </c>
      <c r="U730" s="102">
        <v>24.562643678160921</v>
      </c>
      <c r="V730" s="98">
        <v>75</v>
      </c>
      <c r="W730" s="98">
        <v>8</v>
      </c>
      <c r="X730" s="103" t="s">
        <v>6948</v>
      </c>
      <c r="Y730" s="102"/>
      <c r="Z730" s="102"/>
      <c r="AA730" s="102"/>
      <c r="AB730" s="102">
        <v>67</v>
      </c>
      <c r="AC730" s="98"/>
      <c r="AD730" s="102">
        <v>12.57</v>
      </c>
      <c r="AE730" s="104"/>
      <c r="AF730" s="105">
        <v>75</v>
      </c>
      <c r="AG730" s="106" t="s">
        <v>1984</v>
      </c>
      <c r="AH730" s="100" t="s">
        <v>1515</v>
      </c>
      <c r="AI730" s="107">
        <v>65</v>
      </c>
      <c r="AJ730" s="106" t="s">
        <v>7032</v>
      </c>
      <c r="AK730" s="98" t="s">
        <v>7056</v>
      </c>
      <c r="AL730" s="107">
        <v>10</v>
      </c>
      <c r="AM730" s="106"/>
      <c r="AN730" s="98"/>
      <c r="AO730" s="107"/>
      <c r="AP730" s="106"/>
      <c r="AQ730" s="98"/>
      <c r="AR730" s="107"/>
      <c r="AS730" s="106"/>
      <c r="AT730" s="98"/>
      <c r="AU730" s="107"/>
      <c r="AV730" s="108"/>
      <c r="AW730" s="98"/>
      <c r="AX730" s="98"/>
      <c r="AY730" s="45"/>
      <c r="AZ730" s="45"/>
      <c r="BA730" s="45"/>
      <c r="BB730" s="45"/>
      <c r="BC730" s="45"/>
      <c r="BD730" s="45"/>
      <c r="BE730" s="45"/>
      <c r="BF730" s="45"/>
      <c r="BG730" s="45"/>
      <c r="BH730" s="45"/>
      <c r="BI730" s="45"/>
      <c r="BJ730" s="45"/>
      <c r="BK730" s="45"/>
      <c r="BL730" s="45"/>
      <c r="BM730" s="45"/>
      <c r="BN730" s="45"/>
      <c r="BO730" s="45"/>
      <c r="BP730" s="45"/>
      <c r="BQ730" s="45"/>
      <c r="BR730" s="45"/>
      <c r="BS730" s="45"/>
      <c r="BT730" s="45"/>
      <c r="BU730" s="45"/>
      <c r="BV730" s="45"/>
      <c r="BW730" s="45"/>
      <c r="BX730" s="45"/>
      <c r="BY730" s="45"/>
      <c r="BZ730" s="45"/>
      <c r="CA730" s="45"/>
      <c r="CB730" s="45"/>
      <c r="CC730" s="45"/>
      <c r="CD730" s="45"/>
      <c r="CE730" s="45"/>
      <c r="CF730" s="45"/>
      <c r="CG730" s="45"/>
      <c r="CH730" s="45"/>
      <c r="CI730" s="45"/>
      <c r="CJ730" s="45"/>
      <c r="CK730" s="45"/>
      <c r="CL730" s="45"/>
      <c r="CM730" s="45"/>
      <c r="CN730" s="45"/>
      <c r="CO730" s="45"/>
      <c r="CP730" s="45"/>
      <c r="CQ730" s="45"/>
      <c r="CR730" s="45"/>
      <c r="CS730" s="45"/>
      <c r="CT730" s="45"/>
      <c r="CU730" s="45"/>
      <c r="CV730" s="45"/>
      <c r="CW730" s="45"/>
      <c r="CX730" s="45"/>
      <c r="CY730" s="45"/>
      <c r="CZ730" s="45"/>
      <c r="DA730" s="45"/>
      <c r="DB730" s="45"/>
      <c r="DC730" s="45"/>
      <c r="DD730" s="45"/>
      <c r="DE730" s="45"/>
      <c r="DF730" s="45"/>
      <c r="DG730" s="45"/>
      <c r="DH730" s="45"/>
      <c r="DI730" s="45"/>
      <c r="DJ730" s="45"/>
      <c r="DK730" s="45"/>
      <c r="DL730" s="45"/>
      <c r="DM730" s="45"/>
      <c r="DN730" s="45"/>
      <c r="DO730" s="45"/>
      <c r="DP730" s="45"/>
      <c r="DQ730" s="45"/>
      <c r="DR730" s="45"/>
      <c r="DS730" s="45"/>
      <c r="DT730" s="45"/>
      <c r="DU730" s="45"/>
      <c r="DV730" s="45"/>
      <c r="DW730" s="45"/>
      <c r="DX730" s="45"/>
      <c r="DY730" s="45"/>
      <c r="DZ730" s="45"/>
      <c r="EA730" s="45"/>
      <c r="EB730" s="45"/>
      <c r="EC730" s="45"/>
      <c r="ED730" s="45"/>
      <c r="EE730" s="45"/>
      <c r="EF730" s="45"/>
      <c r="EG730" s="45"/>
      <c r="EH730" s="45"/>
      <c r="EI730" s="45"/>
      <c r="EJ730" s="45"/>
      <c r="EK730" s="45"/>
      <c r="EL730" s="45"/>
      <c r="EM730" s="45"/>
      <c r="EN730" s="45"/>
      <c r="EO730" s="45"/>
      <c r="EP730" s="45"/>
      <c r="EQ730" s="45"/>
      <c r="ER730" s="45"/>
    </row>
    <row r="731" spans="1:148" ht="165.6" x14ac:dyDescent="0.25">
      <c r="A731" s="97">
        <v>2990</v>
      </c>
      <c r="B731" s="100" t="s">
        <v>6938</v>
      </c>
      <c r="C731" s="98" t="s">
        <v>6939</v>
      </c>
      <c r="D731" s="99" t="s">
        <v>6940</v>
      </c>
      <c r="E731" s="100" t="s">
        <v>1525</v>
      </c>
      <c r="F731" s="98" t="s">
        <v>7122</v>
      </c>
      <c r="G731" s="100" t="s">
        <v>7450</v>
      </c>
      <c r="H731" s="98">
        <v>2010</v>
      </c>
      <c r="I731" s="100" t="s">
        <v>7451</v>
      </c>
      <c r="J731" s="101">
        <v>43182.5</v>
      </c>
      <c r="K731" s="100" t="s">
        <v>7903</v>
      </c>
      <c r="L731" s="100" t="s">
        <v>7125</v>
      </c>
      <c r="M731" s="100" t="s">
        <v>7126</v>
      </c>
      <c r="N731" s="100" t="s">
        <v>7452</v>
      </c>
      <c r="O731" s="100" t="s">
        <v>7453</v>
      </c>
      <c r="P731" s="100" t="s">
        <v>7454</v>
      </c>
      <c r="Q731" s="102">
        <v>22.35</v>
      </c>
      <c r="R731" s="98"/>
      <c r="S731" s="98">
        <v>3.1704980842911876</v>
      </c>
      <c r="T731" s="98">
        <v>22.35</v>
      </c>
      <c r="U731" s="102">
        <v>25.520498084291191</v>
      </c>
      <c r="V731" s="98">
        <v>90</v>
      </c>
      <c r="W731" s="98">
        <v>60</v>
      </c>
      <c r="X731" s="103" t="s">
        <v>6948</v>
      </c>
      <c r="Y731" s="102"/>
      <c r="Z731" s="102"/>
      <c r="AA731" s="102"/>
      <c r="AB731" s="102">
        <v>66</v>
      </c>
      <c r="AC731" s="98"/>
      <c r="AD731" s="102">
        <v>12.57</v>
      </c>
      <c r="AE731" s="104"/>
      <c r="AF731" s="105">
        <v>90</v>
      </c>
      <c r="AG731" s="106" t="s">
        <v>1524</v>
      </c>
      <c r="AH731" s="100" t="s">
        <v>1515</v>
      </c>
      <c r="AI731" s="107">
        <v>80</v>
      </c>
      <c r="AJ731" s="106" t="s">
        <v>6959</v>
      </c>
      <c r="AK731" s="98" t="s">
        <v>7056</v>
      </c>
      <c r="AL731" s="107">
        <v>10</v>
      </c>
      <c r="AM731" s="106"/>
      <c r="AN731" s="98"/>
      <c r="AO731" s="107"/>
      <c r="AP731" s="106"/>
      <c r="AQ731" s="98"/>
      <c r="AR731" s="107"/>
      <c r="AS731" s="106"/>
      <c r="AT731" s="98"/>
      <c r="AU731" s="107"/>
      <c r="AV731" s="108"/>
      <c r="AW731" s="98"/>
      <c r="AX731" s="98"/>
      <c r="AY731" s="45"/>
      <c r="AZ731" s="45"/>
      <c r="BA731" s="45"/>
      <c r="BB731" s="45"/>
      <c r="BC731" s="45"/>
      <c r="BD731" s="45"/>
      <c r="BE731" s="45"/>
      <c r="BF731" s="45"/>
      <c r="BG731" s="45"/>
      <c r="BH731" s="45"/>
      <c r="BI731" s="45"/>
      <c r="BJ731" s="45"/>
      <c r="BK731" s="45"/>
      <c r="BL731" s="45"/>
      <c r="BM731" s="45"/>
      <c r="BN731" s="45"/>
      <c r="BO731" s="45"/>
      <c r="BP731" s="45"/>
      <c r="BQ731" s="45"/>
      <c r="BR731" s="45"/>
      <c r="BS731" s="45"/>
      <c r="BT731" s="45"/>
      <c r="BU731" s="45"/>
      <c r="BV731" s="45"/>
      <c r="BW731" s="45"/>
      <c r="BX731" s="45"/>
      <c r="BY731" s="45"/>
      <c r="BZ731" s="45"/>
      <c r="CA731" s="45"/>
      <c r="CB731" s="45"/>
      <c r="CC731" s="45"/>
      <c r="CD731" s="45"/>
      <c r="CE731" s="45"/>
      <c r="CF731" s="45"/>
      <c r="CG731" s="45"/>
      <c r="CH731" s="45"/>
      <c r="CI731" s="45"/>
      <c r="CJ731" s="45"/>
      <c r="CK731" s="45"/>
      <c r="CL731" s="45"/>
      <c r="CM731" s="45"/>
      <c r="CN731" s="45"/>
      <c r="CO731" s="45"/>
      <c r="CP731" s="45"/>
      <c r="CQ731" s="45"/>
      <c r="CR731" s="45"/>
      <c r="CS731" s="45"/>
      <c r="CT731" s="45"/>
      <c r="CU731" s="45"/>
      <c r="CV731" s="45"/>
      <c r="CW731" s="45"/>
      <c r="CX731" s="45"/>
      <c r="CY731" s="45"/>
      <c r="CZ731" s="45"/>
      <c r="DA731" s="45"/>
      <c r="DB731" s="45"/>
      <c r="DC731" s="45"/>
      <c r="DD731" s="45"/>
      <c r="DE731" s="45"/>
      <c r="DF731" s="45"/>
      <c r="DG731" s="45"/>
      <c r="DH731" s="45"/>
      <c r="DI731" s="45"/>
      <c r="DJ731" s="45"/>
      <c r="DK731" s="45"/>
      <c r="DL731" s="45"/>
      <c r="DM731" s="45"/>
      <c r="DN731" s="45"/>
      <c r="DO731" s="45"/>
      <c r="DP731" s="45"/>
      <c r="DQ731" s="45"/>
      <c r="DR731" s="45"/>
      <c r="DS731" s="45"/>
      <c r="DT731" s="45"/>
      <c r="DU731" s="45"/>
      <c r="DV731" s="45"/>
      <c r="DW731" s="45"/>
      <c r="DX731" s="45"/>
      <c r="DY731" s="45"/>
      <c r="DZ731" s="45"/>
      <c r="EA731" s="45"/>
      <c r="EB731" s="45"/>
      <c r="EC731" s="45"/>
      <c r="ED731" s="45"/>
      <c r="EE731" s="45"/>
      <c r="EF731" s="45"/>
      <c r="EG731" s="45"/>
      <c r="EH731" s="45"/>
      <c r="EI731" s="45"/>
      <c r="EJ731" s="45"/>
      <c r="EK731" s="45"/>
      <c r="EL731" s="45"/>
      <c r="EM731" s="45"/>
      <c r="EN731" s="45"/>
      <c r="EO731" s="45"/>
      <c r="EP731" s="45"/>
      <c r="EQ731" s="45"/>
      <c r="ER731" s="45"/>
    </row>
    <row r="732" spans="1:148" ht="178.35" x14ac:dyDescent="0.25">
      <c r="A732" s="97">
        <v>2990</v>
      </c>
      <c r="B732" s="100" t="s">
        <v>6938</v>
      </c>
      <c r="C732" s="98" t="s">
        <v>6939</v>
      </c>
      <c r="D732" s="99" t="s">
        <v>6940</v>
      </c>
      <c r="E732" s="100" t="s">
        <v>1517</v>
      </c>
      <c r="F732" s="98" t="s">
        <v>7094</v>
      </c>
      <c r="G732" s="100" t="s">
        <v>7455</v>
      </c>
      <c r="H732" s="98">
        <v>2010</v>
      </c>
      <c r="I732" s="100" t="s">
        <v>7456</v>
      </c>
      <c r="J732" s="101">
        <v>64284</v>
      </c>
      <c r="K732" s="100" t="s">
        <v>7903</v>
      </c>
      <c r="L732" s="100" t="s">
        <v>7394</v>
      </c>
      <c r="M732" s="100" t="s">
        <v>7098</v>
      </c>
      <c r="N732" s="100" t="s">
        <v>7457</v>
      </c>
      <c r="O732" s="100" t="s">
        <v>7458</v>
      </c>
      <c r="P732" s="100" t="s">
        <v>7459</v>
      </c>
      <c r="Q732" s="102">
        <v>22.35</v>
      </c>
      <c r="R732" s="98"/>
      <c r="S732" s="98">
        <v>4.5498084291187739</v>
      </c>
      <c r="T732" s="98">
        <v>22.35</v>
      </c>
      <c r="U732" s="102">
        <v>26.899808429118774</v>
      </c>
      <c r="V732" s="98">
        <v>90</v>
      </c>
      <c r="W732" s="98">
        <v>67</v>
      </c>
      <c r="X732" s="103" t="s">
        <v>6948</v>
      </c>
      <c r="Y732" s="102"/>
      <c r="Z732" s="102"/>
      <c r="AA732" s="102"/>
      <c r="AB732" s="102">
        <v>35</v>
      </c>
      <c r="AC732" s="98"/>
      <c r="AD732" s="102">
        <v>12.57</v>
      </c>
      <c r="AE732" s="104"/>
      <c r="AF732" s="105">
        <v>90</v>
      </c>
      <c r="AG732" s="106" t="s">
        <v>1516</v>
      </c>
      <c r="AH732" s="100" t="s">
        <v>1515</v>
      </c>
      <c r="AI732" s="107">
        <v>80</v>
      </c>
      <c r="AJ732" s="106" t="s">
        <v>6959</v>
      </c>
      <c r="AK732" s="98" t="s">
        <v>7056</v>
      </c>
      <c r="AL732" s="107">
        <v>10</v>
      </c>
      <c r="AM732" s="106"/>
      <c r="AN732" s="98"/>
      <c r="AO732" s="107"/>
      <c r="AP732" s="106"/>
      <c r="AQ732" s="98"/>
      <c r="AR732" s="107"/>
      <c r="AS732" s="106"/>
      <c r="AT732" s="98"/>
      <c r="AU732" s="107"/>
      <c r="AV732" s="108"/>
      <c r="AW732" s="98"/>
      <c r="AX732" s="98"/>
      <c r="AY732" s="45"/>
      <c r="AZ732" s="45"/>
      <c r="BA732" s="45"/>
      <c r="BB732" s="45"/>
      <c r="BC732" s="45"/>
      <c r="BD732" s="45"/>
      <c r="BE732" s="45"/>
      <c r="BF732" s="45"/>
      <c r="BG732" s="45"/>
      <c r="BH732" s="45"/>
      <c r="BI732" s="45"/>
      <c r="BJ732" s="45"/>
      <c r="BK732" s="45"/>
      <c r="BL732" s="45"/>
      <c r="BM732" s="45"/>
      <c r="BN732" s="45"/>
      <c r="BO732" s="45"/>
      <c r="BP732" s="45"/>
      <c r="BQ732" s="45"/>
      <c r="BR732" s="45"/>
      <c r="BS732" s="45"/>
      <c r="BT732" s="45"/>
      <c r="BU732" s="45"/>
      <c r="BV732" s="45"/>
      <c r="BW732" s="45"/>
      <c r="BX732" s="45"/>
      <c r="BY732" s="45"/>
      <c r="BZ732" s="45"/>
      <c r="CA732" s="45"/>
      <c r="CB732" s="45"/>
      <c r="CC732" s="45"/>
      <c r="CD732" s="45"/>
      <c r="CE732" s="45"/>
      <c r="CF732" s="45"/>
      <c r="CG732" s="45"/>
      <c r="CH732" s="45"/>
      <c r="CI732" s="45"/>
      <c r="CJ732" s="45"/>
      <c r="CK732" s="45"/>
      <c r="CL732" s="45"/>
      <c r="CM732" s="45"/>
      <c r="CN732" s="45"/>
      <c r="CO732" s="45"/>
      <c r="CP732" s="45"/>
      <c r="CQ732" s="45"/>
      <c r="CR732" s="45"/>
      <c r="CS732" s="45"/>
      <c r="CT732" s="45"/>
      <c r="CU732" s="45"/>
      <c r="CV732" s="45"/>
      <c r="CW732" s="45"/>
      <c r="CX732" s="45"/>
      <c r="CY732" s="45"/>
      <c r="CZ732" s="45"/>
      <c r="DA732" s="45"/>
      <c r="DB732" s="45"/>
      <c r="DC732" s="45"/>
      <c r="DD732" s="45"/>
      <c r="DE732" s="45"/>
      <c r="DF732" s="45"/>
      <c r="DG732" s="45"/>
      <c r="DH732" s="45"/>
      <c r="DI732" s="45"/>
      <c r="DJ732" s="45"/>
      <c r="DK732" s="45"/>
      <c r="DL732" s="45"/>
      <c r="DM732" s="45"/>
      <c r="DN732" s="45"/>
      <c r="DO732" s="45"/>
      <c r="DP732" s="45"/>
      <c r="DQ732" s="45"/>
      <c r="DR732" s="45"/>
      <c r="DS732" s="45"/>
      <c r="DT732" s="45"/>
      <c r="DU732" s="45"/>
      <c r="DV732" s="45"/>
      <c r="DW732" s="45"/>
      <c r="DX732" s="45"/>
      <c r="DY732" s="45"/>
      <c r="DZ732" s="45"/>
      <c r="EA732" s="45"/>
      <c r="EB732" s="45"/>
      <c r="EC732" s="45"/>
      <c r="ED732" s="45"/>
      <c r="EE732" s="45"/>
      <c r="EF732" s="45"/>
      <c r="EG732" s="45"/>
      <c r="EH732" s="45"/>
      <c r="EI732" s="45"/>
      <c r="EJ732" s="45"/>
      <c r="EK732" s="45"/>
      <c r="EL732" s="45"/>
      <c r="EM732" s="45"/>
      <c r="EN732" s="45"/>
      <c r="EO732" s="45"/>
      <c r="EP732" s="45"/>
      <c r="EQ732" s="45"/>
      <c r="ER732" s="45"/>
    </row>
    <row r="733" spans="1:148" ht="140.15" x14ac:dyDescent="0.25">
      <c r="A733" s="97">
        <v>2990</v>
      </c>
      <c r="B733" s="100" t="s">
        <v>6938</v>
      </c>
      <c r="C733" s="98" t="s">
        <v>6939</v>
      </c>
      <c r="D733" s="99" t="s">
        <v>6940</v>
      </c>
      <c r="E733" s="100" t="s">
        <v>7045</v>
      </c>
      <c r="F733" s="98" t="s">
        <v>7046</v>
      </c>
      <c r="G733" s="100" t="s">
        <v>7567</v>
      </c>
      <c r="H733" s="98">
        <v>2011</v>
      </c>
      <c r="I733" s="100" t="s">
        <v>7568</v>
      </c>
      <c r="J733" s="101">
        <v>172320</v>
      </c>
      <c r="K733" s="100" t="s">
        <v>7903</v>
      </c>
      <c r="L733" s="100" t="s">
        <v>7049</v>
      </c>
      <c r="M733" s="100" t="s">
        <v>7049</v>
      </c>
      <c r="N733" s="100" t="s">
        <v>7569</v>
      </c>
      <c r="O733" s="100" t="s">
        <v>7570</v>
      </c>
      <c r="P733" s="100" t="s">
        <v>7571</v>
      </c>
      <c r="Q733" s="102">
        <v>22.35</v>
      </c>
      <c r="R733" s="98"/>
      <c r="S733" s="98">
        <v>5.421455938697318</v>
      </c>
      <c r="T733" s="98">
        <v>22.35</v>
      </c>
      <c r="U733" s="102">
        <v>27.771455938697319</v>
      </c>
      <c r="V733" s="98">
        <v>100</v>
      </c>
      <c r="W733" s="98">
        <v>53</v>
      </c>
      <c r="X733" s="103" t="s">
        <v>6948</v>
      </c>
      <c r="Y733" s="102"/>
      <c r="Z733" s="102"/>
      <c r="AA733" s="102"/>
      <c r="AB733" s="102">
        <v>44</v>
      </c>
      <c r="AC733" s="98"/>
      <c r="AD733" s="102">
        <v>12.57</v>
      </c>
      <c r="AE733" s="104"/>
      <c r="AF733" s="105">
        <v>100</v>
      </c>
      <c r="AG733" s="106" t="s">
        <v>769</v>
      </c>
      <c r="AH733" s="100" t="s">
        <v>1515</v>
      </c>
      <c r="AI733" s="107">
        <v>40</v>
      </c>
      <c r="AJ733" s="106" t="s">
        <v>7053</v>
      </c>
      <c r="AK733" s="98" t="s">
        <v>1515</v>
      </c>
      <c r="AL733" s="107">
        <v>20</v>
      </c>
      <c r="AM733" s="106" t="s">
        <v>7054</v>
      </c>
      <c r="AN733" s="98" t="s">
        <v>1515</v>
      </c>
      <c r="AO733" s="107">
        <v>5</v>
      </c>
      <c r="AP733" s="106" t="s">
        <v>7055</v>
      </c>
      <c r="AQ733" s="98" t="s">
        <v>1515</v>
      </c>
      <c r="AR733" s="107">
        <v>5</v>
      </c>
      <c r="AS733" s="106"/>
      <c r="AT733" s="98"/>
      <c r="AU733" s="107"/>
      <c r="AV733" s="108"/>
      <c r="AW733" s="98"/>
      <c r="AX733" s="98"/>
      <c r="AY733" s="45"/>
      <c r="AZ733" s="45"/>
      <c r="BA733" s="45"/>
      <c r="BB733" s="45"/>
      <c r="BC733" s="45"/>
      <c r="BD733" s="45"/>
      <c r="BE733" s="45"/>
      <c r="BF733" s="45"/>
      <c r="BG733" s="45"/>
      <c r="BH733" s="45"/>
      <c r="BI733" s="45"/>
      <c r="BJ733" s="45"/>
      <c r="BK733" s="45"/>
      <c r="BL733" s="45"/>
      <c r="BM733" s="45"/>
      <c r="BN733" s="45"/>
      <c r="BO733" s="45"/>
      <c r="BP733" s="45"/>
      <c r="BQ733" s="45"/>
      <c r="BR733" s="45"/>
      <c r="BS733" s="45"/>
      <c r="BT733" s="45"/>
      <c r="BU733" s="45"/>
      <c r="BV733" s="45"/>
      <c r="BW733" s="45"/>
      <c r="BX733" s="45"/>
      <c r="BY733" s="45"/>
      <c r="BZ733" s="45"/>
      <c r="CA733" s="45"/>
      <c r="CB733" s="45"/>
      <c r="CC733" s="45"/>
      <c r="CD733" s="45"/>
      <c r="CE733" s="45"/>
      <c r="CF733" s="45"/>
      <c r="CG733" s="45"/>
      <c r="CH733" s="45"/>
      <c r="CI733" s="45"/>
      <c r="CJ733" s="45"/>
      <c r="CK733" s="45"/>
      <c r="CL733" s="45"/>
      <c r="CM733" s="45"/>
      <c r="CN733" s="45"/>
      <c r="CO733" s="45"/>
      <c r="CP733" s="45"/>
      <c r="CQ733" s="45"/>
      <c r="CR733" s="45"/>
      <c r="CS733" s="45"/>
      <c r="CT733" s="45"/>
      <c r="CU733" s="45"/>
      <c r="CV733" s="45"/>
      <c r="CW733" s="45"/>
      <c r="CX733" s="45"/>
      <c r="CY733" s="45"/>
      <c r="CZ733" s="45"/>
      <c r="DA733" s="45"/>
      <c r="DB733" s="45"/>
      <c r="DC733" s="45"/>
      <c r="DD733" s="45"/>
      <c r="DE733" s="45"/>
      <c r="DF733" s="45"/>
      <c r="DG733" s="45"/>
      <c r="DH733" s="45"/>
      <c r="DI733" s="45"/>
      <c r="DJ733" s="45"/>
      <c r="DK733" s="45"/>
      <c r="DL733" s="45"/>
      <c r="DM733" s="45"/>
      <c r="DN733" s="45"/>
      <c r="DO733" s="45"/>
      <c r="DP733" s="45"/>
      <c r="DQ733" s="45"/>
      <c r="DR733" s="45"/>
      <c r="DS733" s="45"/>
      <c r="DT733" s="45"/>
      <c r="DU733" s="45"/>
      <c r="DV733" s="45"/>
      <c r="DW733" s="45"/>
      <c r="DX733" s="45"/>
      <c r="DY733" s="45"/>
      <c r="DZ733" s="45"/>
      <c r="EA733" s="45"/>
      <c r="EB733" s="45"/>
      <c r="EC733" s="45"/>
      <c r="ED733" s="45"/>
      <c r="EE733" s="45"/>
      <c r="EF733" s="45"/>
      <c r="EG733" s="45"/>
      <c r="EH733" s="45"/>
      <c r="EI733" s="45"/>
      <c r="EJ733" s="45"/>
      <c r="EK733" s="45"/>
      <c r="EL733" s="45"/>
      <c r="EM733" s="45"/>
      <c r="EN733" s="45"/>
      <c r="EO733" s="45"/>
      <c r="EP733" s="45"/>
      <c r="EQ733" s="45"/>
      <c r="ER733" s="45"/>
    </row>
    <row r="734" spans="1:148" ht="305.75" x14ac:dyDescent="0.25">
      <c r="A734" s="97">
        <v>2990</v>
      </c>
      <c r="B734" s="100" t="s">
        <v>6938</v>
      </c>
      <c r="C734" s="98" t="s">
        <v>6939</v>
      </c>
      <c r="D734" s="99" t="s">
        <v>6940</v>
      </c>
      <c r="E734" s="100" t="s">
        <v>7088</v>
      </c>
      <c r="F734" s="98" t="s">
        <v>6951</v>
      </c>
      <c r="G734" s="100" t="s">
        <v>7572</v>
      </c>
      <c r="H734" s="98">
        <v>2011</v>
      </c>
      <c r="I734" s="100" t="s">
        <v>7573</v>
      </c>
      <c r="J734" s="101">
        <v>200400</v>
      </c>
      <c r="K734" s="100" t="s">
        <v>7903</v>
      </c>
      <c r="L734" s="100" t="s">
        <v>7091</v>
      </c>
      <c r="M734" s="100" t="s">
        <v>7091</v>
      </c>
      <c r="N734" s="100" t="s">
        <v>6955</v>
      </c>
      <c r="O734" s="100" t="s">
        <v>6956</v>
      </c>
      <c r="P734" s="100" t="s">
        <v>7574</v>
      </c>
      <c r="Q734" s="102">
        <v>22.35</v>
      </c>
      <c r="R734" s="98"/>
      <c r="S734" s="98">
        <v>19.35823754789272</v>
      </c>
      <c r="T734" s="98">
        <v>44.7</v>
      </c>
      <c r="U734" s="102">
        <v>64.05823754789273</v>
      </c>
      <c r="V734" s="98">
        <v>100</v>
      </c>
      <c r="W734" s="98">
        <v>42</v>
      </c>
      <c r="X734" s="103" t="s">
        <v>6948</v>
      </c>
      <c r="Y734" s="102"/>
      <c r="Z734" s="102"/>
      <c r="AA734" s="102"/>
      <c r="AB734" s="102">
        <v>11</v>
      </c>
      <c r="AC734" s="98"/>
      <c r="AD734" s="102">
        <v>12.57</v>
      </c>
      <c r="AE734" s="104"/>
      <c r="AF734" s="105">
        <v>50</v>
      </c>
      <c r="AG734" s="106" t="s">
        <v>1272</v>
      </c>
      <c r="AH734" s="100" t="s">
        <v>6961</v>
      </c>
      <c r="AI734" s="107">
        <v>20</v>
      </c>
      <c r="AJ734" s="106" t="s">
        <v>6959</v>
      </c>
      <c r="AK734" s="98" t="s">
        <v>6961</v>
      </c>
      <c r="AL734" s="107">
        <v>30</v>
      </c>
      <c r="AM734" s="106" t="s">
        <v>7093</v>
      </c>
      <c r="AN734" s="98" t="s">
        <v>6961</v>
      </c>
      <c r="AO734" s="107"/>
      <c r="AP734" s="106"/>
      <c r="AQ734" s="98"/>
      <c r="AR734" s="107"/>
      <c r="AS734" s="106"/>
      <c r="AT734" s="98"/>
      <c r="AU734" s="107"/>
      <c r="AV734" s="108"/>
      <c r="AW734" s="98"/>
      <c r="AX734" s="98"/>
      <c r="AY734" s="45"/>
      <c r="AZ734" s="45"/>
      <c r="BA734" s="45"/>
      <c r="BB734" s="45"/>
      <c r="BC734" s="45"/>
      <c r="BD734" s="45"/>
      <c r="BE734" s="45"/>
      <c r="BF734" s="45"/>
      <c r="BG734" s="45"/>
      <c r="BH734" s="45"/>
      <c r="BI734" s="45"/>
      <c r="BJ734" s="45"/>
      <c r="BK734" s="45"/>
      <c r="BL734" s="45"/>
      <c r="BM734" s="45"/>
      <c r="BN734" s="45"/>
      <c r="BO734" s="45"/>
      <c r="BP734" s="45"/>
      <c r="BQ734" s="45"/>
      <c r="BR734" s="45"/>
      <c r="BS734" s="45"/>
      <c r="BT734" s="45"/>
      <c r="BU734" s="45"/>
      <c r="BV734" s="45"/>
      <c r="BW734" s="45"/>
      <c r="BX734" s="45"/>
      <c r="BY734" s="45"/>
      <c r="BZ734" s="45"/>
      <c r="CA734" s="45"/>
      <c r="CB734" s="45"/>
      <c r="CC734" s="45"/>
      <c r="CD734" s="45"/>
      <c r="CE734" s="45"/>
      <c r="CF734" s="45"/>
      <c r="CG734" s="45"/>
      <c r="CH734" s="45"/>
      <c r="CI734" s="45"/>
      <c r="CJ734" s="45"/>
      <c r="CK734" s="45"/>
      <c r="CL734" s="45"/>
      <c r="CM734" s="45"/>
      <c r="CN734" s="45"/>
      <c r="CO734" s="45"/>
      <c r="CP734" s="45"/>
      <c r="CQ734" s="45"/>
      <c r="CR734" s="45"/>
      <c r="CS734" s="45"/>
      <c r="CT734" s="45"/>
      <c r="CU734" s="45"/>
      <c r="CV734" s="45"/>
      <c r="CW734" s="45"/>
      <c r="CX734" s="45"/>
      <c r="CY734" s="45"/>
      <c r="CZ734" s="45"/>
      <c r="DA734" s="45"/>
      <c r="DB734" s="45"/>
      <c r="DC734" s="45"/>
      <c r="DD734" s="45"/>
      <c r="DE734" s="45"/>
      <c r="DF734" s="45"/>
      <c r="DG734" s="45"/>
      <c r="DH734" s="45"/>
      <c r="DI734" s="45"/>
      <c r="DJ734" s="45"/>
      <c r="DK734" s="45"/>
      <c r="DL734" s="45"/>
      <c r="DM734" s="45"/>
      <c r="DN734" s="45"/>
      <c r="DO734" s="45"/>
      <c r="DP734" s="45"/>
      <c r="DQ734" s="45"/>
      <c r="DR734" s="45"/>
      <c r="DS734" s="45"/>
      <c r="DT734" s="45"/>
      <c r="DU734" s="45"/>
      <c r="DV734" s="45"/>
      <c r="DW734" s="45"/>
      <c r="DX734" s="45"/>
      <c r="DY734" s="45"/>
      <c r="DZ734" s="45"/>
      <c r="EA734" s="45"/>
      <c r="EB734" s="45"/>
      <c r="EC734" s="45"/>
      <c r="ED734" s="45"/>
      <c r="EE734" s="45"/>
      <c r="EF734" s="45"/>
      <c r="EG734" s="45"/>
      <c r="EH734" s="45"/>
      <c r="EI734" s="45"/>
      <c r="EJ734" s="45"/>
      <c r="EK734" s="45"/>
      <c r="EL734" s="45"/>
      <c r="EM734" s="45"/>
      <c r="EN734" s="45"/>
      <c r="EO734" s="45"/>
      <c r="EP734" s="45"/>
      <c r="EQ734" s="45"/>
      <c r="ER734" s="45"/>
    </row>
    <row r="735" spans="1:148" ht="305.75" x14ac:dyDescent="0.25">
      <c r="A735" s="97">
        <v>2990</v>
      </c>
      <c r="B735" s="100" t="s">
        <v>6938</v>
      </c>
      <c r="C735" s="98" t="s">
        <v>6939</v>
      </c>
      <c r="D735" s="99" t="s">
        <v>6940</v>
      </c>
      <c r="E735" s="100" t="s">
        <v>7088</v>
      </c>
      <c r="F735" s="98" t="s">
        <v>6951</v>
      </c>
      <c r="G735" s="100" t="s">
        <v>7575</v>
      </c>
      <c r="H735" s="98">
        <v>2011</v>
      </c>
      <c r="I735" s="100" t="s">
        <v>7576</v>
      </c>
      <c r="J735" s="101">
        <v>246000</v>
      </c>
      <c r="K735" s="100" t="s">
        <v>7903</v>
      </c>
      <c r="L735" s="100" t="s">
        <v>7091</v>
      </c>
      <c r="M735" s="100" t="s">
        <v>7091</v>
      </c>
      <c r="N735" s="100" t="s">
        <v>6955</v>
      </c>
      <c r="O735" s="100" t="s">
        <v>6956</v>
      </c>
      <c r="P735" s="100" t="s">
        <v>7577</v>
      </c>
      <c r="Q735" s="102">
        <v>22.35</v>
      </c>
      <c r="R735" s="98"/>
      <c r="S735" s="98">
        <v>19.35823754789272</v>
      </c>
      <c r="T735" s="98">
        <v>44.7</v>
      </c>
      <c r="U735" s="102">
        <v>64.05823754789273</v>
      </c>
      <c r="V735" s="98">
        <v>100</v>
      </c>
      <c r="W735" s="98">
        <v>50</v>
      </c>
      <c r="X735" s="103" t="s">
        <v>6948</v>
      </c>
      <c r="Y735" s="102"/>
      <c r="Z735" s="102"/>
      <c r="AA735" s="102"/>
      <c r="AB735" s="102">
        <v>11</v>
      </c>
      <c r="AC735" s="98"/>
      <c r="AD735" s="102">
        <v>12.57</v>
      </c>
      <c r="AE735" s="104"/>
      <c r="AF735" s="105">
        <v>50</v>
      </c>
      <c r="AG735" s="106" t="s">
        <v>1272</v>
      </c>
      <c r="AH735" s="100" t="s">
        <v>6961</v>
      </c>
      <c r="AI735" s="107">
        <v>20</v>
      </c>
      <c r="AJ735" s="106" t="s">
        <v>6959</v>
      </c>
      <c r="AK735" s="98" t="s">
        <v>6961</v>
      </c>
      <c r="AL735" s="107">
        <v>30</v>
      </c>
      <c r="AM735" s="106" t="s">
        <v>7093</v>
      </c>
      <c r="AN735" s="98" t="s">
        <v>6961</v>
      </c>
      <c r="AO735" s="107"/>
      <c r="AP735" s="106"/>
      <c r="AQ735" s="98"/>
      <c r="AR735" s="107"/>
      <c r="AS735" s="106"/>
      <c r="AT735" s="98"/>
      <c r="AU735" s="107"/>
      <c r="AV735" s="108"/>
      <c r="AW735" s="98"/>
      <c r="AX735" s="98"/>
      <c r="AY735" s="45"/>
      <c r="AZ735" s="45"/>
      <c r="BA735" s="45"/>
      <c r="BB735" s="45"/>
      <c r="BC735" s="45"/>
      <c r="BD735" s="45"/>
      <c r="BE735" s="45"/>
      <c r="BF735" s="45"/>
      <c r="BG735" s="45"/>
      <c r="BH735" s="45"/>
      <c r="BI735" s="45"/>
      <c r="BJ735" s="45"/>
      <c r="BK735" s="45"/>
      <c r="BL735" s="45"/>
      <c r="BM735" s="45"/>
      <c r="BN735" s="45"/>
      <c r="BO735" s="45"/>
      <c r="BP735" s="45"/>
      <c r="BQ735" s="45"/>
      <c r="BR735" s="45"/>
      <c r="BS735" s="45"/>
      <c r="BT735" s="45"/>
      <c r="BU735" s="45"/>
      <c r="BV735" s="45"/>
      <c r="BW735" s="45"/>
      <c r="BX735" s="45"/>
      <c r="BY735" s="45"/>
      <c r="BZ735" s="45"/>
      <c r="CA735" s="45"/>
      <c r="CB735" s="45"/>
      <c r="CC735" s="45"/>
      <c r="CD735" s="45"/>
      <c r="CE735" s="45"/>
      <c r="CF735" s="45"/>
      <c r="CG735" s="45"/>
      <c r="CH735" s="45"/>
      <c r="CI735" s="45"/>
      <c r="CJ735" s="45"/>
      <c r="CK735" s="45"/>
      <c r="CL735" s="45"/>
      <c r="CM735" s="45"/>
      <c r="CN735" s="45"/>
      <c r="CO735" s="45"/>
      <c r="CP735" s="45"/>
      <c r="CQ735" s="45"/>
      <c r="CR735" s="45"/>
      <c r="CS735" s="45"/>
      <c r="CT735" s="45"/>
      <c r="CU735" s="45"/>
      <c r="CV735" s="45"/>
      <c r="CW735" s="45"/>
      <c r="CX735" s="45"/>
      <c r="CY735" s="45"/>
      <c r="CZ735" s="45"/>
      <c r="DA735" s="45"/>
      <c r="DB735" s="45"/>
      <c r="DC735" s="45"/>
      <c r="DD735" s="45"/>
      <c r="DE735" s="45"/>
      <c r="DF735" s="45"/>
      <c r="DG735" s="45"/>
      <c r="DH735" s="45"/>
      <c r="DI735" s="45"/>
      <c r="DJ735" s="45"/>
      <c r="DK735" s="45"/>
      <c r="DL735" s="45"/>
      <c r="DM735" s="45"/>
      <c r="DN735" s="45"/>
      <c r="DO735" s="45"/>
      <c r="DP735" s="45"/>
      <c r="DQ735" s="45"/>
      <c r="DR735" s="45"/>
      <c r="DS735" s="45"/>
      <c r="DT735" s="45"/>
      <c r="DU735" s="45"/>
      <c r="DV735" s="45"/>
      <c r="DW735" s="45"/>
      <c r="DX735" s="45"/>
      <c r="DY735" s="45"/>
      <c r="DZ735" s="45"/>
      <c r="EA735" s="45"/>
      <c r="EB735" s="45"/>
      <c r="EC735" s="45"/>
      <c r="ED735" s="45"/>
      <c r="EE735" s="45"/>
      <c r="EF735" s="45"/>
      <c r="EG735" s="45"/>
      <c r="EH735" s="45"/>
      <c r="EI735" s="45"/>
      <c r="EJ735" s="45"/>
      <c r="EK735" s="45"/>
      <c r="EL735" s="45"/>
      <c r="EM735" s="45"/>
      <c r="EN735" s="45"/>
      <c r="EO735" s="45"/>
      <c r="EP735" s="45"/>
      <c r="EQ735" s="45"/>
      <c r="ER735" s="45"/>
    </row>
    <row r="736" spans="1:148" ht="305.75" x14ac:dyDescent="0.25">
      <c r="A736" s="97">
        <v>2990</v>
      </c>
      <c r="B736" s="100" t="s">
        <v>6938</v>
      </c>
      <c r="C736" s="98" t="s">
        <v>6939</v>
      </c>
      <c r="D736" s="99" t="s">
        <v>6940</v>
      </c>
      <c r="E736" s="100" t="s">
        <v>7088</v>
      </c>
      <c r="F736" s="98" t="s">
        <v>6951</v>
      </c>
      <c r="G736" s="100" t="s">
        <v>7611</v>
      </c>
      <c r="H736" s="98">
        <v>2010</v>
      </c>
      <c r="I736" s="100" t="s">
        <v>7606</v>
      </c>
      <c r="J736" s="101">
        <v>46198.8</v>
      </c>
      <c r="K736" s="100" t="s">
        <v>7903</v>
      </c>
      <c r="L736" s="100" t="s">
        <v>7091</v>
      </c>
      <c r="M736" s="100" t="s">
        <v>7091</v>
      </c>
      <c r="N736" s="100" t="s">
        <v>6955</v>
      </c>
      <c r="O736" s="100" t="s">
        <v>6956</v>
      </c>
      <c r="P736" s="100" t="s">
        <v>7612</v>
      </c>
      <c r="Q736" s="102">
        <v>22.35</v>
      </c>
      <c r="R736" s="98"/>
      <c r="S736" s="98">
        <v>10.210727969348659</v>
      </c>
      <c r="T736" s="98">
        <v>22.35</v>
      </c>
      <c r="U736" s="102">
        <v>32.560727969348662</v>
      </c>
      <c r="V736" s="98">
        <v>100</v>
      </c>
      <c r="W736" s="98">
        <v>60</v>
      </c>
      <c r="X736" s="103" t="s">
        <v>6948</v>
      </c>
      <c r="Y736" s="102"/>
      <c r="Z736" s="102"/>
      <c r="AA736" s="102"/>
      <c r="AB736" s="102">
        <v>11</v>
      </c>
      <c r="AC736" s="98"/>
      <c r="AD736" s="102">
        <v>12.57</v>
      </c>
      <c r="AE736" s="104"/>
      <c r="AF736" s="105">
        <v>50</v>
      </c>
      <c r="AG736" s="106" t="s">
        <v>1272</v>
      </c>
      <c r="AH736" s="100" t="s">
        <v>6961</v>
      </c>
      <c r="AI736" s="107">
        <v>20</v>
      </c>
      <c r="AJ736" s="106" t="s">
        <v>6959</v>
      </c>
      <c r="AK736" s="98" t="s">
        <v>6961</v>
      </c>
      <c r="AL736" s="107">
        <v>30</v>
      </c>
      <c r="AM736" s="106" t="s">
        <v>7093</v>
      </c>
      <c r="AN736" s="98" t="s">
        <v>6961</v>
      </c>
      <c r="AO736" s="107"/>
      <c r="AP736" s="106"/>
      <c r="AQ736" s="98"/>
      <c r="AR736" s="107"/>
      <c r="AS736" s="106"/>
      <c r="AT736" s="98"/>
      <c r="AU736" s="107"/>
      <c r="AV736" s="108"/>
      <c r="AW736" s="98"/>
      <c r="AX736" s="98"/>
      <c r="AY736" s="45"/>
      <c r="AZ736" s="45"/>
      <c r="BA736" s="45"/>
      <c r="BB736" s="45"/>
      <c r="BC736" s="45"/>
      <c r="BD736" s="45"/>
      <c r="BE736" s="45"/>
      <c r="BF736" s="45"/>
      <c r="BG736" s="45"/>
      <c r="BH736" s="45"/>
      <c r="BI736" s="45"/>
      <c r="BJ736" s="45"/>
      <c r="BK736" s="45"/>
      <c r="BL736" s="45"/>
      <c r="BM736" s="45"/>
      <c r="BN736" s="45"/>
      <c r="BO736" s="45"/>
      <c r="BP736" s="45"/>
      <c r="BQ736" s="45"/>
      <c r="BR736" s="45"/>
      <c r="BS736" s="45"/>
      <c r="BT736" s="45"/>
      <c r="BU736" s="45"/>
      <c r="BV736" s="45"/>
      <c r="BW736" s="45"/>
      <c r="BX736" s="45"/>
      <c r="BY736" s="45"/>
      <c r="BZ736" s="45"/>
      <c r="CA736" s="45"/>
      <c r="CB736" s="45"/>
      <c r="CC736" s="45"/>
      <c r="CD736" s="45"/>
      <c r="CE736" s="45"/>
      <c r="CF736" s="45"/>
      <c r="CG736" s="45"/>
      <c r="CH736" s="45"/>
      <c r="CI736" s="45"/>
      <c r="CJ736" s="45"/>
      <c r="CK736" s="45"/>
      <c r="CL736" s="45"/>
      <c r="CM736" s="45"/>
      <c r="CN736" s="45"/>
      <c r="CO736" s="45"/>
      <c r="CP736" s="45"/>
      <c r="CQ736" s="45"/>
      <c r="CR736" s="45"/>
      <c r="CS736" s="45"/>
      <c r="CT736" s="45"/>
      <c r="CU736" s="45"/>
      <c r="CV736" s="45"/>
      <c r="CW736" s="45"/>
      <c r="CX736" s="45"/>
      <c r="CY736" s="45"/>
      <c r="CZ736" s="45"/>
      <c r="DA736" s="45"/>
      <c r="DB736" s="45"/>
      <c r="DC736" s="45"/>
      <c r="DD736" s="45"/>
      <c r="DE736" s="45"/>
      <c r="DF736" s="45"/>
      <c r="DG736" s="45"/>
      <c r="DH736" s="45"/>
      <c r="DI736" s="45"/>
      <c r="DJ736" s="45"/>
      <c r="DK736" s="45"/>
      <c r="DL736" s="45"/>
      <c r="DM736" s="45"/>
      <c r="DN736" s="45"/>
      <c r="DO736" s="45"/>
      <c r="DP736" s="45"/>
      <c r="DQ736" s="45"/>
      <c r="DR736" s="45"/>
      <c r="DS736" s="45"/>
      <c r="DT736" s="45"/>
      <c r="DU736" s="45"/>
      <c r="DV736" s="45"/>
      <c r="DW736" s="45"/>
      <c r="DX736" s="45"/>
      <c r="DY736" s="45"/>
      <c r="DZ736" s="45"/>
      <c r="EA736" s="45"/>
      <c r="EB736" s="45"/>
      <c r="EC736" s="45"/>
      <c r="ED736" s="45"/>
      <c r="EE736" s="45"/>
      <c r="EF736" s="45"/>
      <c r="EG736" s="45"/>
      <c r="EH736" s="45"/>
      <c r="EI736" s="45"/>
      <c r="EJ736" s="45"/>
      <c r="EK736" s="45"/>
      <c r="EL736" s="45"/>
      <c r="EM736" s="45"/>
      <c r="EN736" s="45"/>
      <c r="EO736" s="45"/>
      <c r="EP736" s="45"/>
      <c r="EQ736" s="45"/>
      <c r="ER736" s="45"/>
    </row>
    <row r="737" spans="1:148" ht="101.95" x14ac:dyDescent="0.25">
      <c r="A737" s="97">
        <v>2990</v>
      </c>
      <c r="B737" s="100" t="s">
        <v>6938</v>
      </c>
      <c r="C737" s="98" t="s">
        <v>6939</v>
      </c>
      <c r="D737" s="99" t="s">
        <v>6940</v>
      </c>
      <c r="E737" s="100" t="s">
        <v>1526</v>
      </c>
      <c r="F737" s="98" t="s">
        <v>7431</v>
      </c>
      <c r="G737" s="100" t="s">
        <v>3107</v>
      </c>
      <c r="H737" s="98">
        <v>2011</v>
      </c>
      <c r="I737" s="100" t="s">
        <v>7621</v>
      </c>
      <c r="J737" s="101">
        <v>74940</v>
      </c>
      <c r="K737" s="100" t="s">
        <v>7903</v>
      </c>
      <c r="L737" s="100" t="s">
        <v>7434</v>
      </c>
      <c r="M737" s="100" t="s">
        <v>7622</v>
      </c>
      <c r="N737" s="100" t="s">
        <v>7623</v>
      </c>
      <c r="O737" s="100" t="s">
        <v>7624</v>
      </c>
      <c r="P737" s="100" t="s">
        <v>7625</v>
      </c>
      <c r="Q737" s="102">
        <v>22.35</v>
      </c>
      <c r="R737" s="98"/>
      <c r="S737" s="98">
        <v>6.2835249042145591</v>
      </c>
      <c r="T737" s="98">
        <v>22.35</v>
      </c>
      <c r="U737" s="102">
        <v>28.633524904214561</v>
      </c>
      <c r="V737" s="98">
        <v>80</v>
      </c>
      <c r="W737" s="98">
        <v>55</v>
      </c>
      <c r="X737" s="103" t="s">
        <v>6948</v>
      </c>
      <c r="Y737" s="102"/>
      <c r="Z737" s="102"/>
      <c r="AA737" s="102"/>
      <c r="AB737" s="102">
        <v>4</v>
      </c>
      <c r="AC737" s="98"/>
      <c r="AD737" s="102"/>
      <c r="AE737" s="104"/>
      <c r="AF737" s="105">
        <v>80</v>
      </c>
      <c r="AG737" s="106" t="s">
        <v>806</v>
      </c>
      <c r="AH737" s="100" t="s">
        <v>1515</v>
      </c>
      <c r="AI737" s="107">
        <v>70</v>
      </c>
      <c r="AJ737" s="106" t="s">
        <v>6959</v>
      </c>
      <c r="AK737" s="98" t="s">
        <v>7056</v>
      </c>
      <c r="AL737" s="107">
        <v>10</v>
      </c>
      <c r="AM737" s="106"/>
      <c r="AN737" s="98"/>
      <c r="AO737" s="107"/>
      <c r="AP737" s="106"/>
      <c r="AQ737" s="98"/>
      <c r="AR737" s="107"/>
      <c r="AS737" s="106"/>
      <c r="AT737" s="98"/>
      <c r="AU737" s="107"/>
      <c r="AV737" s="108"/>
      <c r="AW737" s="98"/>
      <c r="AX737" s="98"/>
      <c r="AY737" s="45"/>
      <c r="AZ737" s="45"/>
      <c r="BA737" s="45"/>
      <c r="BB737" s="45"/>
      <c r="BC737" s="45"/>
      <c r="BD737" s="45"/>
      <c r="BE737" s="45"/>
      <c r="BF737" s="45"/>
      <c r="BG737" s="45"/>
      <c r="BH737" s="45"/>
      <c r="BI737" s="45"/>
      <c r="BJ737" s="45"/>
      <c r="BK737" s="45"/>
      <c r="BL737" s="45"/>
      <c r="BM737" s="45"/>
      <c r="BN737" s="45"/>
      <c r="BO737" s="45"/>
      <c r="BP737" s="45"/>
      <c r="BQ737" s="45"/>
      <c r="BR737" s="45"/>
      <c r="BS737" s="45"/>
      <c r="BT737" s="45"/>
      <c r="BU737" s="45"/>
      <c r="BV737" s="45"/>
      <c r="BW737" s="45"/>
      <c r="BX737" s="45"/>
      <c r="BY737" s="45"/>
      <c r="BZ737" s="45"/>
      <c r="CA737" s="45"/>
      <c r="CB737" s="45"/>
      <c r="CC737" s="45"/>
      <c r="CD737" s="45"/>
      <c r="CE737" s="45"/>
      <c r="CF737" s="45"/>
      <c r="CG737" s="45"/>
      <c r="CH737" s="45"/>
      <c r="CI737" s="45"/>
      <c r="CJ737" s="45"/>
      <c r="CK737" s="45"/>
      <c r="CL737" s="45"/>
      <c r="CM737" s="45"/>
      <c r="CN737" s="45"/>
      <c r="CO737" s="45"/>
      <c r="CP737" s="45"/>
      <c r="CQ737" s="45"/>
      <c r="CR737" s="45"/>
      <c r="CS737" s="45"/>
      <c r="CT737" s="45"/>
      <c r="CU737" s="45"/>
      <c r="CV737" s="45"/>
      <c r="CW737" s="45"/>
      <c r="CX737" s="45"/>
      <c r="CY737" s="45"/>
      <c r="CZ737" s="45"/>
      <c r="DA737" s="45"/>
      <c r="DB737" s="45"/>
      <c r="DC737" s="45"/>
      <c r="DD737" s="45"/>
      <c r="DE737" s="45"/>
      <c r="DF737" s="45"/>
      <c r="DG737" s="45"/>
      <c r="DH737" s="45"/>
      <c r="DI737" s="45"/>
      <c r="DJ737" s="45"/>
      <c r="DK737" s="45"/>
      <c r="DL737" s="45"/>
      <c r="DM737" s="45"/>
      <c r="DN737" s="45"/>
      <c r="DO737" s="45"/>
      <c r="DP737" s="45"/>
      <c r="DQ737" s="45"/>
      <c r="DR737" s="45"/>
      <c r="DS737" s="45"/>
      <c r="DT737" s="45"/>
      <c r="DU737" s="45"/>
      <c r="DV737" s="45"/>
      <c r="DW737" s="45"/>
      <c r="DX737" s="45"/>
      <c r="DY737" s="45"/>
      <c r="DZ737" s="45"/>
      <c r="EA737" s="45"/>
      <c r="EB737" s="45"/>
      <c r="EC737" s="45"/>
      <c r="ED737" s="45"/>
      <c r="EE737" s="45"/>
      <c r="EF737" s="45"/>
      <c r="EG737" s="45"/>
      <c r="EH737" s="45"/>
      <c r="EI737" s="45"/>
      <c r="EJ737" s="45"/>
      <c r="EK737" s="45"/>
      <c r="EL737" s="45"/>
      <c r="EM737" s="45"/>
      <c r="EN737" s="45"/>
      <c r="EO737" s="45"/>
      <c r="EP737" s="45"/>
      <c r="EQ737" s="45"/>
      <c r="ER737" s="45"/>
    </row>
    <row r="738" spans="1:148" ht="191.1" x14ac:dyDescent="0.25">
      <c r="A738" s="97">
        <v>2990</v>
      </c>
      <c r="B738" s="100" t="s">
        <v>6938</v>
      </c>
      <c r="C738" s="98" t="s">
        <v>6939</v>
      </c>
      <c r="D738" s="99" t="s">
        <v>6940</v>
      </c>
      <c r="E738" s="100" t="s">
        <v>7023</v>
      </c>
      <c r="F738" s="98" t="s">
        <v>7024</v>
      </c>
      <c r="G738" s="100" t="s">
        <v>7629</v>
      </c>
      <c r="H738" s="98">
        <v>2011</v>
      </c>
      <c r="I738" s="100" t="s">
        <v>7630</v>
      </c>
      <c r="J738" s="101">
        <v>174000</v>
      </c>
      <c r="K738" s="100" t="s">
        <v>7903</v>
      </c>
      <c r="L738" s="100" t="s">
        <v>7631</v>
      </c>
      <c r="M738" s="100" t="s">
        <v>7028</v>
      </c>
      <c r="N738" s="100" t="s">
        <v>7632</v>
      </c>
      <c r="O738" s="100" t="s">
        <v>7633</v>
      </c>
      <c r="P738" s="100" t="s">
        <v>7634</v>
      </c>
      <c r="Q738" s="102">
        <v>22.35</v>
      </c>
      <c r="R738" s="98"/>
      <c r="S738" s="98">
        <v>5.0268199233716473</v>
      </c>
      <c r="T738" s="98">
        <v>22.35</v>
      </c>
      <c r="U738" s="102">
        <v>27.376819923371649</v>
      </c>
      <c r="V738" s="98">
        <v>80</v>
      </c>
      <c r="W738" s="98">
        <v>48</v>
      </c>
      <c r="X738" s="103" t="s">
        <v>6948</v>
      </c>
      <c r="Y738" s="102"/>
      <c r="Z738" s="102"/>
      <c r="AA738" s="102"/>
      <c r="AB738" s="102">
        <v>4</v>
      </c>
      <c r="AC738" s="98"/>
      <c r="AD738" s="102">
        <v>12.57</v>
      </c>
      <c r="AE738" s="104"/>
      <c r="AF738" s="105">
        <v>80</v>
      </c>
      <c r="AG738" s="106" t="s">
        <v>7032</v>
      </c>
      <c r="AH738" s="100" t="s">
        <v>7033</v>
      </c>
      <c r="AI738" s="107"/>
      <c r="AJ738" s="106"/>
      <c r="AK738" s="98"/>
      <c r="AL738" s="107"/>
      <c r="AM738" s="106"/>
      <c r="AN738" s="98"/>
      <c r="AO738" s="107"/>
      <c r="AP738" s="106"/>
      <c r="AQ738" s="98"/>
      <c r="AR738" s="107"/>
      <c r="AS738" s="106"/>
      <c r="AT738" s="98"/>
      <c r="AU738" s="107"/>
      <c r="AV738" s="108"/>
      <c r="AW738" s="98"/>
      <c r="AX738" s="98"/>
      <c r="AY738" s="45"/>
      <c r="AZ738" s="45"/>
      <c r="BA738" s="45"/>
      <c r="BB738" s="45"/>
      <c r="BC738" s="45"/>
      <c r="BD738" s="45"/>
      <c r="BE738" s="45"/>
      <c r="BF738" s="45"/>
      <c r="BG738" s="45"/>
      <c r="BH738" s="45"/>
      <c r="BI738" s="45"/>
      <c r="BJ738" s="45"/>
      <c r="BK738" s="45"/>
      <c r="BL738" s="45"/>
      <c r="BM738" s="45"/>
      <c r="BN738" s="45"/>
      <c r="BO738" s="45"/>
      <c r="BP738" s="45"/>
      <c r="BQ738" s="45"/>
      <c r="BR738" s="45"/>
      <c r="BS738" s="45"/>
      <c r="BT738" s="45"/>
      <c r="BU738" s="45"/>
      <c r="BV738" s="45"/>
      <c r="BW738" s="45"/>
      <c r="BX738" s="45"/>
      <c r="BY738" s="45"/>
      <c r="BZ738" s="45"/>
      <c r="CA738" s="45"/>
      <c r="CB738" s="45"/>
      <c r="CC738" s="45"/>
      <c r="CD738" s="45"/>
      <c r="CE738" s="45"/>
      <c r="CF738" s="45"/>
      <c r="CG738" s="45"/>
      <c r="CH738" s="45"/>
      <c r="CI738" s="45"/>
      <c r="CJ738" s="45"/>
      <c r="CK738" s="45"/>
      <c r="CL738" s="45"/>
      <c r="CM738" s="45"/>
      <c r="CN738" s="45"/>
      <c r="CO738" s="45"/>
      <c r="CP738" s="45"/>
      <c r="CQ738" s="45"/>
      <c r="CR738" s="45"/>
      <c r="CS738" s="45"/>
      <c r="CT738" s="45"/>
      <c r="CU738" s="45"/>
      <c r="CV738" s="45"/>
      <c r="CW738" s="45"/>
      <c r="CX738" s="45"/>
      <c r="CY738" s="45"/>
      <c r="CZ738" s="45"/>
      <c r="DA738" s="45"/>
      <c r="DB738" s="45"/>
      <c r="DC738" s="45"/>
      <c r="DD738" s="45"/>
      <c r="DE738" s="45"/>
      <c r="DF738" s="45"/>
      <c r="DG738" s="45"/>
      <c r="DH738" s="45"/>
      <c r="DI738" s="45"/>
      <c r="DJ738" s="45"/>
      <c r="DK738" s="45"/>
      <c r="DL738" s="45"/>
      <c r="DM738" s="45"/>
      <c r="DN738" s="45"/>
      <c r="DO738" s="45"/>
      <c r="DP738" s="45"/>
      <c r="DQ738" s="45"/>
      <c r="DR738" s="45"/>
      <c r="DS738" s="45"/>
      <c r="DT738" s="45"/>
      <c r="DU738" s="45"/>
      <c r="DV738" s="45"/>
      <c r="DW738" s="45"/>
      <c r="DX738" s="45"/>
      <c r="DY738" s="45"/>
      <c r="DZ738" s="45"/>
      <c r="EA738" s="45"/>
      <c r="EB738" s="45"/>
      <c r="EC738" s="45"/>
      <c r="ED738" s="45"/>
      <c r="EE738" s="45"/>
      <c r="EF738" s="45"/>
      <c r="EG738" s="45"/>
      <c r="EH738" s="45"/>
      <c r="EI738" s="45"/>
      <c r="EJ738" s="45"/>
      <c r="EK738" s="45"/>
      <c r="EL738" s="45"/>
      <c r="EM738" s="45"/>
      <c r="EN738" s="45"/>
      <c r="EO738" s="45"/>
      <c r="EP738" s="45"/>
      <c r="EQ738" s="45"/>
      <c r="ER738" s="45"/>
    </row>
    <row r="739" spans="1:148" ht="101.95" x14ac:dyDescent="0.25">
      <c r="A739" s="97">
        <v>2990</v>
      </c>
      <c r="B739" s="100" t="s">
        <v>6938</v>
      </c>
      <c r="C739" s="98" t="s">
        <v>6939</v>
      </c>
      <c r="D739" s="99" t="s">
        <v>6940</v>
      </c>
      <c r="E739" s="100" t="s">
        <v>7439</v>
      </c>
      <c r="F739" s="98">
        <v>11130</v>
      </c>
      <c r="G739" s="100" t="s">
        <v>6035</v>
      </c>
      <c r="H739" s="98">
        <v>2011</v>
      </c>
      <c r="I739" s="100" t="s">
        <v>7646</v>
      </c>
      <c r="J739" s="101">
        <v>71850</v>
      </c>
      <c r="K739" s="100" t="s">
        <v>7903</v>
      </c>
      <c r="L739" s="100" t="s">
        <v>7442</v>
      </c>
      <c r="M739" s="100" t="s">
        <v>7443</v>
      </c>
      <c r="N739" s="100" t="s">
        <v>7444</v>
      </c>
      <c r="O739" s="100" t="s">
        <v>7445</v>
      </c>
      <c r="P739" s="100" t="s">
        <v>7647</v>
      </c>
      <c r="Q739" s="102">
        <v>22.35</v>
      </c>
      <c r="R739" s="98"/>
      <c r="S739" s="98">
        <v>2.2126436781609193</v>
      </c>
      <c r="T739" s="98">
        <v>22.35</v>
      </c>
      <c r="U739" s="102">
        <v>24.562643678160921</v>
      </c>
      <c r="V739" s="98">
        <v>75</v>
      </c>
      <c r="W739" s="98">
        <v>58</v>
      </c>
      <c r="X739" s="103" t="s">
        <v>6948</v>
      </c>
      <c r="Y739" s="102"/>
      <c r="Z739" s="102"/>
      <c r="AA739" s="102"/>
      <c r="AB739" s="102">
        <v>67</v>
      </c>
      <c r="AC739" s="98"/>
      <c r="AD739" s="102">
        <v>12.57</v>
      </c>
      <c r="AE739" s="104"/>
      <c r="AF739" s="105">
        <v>75</v>
      </c>
      <c r="AG739" s="106" t="s">
        <v>1984</v>
      </c>
      <c r="AH739" s="100" t="s">
        <v>1515</v>
      </c>
      <c r="AI739" s="107">
        <v>65</v>
      </c>
      <c r="AJ739" s="106" t="s">
        <v>7032</v>
      </c>
      <c r="AK739" s="98" t="s">
        <v>7056</v>
      </c>
      <c r="AL739" s="107">
        <v>10</v>
      </c>
      <c r="AM739" s="106"/>
      <c r="AN739" s="98"/>
      <c r="AO739" s="107"/>
      <c r="AP739" s="106"/>
      <c r="AQ739" s="98"/>
      <c r="AR739" s="107"/>
      <c r="AS739" s="106"/>
      <c r="AT739" s="98"/>
      <c r="AU739" s="107"/>
      <c r="AV739" s="108"/>
      <c r="AW739" s="98"/>
      <c r="AX739" s="98"/>
      <c r="AY739" s="45"/>
      <c r="AZ739" s="45"/>
      <c r="BA739" s="45"/>
      <c r="BB739" s="45"/>
      <c r="BC739" s="45"/>
      <c r="BD739" s="45"/>
      <c r="BE739" s="45"/>
      <c r="BF739" s="45"/>
      <c r="BG739" s="45"/>
      <c r="BH739" s="45"/>
      <c r="BI739" s="45"/>
      <c r="BJ739" s="45"/>
      <c r="BK739" s="45"/>
      <c r="BL739" s="45"/>
      <c r="BM739" s="45"/>
      <c r="BN739" s="45"/>
      <c r="BO739" s="45"/>
      <c r="BP739" s="45"/>
      <c r="BQ739" s="45"/>
      <c r="BR739" s="45"/>
      <c r="BS739" s="45"/>
      <c r="BT739" s="45"/>
      <c r="BU739" s="45"/>
      <c r="BV739" s="45"/>
      <c r="BW739" s="45"/>
      <c r="BX739" s="45"/>
      <c r="BY739" s="45"/>
      <c r="BZ739" s="45"/>
      <c r="CA739" s="45"/>
      <c r="CB739" s="45"/>
      <c r="CC739" s="45"/>
      <c r="CD739" s="45"/>
      <c r="CE739" s="45"/>
      <c r="CF739" s="45"/>
      <c r="CG739" s="45"/>
      <c r="CH739" s="45"/>
      <c r="CI739" s="45"/>
      <c r="CJ739" s="45"/>
      <c r="CK739" s="45"/>
      <c r="CL739" s="45"/>
      <c r="CM739" s="45"/>
      <c r="CN739" s="45"/>
      <c r="CO739" s="45"/>
      <c r="CP739" s="45"/>
      <c r="CQ739" s="45"/>
      <c r="CR739" s="45"/>
      <c r="CS739" s="45"/>
      <c r="CT739" s="45"/>
      <c r="CU739" s="45"/>
      <c r="CV739" s="45"/>
      <c r="CW739" s="45"/>
      <c r="CX739" s="45"/>
      <c r="CY739" s="45"/>
      <c r="CZ739" s="45"/>
      <c r="DA739" s="45"/>
      <c r="DB739" s="45"/>
      <c r="DC739" s="45"/>
      <c r="DD739" s="45"/>
      <c r="DE739" s="45"/>
      <c r="DF739" s="45"/>
      <c r="DG739" s="45"/>
      <c r="DH739" s="45"/>
      <c r="DI739" s="45"/>
      <c r="DJ739" s="45"/>
      <c r="DK739" s="45"/>
      <c r="DL739" s="45"/>
      <c r="DM739" s="45"/>
      <c r="DN739" s="45"/>
      <c r="DO739" s="45"/>
      <c r="DP739" s="45"/>
      <c r="DQ739" s="45"/>
      <c r="DR739" s="45"/>
      <c r="DS739" s="45"/>
      <c r="DT739" s="45"/>
      <c r="DU739" s="45"/>
      <c r="DV739" s="45"/>
      <c r="DW739" s="45"/>
      <c r="DX739" s="45"/>
      <c r="DY739" s="45"/>
      <c r="DZ739" s="45"/>
      <c r="EA739" s="45"/>
      <c r="EB739" s="45"/>
      <c r="EC739" s="45"/>
      <c r="ED739" s="45"/>
      <c r="EE739" s="45"/>
      <c r="EF739" s="45"/>
      <c r="EG739" s="45"/>
      <c r="EH739" s="45"/>
      <c r="EI739" s="45"/>
      <c r="EJ739" s="45"/>
      <c r="EK739" s="45"/>
      <c r="EL739" s="45"/>
      <c r="EM739" s="45"/>
      <c r="EN739" s="45"/>
      <c r="EO739" s="45"/>
      <c r="EP739" s="45"/>
      <c r="EQ739" s="45"/>
      <c r="ER739" s="45"/>
    </row>
    <row r="740" spans="1:148" ht="165.6" x14ac:dyDescent="0.25">
      <c r="A740" s="97">
        <v>2990</v>
      </c>
      <c r="B740" s="100" t="s">
        <v>6938</v>
      </c>
      <c r="C740" s="98" t="s">
        <v>6939</v>
      </c>
      <c r="D740" s="99" t="s">
        <v>6940</v>
      </c>
      <c r="E740" s="100" t="s">
        <v>1525</v>
      </c>
      <c r="F740" s="98" t="s">
        <v>7122</v>
      </c>
      <c r="G740" s="100" t="s">
        <v>7713</v>
      </c>
      <c r="H740" s="98">
        <v>2010</v>
      </c>
      <c r="I740" s="100" t="s">
        <v>7714</v>
      </c>
      <c r="J740" s="101">
        <v>53852.76</v>
      </c>
      <c r="K740" s="100" t="s">
        <v>7903</v>
      </c>
      <c r="L740" s="100" t="s">
        <v>7125</v>
      </c>
      <c r="M740" s="100" t="s">
        <v>7126</v>
      </c>
      <c r="N740" s="100" t="s">
        <v>7452</v>
      </c>
      <c r="O740" s="100" t="s">
        <v>7453</v>
      </c>
      <c r="P740" s="100" t="s">
        <v>7715</v>
      </c>
      <c r="Q740" s="102">
        <v>22.35</v>
      </c>
      <c r="R740" s="98"/>
      <c r="S740" s="98">
        <v>3.1704980842911876</v>
      </c>
      <c r="T740" s="98">
        <v>22.35</v>
      </c>
      <c r="U740" s="102">
        <v>25.520498084291191</v>
      </c>
      <c r="V740" s="98">
        <v>90</v>
      </c>
      <c r="W740" s="98">
        <v>65</v>
      </c>
      <c r="X740" s="103" t="s">
        <v>6948</v>
      </c>
      <c r="Y740" s="102"/>
      <c r="Z740" s="102"/>
      <c r="AA740" s="102"/>
      <c r="AB740" s="102">
        <v>66</v>
      </c>
      <c r="AC740" s="98"/>
      <c r="AD740" s="102">
        <v>12.57</v>
      </c>
      <c r="AE740" s="104"/>
      <c r="AF740" s="105">
        <v>90</v>
      </c>
      <c r="AG740" s="106" t="s">
        <v>1524</v>
      </c>
      <c r="AH740" s="100" t="s">
        <v>1515</v>
      </c>
      <c r="AI740" s="107">
        <v>80</v>
      </c>
      <c r="AJ740" s="106" t="s">
        <v>6959</v>
      </c>
      <c r="AK740" s="98" t="s">
        <v>7056</v>
      </c>
      <c r="AL740" s="107">
        <v>10</v>
      </c>
      <c r="AM740" s="106"/>
      <c r="AN740" s="98"/>
      <c r="AO740" s="107"/>
      <c r="AP740" s="106"/>
      <c r="AQ740" s="98"/>
      <c r="AR740" s="107"/>
      <c r="AS740" s="106"/>
      <c r="AT740" s="98"/>
      <c r="AU740" s="107"/>
      <c r="AV740" s="108"/>
      <c r="AW740" s="98"/>
      <c r="AX740" s="98"/>
      <c r="AY740" s="45"/>
      <c r="AZ740" s="45"/>
      <c r="BA740" s="45"/>
      <c r="BB740" s="45"/>
      <c r="BC740" s="45"/>
      <c r="BD740" s="45"/>
      <c r="BE740" s="45"/>
      <c r="BF740" s="45"/>
      <c r="BG740" s="45"/>
      <c r="BH740" s="45"/>
      <c r="BI740" s="45"/>
      <c r="BJ740" s="45"/>
      <c r="BK740" s="45"/>
      <c r="BL740" s="45"/>
      <c r="BM740" s="45"/>
      <c r="BN740" s="45"/>
      <c r="BO740" s="45"/>
      <c r="BP740" s="45"/>
      <c r="BQ740" s="45"/>
      <c r="BR740" s="45"/>
      <c r="BS740" s="45"/>
      <c r="BT740" s="45"/>
      <c r="BU740" s="45"/>
      <c r="BV740" s="45"/>
      <c r="BW740" s="45"/>
      <c r="BX740" s="45"/>
      <c r="BY740" s="45"/>
      <c r="BZ740" s="45"/>
      <c r="CA740" s="45"/>
      <c r="CB740" s="45"/>
      <c r="CC740" s="45"/>
      <c r="CD740" s="45"/>
      <c r="CE740" s="45"/>
      <c r="CF740" s="45"/>
      <c r="CG740" s="45"/>
      <c r="CH740" s="45"/>
      <c r="CI740" s="45"/>
      <c r="CJ740" s="45"/>
      <c r="CK740" s="45"/>
      <c r="CL740" s="45"/>
      <c r="CM740" s="45"/>
      <c r="CN740" s="45"/>
      <c r="CO740" s="45"/>
      <c r="CP740" s="45"/>
      <c r="CQ740" s="45"/>
      <c r="CR740" s="45"/>
      <c r="CS740" s="45"/>
      <c r="CT740" s="45"/>
      <c r="CU740" s="45"/>
      <c r="CV740" s="45"/>
      <c r="CW740" s="45"/>
      <c r="CX740" s="45"/>
      <c r="CY740" s="45"/>
      <c r="CZ740" s="45"/>
      <c r="DA740" s="45"/>
      <c r="DB740" s="45"/>
      <c r="DC740" s="45"/>
      <c r="DD740" s="45"/>
      <c r="DE740" s="45"/>
      <c r="DF740" s="45"/>
      <c r="DG740" s="45"/>
      <c r="DH740" s="45"/>
      <c r="DI740" s="45"/>
      <c r="DJ740" s="45"/>
      <c r="DK740" s="45"/>
      <c r="DL740" s="45"/>
      <c r="DM740" s="45"/>
      <c r="DN740" s="45"/>
      <c r="DO740" s="45"/>
      <c r="DP740" s="45"/>
      <c r="DQ740" s="45"/>
      <c r="DR740" s="45"/>
      <c r="DS740" s="45"/>
      <c r="DT740" s="45"/>
      <c r="DU740" s="45"/>
      <c r="DV740" s="45"/>
      <c r="DW740" s="45"/>
      <c r="DX740" s="45"/>
      <c r="DY740" s="45"/>
      <c r="DZ740" s="45"/>
      <c r="EA740" s="45"/>
      <c r="EB740" s="45"/>
      <c r="EC740" s="45"/>
      <c r="ED740" s="45"/>
      <c r="EE740" s="45"/>
      <c r="EF740" s="45"/>
      <c r="EG740" s="45"/>
      <c r="EH740" s="45"/>
      <c r="EI740" s="45"/>
      <c r="EJ740" s="45"/>
      <c r="EK740" s="45"/>
      <c r="EL740" s="45"/>
      <c r="EM740" s="45"/>
      <c r="EN740" s="45"/>
      <c r="EO740" s="45"/>
      <c r="EP740" s="45"/>
      <c r="EQ740" s="45"/>
      <c r="ER740" s="45"/>
    </row>
    <row r="741" spans="1:148" ht="101.95" x14ac:dyDescent="0.25">
      <c r="A741" s="97">
        <v>2990</v>
      </c>
      <c r="B741" s="100" t="s">
        <v>6938</v>
      </c>
      <c r="C741" s="98" t="s">
        <v>6939</v>
      </c>
      <c r="D741" s="99" t="s">
        <v>6940</v>
      </c>
      <c r="E741" s="100" t="s">
        <v>1525</v>
      </c>
      <c r="F741" s="98" t="s">
        <v>7122</v>
      </c>
      <c r="G741" s="100" t="s">
        <v>7716</v>
      </c>
      <c r="H741" s="98">
        <v>2011</v>
      </c>
      <c r="I741" s="100" t="s">
        <v>7717</v>
      </c>
      <c r="J741" s="101">
        <v>621414.93999999994</v>
      </c>
      <c r="K741" s="100" t="s">
        <v>7903</v>
      </c>
      <c r="L741" s="100" t="s">
        <v>7125</v>
      </c>
      <c r="M741" s="100" t="s">
        <v>7126</v>
      </c>
      <c r="N741" s="100" t="s">
        <v>7718</v>
      </c>
      <c r="O741" s="100" t="s">
        <v>7719</v>
      </c>
      <c r="P741" s="100" t="s">
        <v>7720</v>
      </c>
      <c r="Q741" s="102">
        <v>22.35</v>
      </c>
      <c r="R741" s="98"/>
      <c r="S741" s="98">
        <v>14.425287356321839</v>
      </c>
      <c r="T741" s="98">
        <v>22.35</v>
      </c>
      <c r="U741" s="102">
        <v>36.77528735632184</v>
      </c>
      <c r="V741" s="98">
        <v>80</v>
      </c>
      <c r="W741" s="98">
        <v>47</v>
      </c>
      <c r="X741" s="103" t="s">
        <v>6948</v>
      </c>
      <c r="Y741" s="102"/>
      <c r="Z741" s="102"/>
      <c r="AA741" s="102"/>
      <c r="AB741" s="102">
        <v>66</v>
      </c>
      <c r="AC741" s="98"/>
      <c r="AD741" s="102">
        <v>12.57</v>
      </c>
      <c r="AE741" s="104"/>
      <c r="AF741" s="105">
        <v>80</v>
      </c>
      <c r="AG741" s="106" t="s">
        <v>1524</v>
      </c>
      <c r="AH741" s="100" t="s">
        <v>1515</v>
      </c>
      <c r="AI741" s="107">
        <v>70</v>
      </c>
      <c r="AJ741" s="106" t="s">
        <v>6959</v>
      </c>
      <c r="AK741" s="98" t="s">
        <v>7056</v>
      </c>
      <c r="AL741" s="107">
        <v>10</v>
      </c>
      <c r="AM741" s="106"/>
      <c r="AN741" s="98"/>
      <c r="AO741" s="107"/>
      <c r="AP741" s="106"/>
      <c r="AQ741" s="98"/>
      <c r="AR741" s="107"/>
      <c r="AS741" s="106"/>
      <c r="AT741" s="98"/>
      <c r="AU741" s="107"/>
      <c r="AV741" s="108"/>
      <c r="AW741" s="98"/>
      <c r="AX741" s="98"/>
      <c r="AY741" s="45"/>
      <c r="AZ741" s="45"/>
      <c r="BA741" s="45"/>
      <c r="BB741" s="45"/>
      <c r="BC741" s="45"/>
      <c r="BD741" s="45"/>
      <c r="BE741" s="45"/>
      <c r="BF741" s="45"/>
      <c r="BG741" s="45"/>
      <c r="BH741" s="45"/>
      <c r="BI741" s="45"/>
      <c r="BJ741" s="45"/>
      <c r="BK741" s="45"/>
      <c r="BL741" s="45"/>
      <c r="BM741" s="45"/>
      <c r="BN741" s="45"/>
      <c r="BO741" s="45"/>
      <c r="BP741" s="45"/>
      <c r="BQ741" s="45"/>
      <c r="BR741" s="45"/>
      <c r="BS741" s="45"/>
      <c r="BT741" s="45"/>
      <c r="BU741" s="45"/>
      <c r="BV741" s="45"/>
      <c r="BW741" s="45"/>
      <c r="BX741" s="45"/>
      <c r="BY741" s="45"/>
      <c r="BZ741" s="45"/>
      <c r="CA741" s="45"/>
      <c r="CB741" s="45"/>
      <c r="CC741" s="45"/>
      <c r="CD741" s="45"/>
      <c r="CE741" s="45"/>
      <c r="CF741" s="45"/>
      <c r="CG741" s="45"/>
      <c r="CH741" s="45"/>
      <c r="CI741" s="45"/>
      <c r="CJ741" s="45"/>
      <c r="CK741" s="45"/>
      <c r="CL741" s="45"/>
      <c r="CM741" s="45"/>
      <c r="CN741" s="45"/>
      <c r="CO741" s="45"/>
      <c r="CP741" s="45"/>
      <c r="CQ741" s="45"/>
      <c r="CR741" s="45"/>
      <c r="CS741" s="45"/>
      <c r="CT741" s="45"/>
      <c r="CU741" s="45"/>
      <c r="CV741" s="45"/>
      <c r="CW741" s="45"/>
      <c r="CX741" s="45"/>
      <c r="CY741" s="45"/>
      <c r="CZ741" s="45"/>
      <c r="DA741" s="45"/>
      <c r="DB741" s="45"/>
      <c r="DC741" s="45"/>
      <c r="DD741" s="45"/>
      <c r="DE741" s="45"/>
      <c r="DF741" s="45"/>
      <c r="DG741" s="45"/>
      <c r="DH741" s="45"/>
      <c r="DI741" s="45"/>
      <c r="DJ741" s="45"/>
      <c r="DK741" s="45"/>
      <c r="DL741" s="45"/>
      <c r="DM741" s="45"/>
      <c r="DN741" s="45"/>
      <c r="DO741" s="45"/>
      <c r="DP741" s="45"/>
      <c r="DQ741" s="45"/>
      <c r="DR741" s="45"/>
      <c r="DS741" s="45"/>
      <c r="DT741" s="45"/>
      <c r="DU741" s="45"/>
      <c r="DV741" s="45"/>
      <c r="DW741" s="45"/>
      <c r="DX741" s="45"/>
      <c r="DY741" s="45"/>
      <c r="DZ741" s="45"/>
      <c r="EA741" s="45"/>
      <c r="EB741" s="45"/>
      <c r="EC741" s="45"/>
      <c r="ED741" s="45"/>
      <c r="EE741" s="45"/>
      <c r="EF741" s="45"/>
      <c r="EG741" s="45"/>
      <c r="EH741" s="45"/>
      <c r="EI741" s="45"/>
      <c r="EJ741" s="45"/>
      <c r="EK741" s="45"/>
      <c r="EL741" s="45"/>
      <c r="EM741" s="45"/>
      <c r="EN741" s="45"/>
      <c r="EO741" s="45"/>
      <c r="EP741" s="45"/>
      <c r="EQ741" s="45"/>
      <c r="ER741" s="45"/>
    </row>
    <row r="742" spans="1:148" ht="165.6" x14ac:dyDescent="0.25">
      <c r="A742" s="97">
        <v>2990</v>
      </c>
      <c r="B742" s="100" t="s">
        <v>6938</v>
      </c>
      <c r="C742" s="98" t="s">
        <v>6939</v>
      </c>
      <c r="D742" s="99" t="s">
        <v>6940</v>
      </c>
      <c r="E742" s="100" t="s">
        <v>1525</v>
      </c>
      <c r="F742" s="98" t="s">
        <v>7122</v>
      </c>
      <c r="G742" s="100" t="s">
        <v>7728</v>
      </c>
      <c r="H742" s="98">
        <v>2010</v>
      </c>
      <c r="I742" s="100" t="s">
        <v>7729</v>
      </c>
      <c r="J742" s="101">
        <v>50389.02</v>
      </c>
      <c r="K742" s="100" t="s">
        <v>7903</v>
      </c>
      <c r="L742" s="100" t="s">
        <v>7125</v>
      </c>
      <c r="M742" s="100" t="s">
        <v>7126</v>
      </c>
      <c r="N742" s="100" t="s">
        <v>7452</v>
      </c>
      <c r="O742" s="100" t="s">
        <v>7453</v>
      </c>
      <c r="P742" s="100" t="s">
        <v>7730</v>
      </c>
      <c r="Q742" s="102">
        <v>22.35</v>
      </c>
      <c r="R742" s="98"/>
      <c r="S742" s="98">
        <v>5.804597701149425</v>
      </c>
      <c r="T742" s="98">
        <v>22.35</v>
      </c>
      <c r="U742" s="102">
        <v>28.154597701149427</v>
      </c>
      <c r="V742" s="98">
        <v>90</v>
      </c>
      <c r="W742" s="98">
        <v>63</v>
      </c>
      <c r="X742" s="103" t="s">
        <v>6948</v>
      </c>
      <c r="Y742" s="102"/>
      <c r="Z742" s="102"/>
      <c r="AA742" s="102"/>
      <c r="AB742" s="102">
        <v>66</v>
      </c>
      <c r="AC742" s="98"/>
      <c r="AD742" s="102">
        <v>12.57</v>
      </c>
      <c r="AE742" s="104"/>
      <c r="AF742" s="105">
        <v>90</v>
      </c>
      <c r="AG742" s="106" t="s">
        <v>1524</v>
      </c>
      <c r="AH742" s="100" t="s">
        <v>1515</v>
      </c>
      <c r="AI742" s="107">
        <v>80</v>
      </c>
      <c r="AJ742" s="106" t="s">
        <v>6959</v>
      </c>
      <c r="AK742" s="98" t="s">
        <v>7056</v>
      </c>
      <c r="AL742" s="107">
        <v>10</v>
      </c>
      <c r="AM742" s="106"/>
      <c r="AN742" s="98"/>
      <c r="AO742" s="107"/>
      <c r="AP742" s="106"/>
      <c r="AQ742" s="98"/>
      <c r="AR742" s="107"/>
      <c r="AS742" s="106"/>
      <c r="AT742" s="98"/>
      <c r="AU742" s="107"/>
      <c r="AV742" s="108"/>
      <c r="AW742" s="98"/>
      <c r="AX742" s="98"/>
      <c r="AY742" s="45"/>
      <c r="AZ742" s="45"/>
      <c r="BA742" s="45"/>
      <c r="BB742" s="45"/>
      <c r="BC742" s="45"/>
      <c r="BD742" s="45"/>
      <c r="BE742" s="45"/>
      <c r="BF742" s="45"/>
      <c r="BG742" s="45"/>
      <c r="BH742" s="45"/>
      <c r="BI742" s="45"/>
      <c r="BJ742" s="45"/>
      <c r="BK742" s="45"/>
      <c r="BL742" s="45"/>
      <c r="BM742" s="45"/>
      <c r="BN742" s="45"/>
      <c r="BO742" s="45"/>
      <c r="BP742" s="45"/>
      <c r="BQ742" s="45"/>
      <c r="BR742" s="45"/>
      <c r="BS742" s="45"/>
      <c r="BT742" s="45"/>
      <c r="BU742" s="45"/>
      <c r="BV742" s="45"/>
      <c r="BW742" s="45"/>
      <c r="BX742" s="45"/>
      <c r="BY742" s="45"/>
      <c r="BZ742" s="45"/>
      <c r="CA742" s="45"/>
      <c r="CB742" s="45"/>
      <c r="CC742" s="45"/>
      <c r="CD742" s="45"/>
      <c r="CE742" s="45"/>
      <c r="CF742" s="45"/>
      <c r="CG742" s="45"/>
      <c r="CH742" s="45"/>
      <c r="CI742" s="45"/>
      <c r="CJ742" s="45"/>
      <c r="CK742" s="45"/>
      <c r="CL742" s="45"/>
      <c r="CM742" s="45"/>
      <c r="CN742" s="45"/>
      <c r="CO742" s="45"/>
      <c r="CP742" s="45"/>
      <c r="CQ742" s="45"/>
      <c r="CR742" s="45"/>
      <c r="CS742" s="45"/>
      <c r="CT742" s="45"/>
      <c r="CU742" s="45"/>
      <c r="CV742" s="45"/>
      <c r="CW742" s="45"/>
      <c r="CX742" s="45"/>
      <c r="CY742" s="45"/>
      <c r="CZ742" s="45"/>
      <c r="DA742" s="45"/>
      <c r="DB742" s="45"/>
      <c r="DC742" s="45"/>
      <c r="DD742" s="45"/>
      <c r="DE742" s="45"/>
      <c r="DF742" s="45"/>
      <c r="DG742" s="45"/>
      <c r="DH742" s="45"/>
      <c r="DI742" s="45"/>
      <c r="DJ742" s="45"/>
      <c r="DK742" s="45"/>
      <c r="DL742" s="45"/>
      <c r="DM742" s="45"/>
      <c r="DN742" s="45"/>
      <c r="DO742" s="45"/>
      <c r="DP742" s="45"/>
      <c r="DQ742" s="45"/>
      <c r="DR742" s="45"/>
      <c r="DS742" s="45"/>
      <c r="DT742" s="45"/>
      <c r="DU742" s="45"/>
      <c r="DV742" s="45"/>
      <c r="DW742" s="45"/>
      <c r="DX742" s="45"/>
      <c r="DY742" s="45"/>
      <c r="DZ742" s="45"/>
      <c r="EA742" s="45"/>
      <c r="EB742" s="45"/>
      <c r="EC742" s="45"/>
      <c r="ED742" s="45"/>
      <c r="EE742" s="45"/>
      <c r="EF742" s="45"/>
      <c r="EG742" s="45"/>
      <c r="EH742" s="45"/>
      <c r="EI742" s="45"/>
      <c r="EJ742" s="45"/>
      <c r="EK742" s="45"/>
      <c r="EL742" s="45"/>
      <c r="EM742" s="45"/>
      <c r="EN742" s="45"/>
      <c r="EO742" s="45"/>
      <c r="EP742" s="45"/>
      <c r="EQ742" s="45"/>
      <c r="ER742" s="45"/>
    </row>
    <row r="743" spans="1:148" ht="114.65" x14ac:dyDescent="0.25">
      <c r="A743" s="97">
        <v>2990</v>
      </c>
      <c r="B743" s="100" t="s">
        <v>6938</v>
      </c>
      <c r="C743" s="98" t="s">
        <v>6939</v>
      </c>
      <c r="D743" s="99" t="s">
        <v>6940</v>
      </c>
      <c r="E743" s="100" t="s">
        <v>6950</v>
      </c>
      <c r="F743" s="98" t="s">
        <v>7359</v>
      </c>
      <c r="G743" s="100" t="s">
        <v>7772</v>
      </c>
      <c r="H743" s="98">
        <v>2011</v>
      </c>
      <c r="I743" s="100" t="s">
        <v>7773</v>
      </c>
      <c r="J743" s="101">
        <v>43864.62</v>
      </c>
      <c r="K743" s="100" t="s">
        <v>7903</v>
      </c>
      <c r="L743" s="100" t="s">
        <v>6954</v>
      </c>
      <c r="M743" s="100" t="s">
        <v>6954</v>
      </c>
      <c r="N743" s="100" t="s">
        <v>7774</v>
      </c>
      <c r="O743" s="100" t="s">
        <v>7775</v>
      </c>
      <c r="P743" s="100" t="s">
        <v>7776</v>
      </c>
      <c r="Q743" s="102">
        <v>22.35</v>
      </c>
      <c r="R743" s="98"/>
      <c r="S743" s="98">
        <v>4.2241379310344831</v>
      </c>
      <c r="T743" s="98">
        <v>22.35</v>
      </c>
      <c r="U743" s="102">
        <v>26.574137931034485</v>
      </c>
      <c r="V743" s="98">
        <v>65</v>
      </c>
      <c r="W743" s="98">
        <v>53</v>
      </c>
      <c r="X743" s="103" t="s">
        <v>6948</v>
      </c>
      <c r="Y743" s="102"/>
      <c r="Z743" s="102"/>
      <c r="AA743" s="102"/>
      <c r="AB743" s="102">
        <v>44</v>
      </c>
      <c r="AC743" s="98"/>
      <c r="AD743" s="102">
        <v>12.57</v>
      </c>
      <c r="AE743" s="104"/>
      <c r="AF743" s="105">
        <v>50</v>
      </c>
      <c r="AG743" s="106" t="s">
        <v>1272</v>
      </c>
      <c r="AH743" s="100" t="s">
        <v>6958</v>
      </c>
      <c r="AI743" s="107">
        <v>20</v>
      </c>
      <c r="AJ743" s="106" t="s">
        <v>6959</v>
      </c>
      <c r="AK743" s="98" t="s">
        <v>6958</v>
      </c>
      <c r="AL743" s="107">
        <v>30</v>
      </c>
      <c r="AM743" s="106" t="s">
        <v>6960</v>
      </c>
      <c r="AN743" s="98" t="s">
        <v>6961</v>
      </c>
      <c r="AO743" s="107"/>
      <c r="AP743" s="106"/>
      <c r="AQ743" s="98"/>
      <c r="AR743" s="107"/>
      <c r="AS743" s="106"/>
      <c r="AT743" s="98"/>
      <c r="AU743" s="107"/>
      <c r="AV743" s="108"/>
      <c r="AW743" s="98"/>
      <c r="AX743" s="98"/>
      <c r="AY743" s="45"/>
      <c r="AZ743" s="45"/>
      <c r="BA743" s="45"/>
      <c r="BB743" s="45"/>
      <c r="BC743" s="45"/>
      <c r="BD743" s="45"/>
      <c r="BE743" s="45"/>
      <c r="BF743" s="45"/>
      <c r="BG743" s="45"/>
      <c r="BH743" s="45"/>
      <c r="BI743" s="45"/>
      <c r="BJ743" s="45"/>
      <c r="BK743" s="45"/>
      <c r="BL743" s="45"/>
      <c r="BM743" s="45"/>
      <c r="BN743" s="45"/>
      <c r="BO743" s="45"/>
      <c r="BP743" s="45"/>
      <c r="BQ743" s="45"/>
      <c r="BR743" s="45"/>
      <c r="BS743" s="45"/>
      <c r="BT743" s="45"/>
      <c r="BU743" s="45"/>
      <c r="BV743" s="45"/>
      <c r="BW743" s="45"/>
      <c r="BX743" s="45"/>
      <c r="BY743" s="45"/>
      <c r="BZ743" s="45"/>
      <c r="CA743" s="45"/>
      <c r="CB743" s="45"/>
      <c r="CC743" s="45"/>
      <c r="CD743" s="45"/>
      <c r="CE743" s="45"/>
      <c r="CF743" s="45"/>
      <c r="CG743" s="45"/>
      <c r="CH743" s="45"/>
      <c r="CI743" s="45"/>
      <c r="CJ743" s="45"/>
      <c r="CK743" s="45"/>
      <c r="CL743" s="45"/>
      <c r="CM743" s="45"/>
      <c r="CN743" s="45"/>
      <c r="CO743" s="45"/>
      <c r="CP743" s="45"/>
      <c r="CQ743" s="45"/>
      <c r="CR743" s="45"/>
      <c r="CS743" s="45"/>
      <c r="CT743" s="45"/>
      <c r="CU743" s="45"/>
      <c r="CV743" s="45"/>
      <c r="CW743" s="45"/>
      <c r="CX743" s="45"/>
      <c r="CY743" s="45"/>
      <c r="CZ743" s="45"/>
      <c r="DA743" s="45"/>
      <c r="DB743" s="45"/>
      <c r="DC743" s="45"/>
      <c r="DD743" s="45"/>
      <c r="DE743" s="45"/>
      <c r="DF743" s="45"/>
      <c r="DG743" s="45"/>
      <c r="DH743" s="45"/>
      <c r="DI743" s="45"/>
      <c r="DJ743" s="45"/>
      <c r="DK743" s="45"/>
      <c r="DL743" s="45"/>
      <c r="DM743" s="45"/>
      <c r="DN743" s="45"/>
      <c r="DO743" s="45"/>
      <c r="DP743" s="45"/>
      <c r="DQ743" s="45"/>
      <c r="DR743" s="45"/>
      <c r="DS743" s="45"/>
      <c r="DT743" s="45"/>
      <c r="DU743" s="45"/>
      <c r="DV743" s="45"/>
      <c r="DW743" s="45"/>
      <c r="DX743" s="45"/>
      <c r="DY743" s="45"/>
      <c r="DZ743" s="45"/>
      <c r="EA743" s="45"/>
      <c r="EB743" s="45"/>
      <c r="EC743" s="45"/>
      <c r="ED743" s="45"/>
      <c r="EE743" s="45"/>
      <c r="EF743" s="45"/>
      <c r="EG743" s="45"/>
      <c r="EH743" s="45"/>
      <c r="EI743" s="45"/>
      <c r="EJ743" s="45"/>
      <c r="EK743" s="45"/>
      <c r="EL743" s="45"/>
      <c r="EM743" s="45"/>
      <c r="EN743" s="45"/>
      <c r="EO743" s="45"/>
      <c r="EP743" s="45"/>
      <c r="EQ743" s="45"/>
      <c r="ER743" s="45"/>
    </row>
    <row r="744" spans="1:148" ht="114.65" x14ac:dyDescent="0.25">
      <c r="A744" s="97">
        <v>2990</v>
      </c>
      <c r="B744" s="100" t="s">
        <v>6938</v>
      </c>
      <c r="C744" s="98" t="s">
        <v>6939</v>
      </c>
      <c r="D744" s="99" t="s">
        <v>6940</v>
      </c>
      <c r="E744" s="100" t="s">
        <v>1517</v>
      </c>
      <c r="F744" s="98" t="s">
        <v>7094</v>
      </c>
      <c r="G744" s="100" t="s">
        <v>7788</v>
      </c>
      <c r="H744" s="98">
        <v>2013</v>
      </c>
      <c r="I744" s="100" t="s">
        <v>7789</v>
      </c>
      <c r="J744" s="101">
        <v>90144.47</v>
      </c>
      <c r="K744" s="100" t="s">
        <v>7903</v>
      </c>
      <c r="L744" s="100" t="s">
        <v>7097</v>
      </c>
      <c r="M744" s="100" t="s">
        <v>7098</v>
      </c>
      <c r="N744" s="100" t="s">
        <v>7790</v>
      </c>
      <c r="O744" s="100" t="s">
        <v>7791</v>
      </c>
      <c r="P744" s="100" t="s">
        <v>7792</v>
      </c>
      <c r="Q744" s="102">
        <v>22.35</v>
      </c>
      <c r="R744" s="98"/>
      <c r="S744" s="98">
        <v>3.3524904214559386</v>
      </c>
      <c r="T744" s="98">
        <v>22.35</v>
      </c>
      <c r="U744" s="102">
        <v>25.702490421455941</v>
      </c>
      <c r="V744" s="98">
        <v>50</v>
      </c>
      <c r="W744" s="98">
        <v>3</v>
      </c>
      <c r="X744" s="103" t="s">
        <v>6948</v>
      </c>
      <c r="Y744" s="102"/>
      <c r="Z744" s="102"/>
      <c r="AA744" s="102"/>
      <c r="AB744" s="102">
        <v>4</v>
      </c>
      <c r="AC744" s="98"/>
      <c r="AD744" s="102">
        <v>12.57</v>
      </c>
      <c r="AE744" s="104"/>
      <c r="AF744" s="105">
        <v>50</v>
      </c>
      <c r="AG744" s="106" t="s">
        <v>1516</v>
      </c>
      <c r="AH744" s="100" t="s">
        <v>1515</v>
      </c>
      <c r="AI744" s="107">
        <v>40</v>
      </c>
      <c r="AJ744" s="106" t="s">
        <v>6959</v>
      </c>
      <c r="AK744" s="98" t="s">
        <v>7056</v>
      </c>
      <c r="AL744" s="107">
        <v>10</v>
      </c>
      <c r="AM744" s="106"/>
      <c r="AN744" s="98"/>
      <c r="AO744" s="107"/>
      <c r="AP744" s="106"/>
      <c r="AQ744" s="98"/>
      <c r="AR744" s="107"/>
      <c r="AS744" s="106"/>
      <c r="AT744" s="98"/>
      <c r="AU744" s="107"/>
      <c r="AV744" s="108"/>
      <c r="AW744" s="98"/>
      <c r="AX744" s="98"/>
      <c r="AY744" s="45"/>
      <c r="AZ744" s="45"/>
      <c r="BA744" s="45"/>
      <c r="BB744" s="45"/>
      <c r="BC744" s="45"/>
      <c r="BD744" s="45"/>
      <c r="BE744" s="45"/>
      <c r="BF744" s="45"/>
      <c r="BG744" s="45"/>
      <c r="BH744" s="45"/>
      <c r="BI744" s="45"/>
      <c r="BJ744" s="45"/>
      <c r="BK744" s="45"/>
      <c r="BL744" s="45"/>
      <c r="BM744" s="45"/>
      <c r="BN744" s="45"/>
      <c r="BO744" s="45"/>
      <c r="BP744" s="45"/>
      <c r="BQ744" s="45"/>
      <c r="BR744" s="45"/>
      <c r="BS744" s="45"/>
      <c r="BT744" s="45"/>
      <c r="BU744" s="45"/>
      <c r="BV744" s="45"/>
      <c r="BW744" s="45"/>
      <c r="BX744" s="45"/>
      <c r="BY744" s="45"/>
      <c r="BZ744" s="45"/>
      <c r="CA744" s="45"/>
      <c r="CB744" s="45"/>
      <c r="CC744" s="45"/>
      <c r="CD744" s="45"/>
      <c r="CE744" s="45"/>
      <c r="CF744" s="45"/>
      <c r="CG744" s="45"/>
      <c r="CH744" s="45"/>
      <c r="CI744" s="45"/>
      <c r="CJ744" s="45"/>
      <c r="CK744" s="45"/>
      <c r="CL744" s="45"/>
      <c r="CM744" s="45"/>
      <c r="CN744" s="45"/>
      <c r="CO744" s="45"/>
      <c r="CP744" s="45"/>
      <c r="CQ744" s="45"/>
      <c r="CR744" s="45"/>
      <c r="CS744" s="45"/>
      <c r="CT744" s="45"/>
      <c r="CU744" s="45"/>
      <c r="CV744" s="45"/>
      <c r="CW744" s="45"/>
      <c r="CX744" s="45"/>
      <c r="CY744" s="45"/>
      <c r="CZ744" s="45"/>
      <c r="DA744" s="45"/>
      <c r="DB744" s="45"/>
      <c r="DC744" s="45"/>
      <c r="DD744" s="45"/>
      <c r="DE744" s="45"/>
      <c r="DF744" s="45"/>
      <c r="DG744" s="45"/>
      <c r="DH744" s="45"/>
      <c r="DI744" s="45"/>
      <c r="DJ744" s="45"/>
      <c r="DK744" s="45"/>
      <c r="DL744" s="45"/>
      <c r="DM744" s="45"/>
      <c r="DN744" s="45"/>
      <c r="DO744" s="45"/>
      <c r="DP744" s="45"/>
      <c r="DQ744" s="45"/>
      <c r="DR744" s="45"/>
      <c r="DS744" s="45"/>
      <c r="DT744" s="45"/>
      <c r="DU744" s="45"/>
      <c r="DV744" s="45"/>
      <c r="DW744" s="45"/>
      <c r="DX744" s="45"/>
      <c r="DY744" s="45"/>
      <c r="DZ744" s="45"/>
      <c r="EA744" s="45"/>
      <c r="EB744" s="45"/>
      <c r="EC744" s="45"/>
      <c r="ED744" s="45"/>
      <c r="EE744" s="45"/>
      <c r="EF744" s="45"/>
      <c r="EG744" s="45"/>
      <c r="EH744" s="45"/>
      <c r="EI744" s="45"/>
      <c r="EJ744" s="45"/>
      <c r="EK744" s="45"/>
      <c r="EL744" s="45"/>
      <c r="EM744" s="45"/>
      <c r="EN744" s="45"/>
      <c r="EO744" s="45"/>
      <c r="EP744" s="45"/>
      <c r="EQ744" s="45"/>
      <c r="ER744" s="45"/>
    </row>
    <row r="745" spans="1:148" ht="305.75" x14ac:dyDescent="0.25">
      <c r="A745" s="97">
        <v>2990</v>
      </c>
      <c r="B745" s="100" t="s">
        <v>6938</v>
      </c>
      <c r="C745" s="98" t="s">
        <v>6939</v>
      </c>
      <c r="D745" s="99" t="s">
        <v>6940</v>
      </c>
      <c r="E745" s="100" t="s">
        <v>7088</v>
      </c>
      <c r="F745" s="98" t="s">
        <v>6951</v>
      </c>
      <c r="G745" s="100" t="s">
        <v>7796</v>
      </c>
      <c r="H745" s="98">
        <v>2010</v>
      </c>
      <c r="I745" s="100" t="s">
        <v>7797</v>
      </c>
      <c r="J745" s="101">
        <v>49098.94</v>
      </c>
      <c r="K745" s="100" t="s">
        <v>7903</v>
      </c>
      <c r="L745" s="100" t="s">
        <v>7091</v>
      </c>
      <c r="M745" s="100" t="s">
        <v>7091</v>
      </c>
      <c r="N745" s="100" t="s">
        <v>6955</v>
      </c>
      <c r="O745" s="100" t="s">
        <v>6956</v>
      </c>
      <c r="P745" s="100" t="s">
        <v>7798</v>
      </c>
      <c r="Q745" s="102">
        <v>22.35</v>
      </c>
      <c r="R745" s="98"/>
      <c r="S745" s="98">
        <v>7.0977011494252871</v>
      </c>
      <c r="T745" s="98">
        <v>22.35</v>
      </c>
      <c r="U745" s="102">
        <v>29.447701149425288</v>
      </c>
      <c r="V745" s="98">
        <v>100</v>
      </c>
      <c r="W745" s="98">
        <v>62</v>
      </c>
      <c r="X745" s="103" t="s">
        <v>6948</v>
      </c>
      <c r="Y745" s="102"/>
      <c r="Z745" s="102"/>
      <c r="AA745" s="102"/>
      <c r="AB745" s="102">
        <v>11</v>
      </c>
      <c r="AC745" s="98"/>
      <c r="AD745" s="102">
        <v>12.57</v>
      </c>
      <c r="AE745" s="104"/>
      <c r="AF745" s="105">
        <v>50</v>
      </c>
      <c r="AG745" s="106" t="s">
        <v>1272</v>
      </c>
      <c r="AH745" s="100" t="s">
        <v>6961</v>
      </c>
      <c r="AI745" s="107">
        <v>20</v>
      </c>
      <c r="AJ745" s="106" t="s">
        <v>6959</v>
      </c>
      <c r="AK745" s="98" t="s">
        <v>6961</v>
      </c>
      <c r="AL745" s="107">
        <v>30</v>
      </c>
      <c r="AM745" s="106" t="s">
        <v>7093</v>
      </c>
      <c r="AN745" s="98" t="s">
        <v>6961</v>
      </c>
      <c r="AO745" s="107"/>
      <c r="AP745" s="106"/>
      <c r="AQ745" s="98"/>
      <c r="AR745" s="107"/>
      <c r="AS745" s="106"/>
      <c r="AT745" s="98"/>
      <c r="AU745" s="107"/>
      <c r="AV745" s="108"/>
      <c r="AW745" s="98"/>
      <c r="AX745" s="98"/>
      <c r="AY745" s="45"/>
      <c r="AZ745" s="45"/>
      <c r="BA745" s="45"/>
      <c r="BB745" s="45"/>
      <c r="BC745" s="45"/>
      <c r="BD745" s="45"/>
      <c r="BE745" s="45"/>
      <c r="BF745" s="45"/>
      <c r="BG745" s="45"/>
      <c r="BH745" s="45"/>
      <c r="BI745" s="45"/>
      <c r="BJ745" s="45"/>
      <c r="BK745" s="45"/>
      <c r="BL745" s="45"/>
      <c r="BM745" s="45"/>
      <c r="BN745" s="45"/>
      <c r="BO745" s="45"/>
      <c r="BP745" s="45"/>
      <c r="BQ745" s="45"/>
      <c r="BR745" s="45"/>
      <c r="BS745" s="45"/>
      <c r="BT745" s="45"/>
      <c r="BU745" s="45"/>
      <c r="BV745" s="45"/>
      <c r="BW745" s="45"/>
      <c r="BX745" s="45"/>
      <c r="BY745" s="45"/>
      <c r="BZ745" s="45"/>
      <c r="CA745" s="45"/>
      <c r="CB745" s="45"/>
      <c r="CC745" s="45"/>
      <c r="CD745" s="45"/>
      <c r="CE745" s="45"/>
      <c r="CF745" s="45"/>
      <c r="CG745" s="45"/>
      <c r="CH745" s="45"/>
      <c r="CI745" s="45"/>
      <c r="CJ745" s="45"/>
      <c r="CK745" s="45"/>
      <c r="CL745" s="45"/>
      <c r="CM745" s="45"/>
      <c r="CN745" s="45"/>
      <c r="CO745" s="45"/>
      <c r="CP745" s="45"/>
      <c r="CQ745" s="45"/>
      <c r="CR745" s="45"/>
      <c r="CS745" s="45"/>
      <c r="CT745" s="45"/>
      <c r="CU745" s="45"/>
      <c r="CV745" s="45"/>
      <c r="CW745" s="45"/>
      <c r="CX745" s="45"/>
      <c r="CY745" s="45"/>
      <c r="CZ745" s="45"/>
      <c r="DA745" s="45"/>
      <c r="DB745" s="45"/>
      <c r="DC745" s="45"/>
      <c r="DD745" s="45"/>
      <c r="DE745" s="45"/>
      <c r="DF745" s="45"/>
      <c r="DG745" s="45"/>
      <c r="DH745" s="45"/>
      <c r="DI745" s="45"/>
      <c r="DJ745" s="45"/>
      <c r="DK745" s="45"/>
      <c r="DL745" s="45"/>
      <c r="DM745" s="45"/>
      <c r="DN745" s="45"/>
      <c r="DO745" s="45"/>
      <c r="DP745" s="45"/>
      <c r="DQ745" s="45"/>
      <c r="DR745" s="45"/>
      <c r="DS745" s="45"/>
      <c r="DT745" s="45"/>
      <c r="DU745" s="45"/>
      <c r="DV745" s="45"/>
      <c r="DW745" s="45"/>
      <c r="DX745" s="45"/>
      <c r="DY745" s="45"/>
      <c r="DZ745" s="45"/>
      <c r="EA745" s="45"/>
      <c r="EB745" s="45"/>
      <c r="EC745" s="45"/>
      <c r="ED745" s="45"/>
      <c r="EE745" s="45"/>
      <c r="EF745" s="45"/>
      <c r="EG745" s="45"/>
      <c r="EH745" s="45"/>
      <c r="EI745" s="45"/>
      <c r="EJ745" s="45"/>
      <c r="EK745" s="45"/>
      <c r="EL745" s="45"/>
      <c r="EM745" s="45"/>
      <c r="EN745" s="45"/>
      <c r="EO745" s="45"/>
      <c r="EP745" s="45"/>
      <c r="EQ745" s="45"/>
      <c r="ER745" s="45"/>
    </row>
    <row r="746" spans="1:148" ht="114.65" x14ac:dyDescent="0.25">
      <c r="A746" s="97">
        <v>2990</v>
      </c>
      <c r="B746" s="100" t="s">
        <v>6938</v>
      </c>
      <c r="C746" s="98" t="s">
        <v>6939</v>
      </c>
      <c r="D746" s="99" t="s">
        <v>6940</v>
      </c>
      <c r="E746" s="100" t="s">
        <v>2778</v>
      </c>
      <c r="F746" s="98" t="s">
        <v>7283</v>
      </c>
      <c r="G746" s="100" t="s">
        <v>7799</v>
      </c>
      <c r="H746" s="98">
        <v>2011</v>
      </c>
      <c r="I746" s="100" t="s">
        <v>7800</v>
      </c>
      <c r="J746" s="101">
        <v>102000</v>
      </c>
      <c r="K746" s="100" t="s">
        <v>7903</v>
      </c>
      <c r="L746" s="100" t="s">
        <v>7286</v>
      </c>
      <c r="M746" s="100" t="s">
        <v>7287</v>
      </c>
      <c r="N746" s="100" t="s">
        <v>7801</v>
      </c>
      <c r="O746" s="100" t="s">
        <v>7802</v>
      </c>
      <c r="P746" s="100" t="s">
        <v>7803</v>
      </c>
      <c r="Q746" s="102">
        <v>22.35</v>
      </c>
      <c r="R746" s="98"/>
      <c r="S746" s="98">
        <v>10.536398467432949</v>
      </c>
      <c r="T746" s="98">
        <v>22.35</v>
      </c>
      <c r="U746" s="102">
        <v>32.886398467432954</v>
      </c>
      <c r="V746" s="98">
        <v>100</v>
      </c>
      <c r="W746" s="98">
        <v>52</v>
      </c>
      <c r="X746" s="103" t="s">
        <v>6948</v>
      </c>
      <c r="Y746" s="102"/>
      <c r="Z746" s="102"/>
      <c r="AA746" s="102"/>
      <c r="AB746" s="102">
        <v>66</v>
      </c>
      <c r="AC746" s="98"/>
      <c r="AD746" s="102">
        <v>12.57</v>
      </c>
      <c r="AE746" s="104"/>
      <c r="AF746" s="105">
        <v>100</v>
      </c>
      <c r="AG746" s="106" t="s">
        <v>5394</v>
      </c>
      <c r="AH746" s="100" t="s">
        <v>7291</v>
      </c>
      <c r="AI746" s="107"/>
      <c r="AJ746" s="106"/>
      <c r="AK746" s="98"/>
      <c r="AL746" s="107"/>
      <c r="AM746" s="106"/>
      <c r="AN746" s="98"/>
      <c r="AO746" s="107"/>
      <c r="AP746" s="106"/>
      <c r="AQ746" s="98"/>
      <c r="AR746" s="107"/>
      <c r="AS746" s="106"/>
      <c r="AT746" s="98"/>
      <c r="AU746" s="107"/>
      <c r="AV746" s="108"/>
      <c r="AW746" s="98"/>
      <c r="AX746" s="98"/>
      <c r="AY746" s="45"/>
      <c r="AZ746" s="45"/>
      <c r="BA746" s="45"/>
      <c r="BB746" s="45"/>
      <c r="BC746" s="45"/>
      <c r="BD746" s="45"/>
      <c r="BE746" s="45"/>
      <c r="BF746" s="45"/>
      <c r="BG746" s="45"/>
      <c r="BH746" s="45"/>
      <c r="BI746" s="45"/>
      <c r="BJ746" s="45"/>
      <c r="BK746" s="45"/>
      <c r="BL746" s="45"/>
      <c r="BM746" s="45"/>
      <c r="BN746" s="45"/>
      <c r="BO746" s="45"/>
      <c r="BP746" s="45"/>
      <c r="BQ746" s="45"/>
      <c r="BR746" s="45"/>
      <c r="BS746" s="45"/>
      <c r="BT746" s="45"/>
      <c r="BU746" s="45"/>
      <c r="BV746" s="45"/>
      <c r="BW746" s="45"/>
      <c r="BX746" s="45"/>
      <c r="BY746" s="45"/>
      <c r="BZ746" s="45"/>
      <c r="CA746" s="45"/>
      <c r="CB746" s="45"/>
      <c r="CC746" s="45"/>
      <c r="CD746" s="45"/>
      <c r="CE746" s="45"/>
      <c r="CF746" s="45"/>
      <c r="CG746" s="45"/>
      <c r="CH746" s="45"/>
      <c r="CI746" s="45"/>
      <c r="CJ746" s="45"/>
      <c r="CK746" s="45"/>
      <c r="CL746" s="45"/>
      <c r="CM746" s="45"/>
      <c r="CN746" s="45"/>
      <c r="CO746" s="45"/>
      <c r="CP746" s="45"/>
      <c r="CQ746" s="45"/>
      <c r="CR746" s="45"/>
      <c r="CS746" s="45"/>
      <c r="CT746" s="45"/>
      <c r="CU746" s="45"/>
      <c r="CV746" s="45"/>
      <c r="CW746" s="45"/>
      <c r="CX746" s="45"/>
      <c r="CY746" s="45"/>
      <c r="CZ746" s="45"/>
      <c r="DA746" s="45"/>
      <c r="DB746" s="45"/>
      <c r="DC746" s="45"/>
      <c r="DD746" s="45"/>
      <c r="DE746" s="45"/>
      <c r="DF746" s="45"/>
      <c r="DG746" s="45"/>
      <c r="DH746" s="45"/>
      <c r="DI746" s="45"/>
      <c r="DJ746" s="45"/>
      <c r="DK746" s="45"/>
      <c r="DL746" s="45"/>
      <c r="DM746" s="45"/>
      <c r="DN746" s="45"/>
      <c r="DO746" s="45"/>
      <c r="DP746" s="45"/>
      <c r="DQ746" s="45"/>
      <c r="DR746" s="45"/>
      <c r="DS746" s="45"/>
      <c r="DT746" s="45"/>
      <c r="DU746" s="45"/>
      <c r="DV746" s="45"/>
      <c r="DW746" s="45"/>
      <c r="DX746" s="45"/>
      <c r="DY746" s="45"/>
      <c r="DZ746" s="45"/>
      <c r="EA746" s="45"/>
      <c r="EB746" s="45"/>
      <c r="EC746" s="45"/>
      <c r="ED746" s="45"/>
      <c r="EE746" s="45"/>
      <c r="EF746" s="45"/>
      <c r="EG746" s="45"/>
      <c r="EH746" s="45"/>
      <c r="EI746" s="45"/>
      <c r="EJ746" s="45"/>
      <c r="EK746" s="45"/>
      <c r="EL746" s="45"/>
      <c r="EM746" s="45"/>
      <c r="EN746" s="45"/>
      <c r="EO746" s="45"/>
      <c r="EP746" s="45"/>
      <c r="EQ746" s="45"/>
      <c r="ER746" s="45"/>
    </row>
    <row r="747" spans="1:148" ht="409.6" x14ac:dyDescent="0.25">
      <c r="A747" s="97">
        <v>2990</v>
      </c>
      <c r="B747" s="100" t="s">
        <v>6938</v>
      </c>
      <c r="C747" s="98" t="s">
        <v>6939</v>
      </c>
      <c r="D747" s="99" t="s">
        <v>6940</v>
      </c>
      <c r="E747" s="100" t="s">
        <v>2778</v>
      </c>
      <c r="F747" s="98" t="s">
        <v>7283</v>
      </c>
      <c r="G747" s="100" t="s">
        <v>7818</v>
      </c>
      <c r="H747" s="98">
        <v>2010</v>
      </c>
      <c r="I747" s="100" t="s">
        <v>7819</v>
      </c>
      <c r="J747" s="101">
        <v>159981.9</v>
      </c>
      <c r="K747" s="100" t="s">
        <v>7903</v>
      </c>
      <c r="L747" s="100" t="s">
        <v>7286</v>
      </c>
      <c r="M747" s="100" t="s">
        <v>7287</v>
      </c>
      <c r="N747" s="100" t="s">
        <v>7820</v>
      </c>
      <c r="O747" s="100" t="s">
        <v>7821</v>
      </c>
      <c r="P747" s="100" t="s">
        <v>7822</v>
      </c>
      <c r="Q747" s="102">
        <v>22.35</v>
      </c>
      <c r="R747" s="98"/>
      <c r="S747" s="98">
        <v>10.536398467432949</v>
      </c>
      <c r="T747" s="98">
        <v>22.35</v>
      </c>
      <c r="U747" s="102">
        <v>32.886398467432954</v>
      </c>
      <c r="V747" s="98">
        <v>100</v>
      </c>
      <c r="W747" s="98">
        <v>60</v>
      </c>
      <c r="X747" s="103" t="s">
        <v>6948</v>
      </c>
      <c r="Y747" s="102"/>
      <c r="Z747" s="102"/>
      <c r="AA747" s="102"/>
      <c r="AB747" s="102">
        <v>66</v>
      </c>
      <c r="AC747" s="98"/>
      <c r="AD747" s="102">
        <v>12.57</v>
      </c>
      <c r="AE747" s="104"/>
      <c r="AF747" s="105">
        <v>100</v>
      </c>
      <c r="AG747" s="106" t="s">
        <v>5394</v>
      </c>
      <c r="AH747" s="100" t="s">
        <v>7291</v>
      </c>
      <c r="AI747" s="107"/>
      <c r="AJ747" s="106"/>
      <c r="AK747" s="98"/>
      <c r="AL747" s="107"/>
      <c r="AM747" s="106"/>
      <c r="AN747" s="98"/>
      <c r="AO747" s="107"/>
      <c r="AP747" s="106"/>
      <c r="AQ747" s="98"/>
      <c r="AR747" s="107"/>
      <c r="AS747" s="106"/>
      <c r="AT747" s="98"/>
      <c r="AU747" s="107"/>
      <c r="AV747" s="108"/>
      <c r="AW747" s="98"/>
      <c r="AX747" s="98"/>
      <c r="AY747" s="45"/>
      <c r="AZ747" s="45"/>
      <c r="BA747" s="45"/>
      <c r="BB747" s="45"/>
      <c r="BC747" s="45"/>
      <c r="BD747" s="45"/>
      <c r="BE747" s="45"/>
      <c r="BF747" s="45"/>
      <c r="BG747" s="45"/>
      <c r="BH747" s="45"/>
      <c r="BI747" s="45"/>
      <c r="BJ747" s="45"/>
      <c r="BK747" s="45"/>
      <c r="BL747" s="45"/>
      <c r="BM747" s="45"/>
      <c r="BN747" s="45"/>
      <c r="BO747" s="45"/>
      <c r="BP747" s="45"/>
      <c r="BQ747" s="45"/>
      <c r="BR747" s="45"/>
      <c r="BS747" s="45"/>
      <c r="BT747" s="45"/>
      <c r="BU747" s="45"/>
      <c r="BV747" s="45"/>
      <c r="BW747" s="45"/>
      <c r="BX747" s="45"/>
      <c r="BY747" s="45"/>
      <c r="BZ747" s="45"/>
      <c r="CA747" s="45"/>
      <c r="CB747" s="45"/>
      <c r="CC747" s="45"/>
      <c r="CD747" s="45"/>
      <c r="CE747" s="45"/>
      <c r="CF747" s="45"/>
      <c r="CG747" s="45"/>
      <c r="CH747" s="45"/>
      <c r="CI747" s="45"/>
      <c r="CJ747" s="45"/>
      <c r="CK747" s="45"/>
      <c r="CL747" s="45"/>
      <c r="CM747" s="45"/>
      <c r="CN747" s="45"/>
      <c r="CO747" s="45"/>
      <c r="CP747" s="45"/>
      <c r="CQ747" s="45"/>
      <c r="CR747" s="45"/>
      <c r="CS747" s="45"/>
      <c r="CT747" s="45"/>
      <c r="CU747" s="45"/>
      <c r="CV747" s="45"/>
      <c r="CW747" s="45"/>
      <c r="CX747" s="45"/>
      <c r="CY747" s="45"/>
      <c r="CZ747" s="45"/>
      <c r="DA747" s="45"/>
      <c r="DB747" s="45"/>
      <c r="DC747" s="45"/>
      <c r="DD747" s="45"/>
      <c r="DE747" s="45"/>
      <c r="DF747" s="45"/>
      <c r="DG747" s="45"/>
      <c r="DH747" s="45"/>
      <c r="DI747" s="45"/>
      <c r="DJ747" s="45"/>
      <c r="DK747" s="45"/>
      <c r="DL747" s="45"/>
      <c r="DM747" s="45"/>
      <c r="DN747" s="45"/>
      <c r="DO747" s="45"/>
      <c r="DP747" s="45"/>
      <c r="DQ747" s="45"/>
      <c r="DR747" s="45"/>
      <c r="DS747" s="45"/>
      <c r="DT747" s="45"/>
      <c r="DU747" s="45"/>
      <c r="DV747" s="45"/>
      <c r="DW747" s="45"/>
      <c r="DX747" s="45"/>
      <c r="DY747" s="45"/>
      <c r="DZ747" s="45"/>
      <c r="EA747" s="45"/>
      <c r="EB747" s="45"/>
      <c r="EC747" s="45"/>
      <c r="ED747" s="45"/>
      <c r="EE747" s="45"/>
      <c r="EF747" s="45"/>
      <c r="EG747" s="45"/>
      <c r="EH747" s="45"/>
      <c r="EI747" s="45"/>
      <c r="EJ747" s="45"/>
      <c r="EK747" s="45"/>
      <c r="EL747" s="45"/>
      <c r="EM747" s="45"/>
      <c r="EN747" s="45"/>
      <c r="EO747" s="45"/>
      <c r="EP747" s="45"/>
      <c r="EQ747" s="45"/>
      <c r="ER747" s="45"/>
    </row>
    <row r="748" spans="1:148" ht="152.9" x14ac:dyDescent="0.25">
      <c r="A748" s="97">
        <v>2990</v>
      </c>
      <c r="B748" s="100" t="s">
        <v>6938</v>
      </c>
      <c r="C748" s="98" t="s">
        <v>6939</v>
      </c>
      <c r="D748" s="99" t="s">
        <v>6940</v>
      </c>
      <c r="E748" s="100" t="s">
        <v>7823</v>
      </c>
      <c r="F748" s="98">
        <v>13301</v>
      </c>
      <c r="G748" s="100" t="s">
        <v>7824</v>
      </c>
      <c r="H748" s="98">
        <v>2011</v>
      </c>
      <c r="I748" s="100" t="s">
        <v>7825</v>
      </c>
      <c r="J748" s="101">
        <v>161360.82999999999</v>
      </c>
      <c r="K748" s="100" t="s">
        <v>7903</v>
      </c>
      <c r="L748" s="100" t="s">
        <v>7826</v>
      </c>
      <c r="M748" s="100" t="s">
        <v>7827</v>
      </c>
      <c r="N748" s="100" t="s">
        <v>7828</v>
      </c>
      <c r="O748" s="100" t="s">
        <v>7829</v>
      </c>
      <c r="P748" s="100" t="s">
        <v>7830</v>
      </c>
      <c r="Q748" s="102">
        <v>22.35</v>
      </c>
      <c r="R748" s="98"/>
      <c r="S748" s="98">
        <v>2.9310344827586206</v>
      </c>
      <c r="T748" s="98">
        <v>22.35</v>
      </c>
      <c r="U748" s="102">
        <v>25.281034482758621</v>
      </c>
      <c r="V748" s="98">
        <v>100</v>
      </c>
      <c r="W748" s="98">
        <v>48</v>
      </c>
      <c r="X748" s="103" t="s">
        <v>6948</v>
      </c>
      <c r="Y748" s="102"/>
      <c r="Z748" s="102"/>
      <c r="AA748" s="102"/>
      <c r="AB748" s="102">
        <v>10</v>
      </c>
      <c r="AC748" s="98"/>
      <c r="AD748" s="102">
        <v>12.57</v>
      </c>
      <c r="AE748" s="104"/>
      <c r="AF748" s="105">
        <v>100</v>
      </c>
      <c r="AG748" s="106" t="s">
        <v>7831</v>
      </c>
      <c r="AH748" s="100" t="s">
        <v>7832</v>
      </c>
      <c r="AI748" s="107"/>
      <c r="AJ748" s="106"/>
      <c r="AK748" s="98"/>
      <c r="AL748" s="107"/>
      <c r="AM748" s="106"/>
      <c r="AN748" s="98"/>
      <c r="AO748" s="107"/>
      <c r="AP748" s="106"/>
      <c r="AQ748" s="98"/>
      <c r="AR748" s="107"/>
      <c r="AS748" s="106"/>
      <c r="AT748" s="98"/>
      <c r="AU748" s="107"/>
      <c r="AV748" s="108"/>
      <c r="AW748" s="98"/>
      <c r="AX748" s="98"/>
      <c r="AY748" s="45"/>
      <c r="AZ748" s="45"/>
      <c r="BA748" s="45"/>
      <c r="BB748" s="45"/>
      <c r="BC748" s="45"/>
      <c r="BD748" s="45"/>
      <c r="BE748" s="45"/>
      <c r="BF748" s="45"/>
      <c r="BG748" s="45"/>
      <c r="BH748" s="45"/>
      <c r="BI748" s="45"/>
      <c r="BJ748" s="45"/>
      <c r="BK748" s="45"/>
      <c r="BL748" s="45"/>
      <c r="BM748" s="45"/>
      <c r="BN748" s="45"/>
      <c r="BO748" s="45"/>
      <c r="BP748" s="45"/>
      <c r="BQ748" s="45"/>
      <c r="BR748" s="45"/>
      <c r="BS748" s="45"/>
      <c r="BT748" s="45"/>
      <c r="BU748" s="45"/>
      <c r="BV748" s="45"/>
      <c r="BW748" s="45"/>
      <c r="BX748" s="45"/>
      <c r="BY748" s="45"/>
      <c r="BZ748" s="45"/>
      <c r="CA748" s="45"/>
      <c r="CB748" s="45"/>
      <c r="CC748" s="45"/>
      <c r="CD748" s="45"/>
      <c r="CE748" s="45"/>
      <c r="CF748" s="45"/>
      <c r="CG748" s="45"/>
      <c r="CH748" s="45"/>
      <c r="CI748" s="45"/>
      <c r="CJ748" s="45"/>
      <c r="CK748" s="45"/>
      <c r="CL748" s="45"/>
      <c r="CM748" s="45"/>
      <c r="CN748" s="45"/>
      <c r="CO748" s="45"/>
      <c r="CP748" s="45"/>
      <c r="CQ748" s="45"/>
      <c r="CR748" s="45"/>
      <c r="CS748" s="45"/>
      <c r="CT748" s="45"/>
      <c r="CU748" s="45"/>
      <c r="CV748" s="45"/>
      <c r="CW748" s="45"/>
      <c r="CX748" s="45"/>
      <c r="CY748" s="45"/>
      <c r="CZ748" s="45"/>
      <c r="DA748" s="45"/>
      <c r="DB748" s="45"/>
      <c r="DC748" s="45"/>
      <c r="DD748" s="45"/>
      <c r="DE748" s="45"/>
      <c r="DF748" s="45"/>
      <c r="DG748" s="45"/>
      <c r="DH748" s="45"/>
      <c r="DI748" s="45"/>
      <c r="DJ748" s="45"/>
      <c r="DK748" s="45"/>
      <c r="DL748" s="45"/>
      <c r="DM748" s="45"/>
      <c r="DN748" s="45"/>
      <c r="DO748" s="45"/>
      <c r="DP748" s="45"/>
      <c r="DQ748" s="45"/>
      <c r="DR748" s="45"/>
      <c r="DS748" s="45"/>
      <c r="DT748" s="45"/>
      <c r="DU748" s="45"/>
      <c r="DV748" s="45"/>
      <c r="DW748" s="45"/>
      <c r="DX748" s="45"/>
      <c r="DY748" s="45"/>
      <c r="DZ748" s="45"/>
      <c r="EA748" s="45"/>
      <c r="EB748" s="45"/>
      <c r="EC748" s="45"/>
      <c r="ED748" s="45"/>
      <c r="EE748" s="45"/>
      <c r="EF748" s="45"/>
      <c r="EG748" s="45"/>
      <c r="EH748" s="45"/>
      <c r="EI748" s="45"/>
      <c r="EJ748" s="45"/>
      <c r="EK748" s="45"/>
      <c r="EL748" s="45"/>
      <c r="EM748" s="45"/>
      <c r="EN748" s="45"/>
      <c r="EO748" s="45"/>
      <c r="EP748" s="45"/>
      <c r="EQ748" s="45"/>
      <c r="ER748" s="45"/>
    </row>
    <row r="749" spans="1:148" ht="101.95" x14ac:dyDescent="0.25">
      <c r="A749" s="97">
        <v>2990</v>
      </c>
      <c r="B749" s="100" t="s">
        <v>6938</v>
      </c>
      <c r="C749" s="98" t="s">
        <v>6939</v>
      </c>
      <c r="D749" s="99" t="s">
        <v>6940</v>
      </c>
      <c r="E749" s="100" t="s">
        <v>3608</v>
      </c>
      <c r="F749" s="98" t="s">
        <v>7843</v>
      </c>
      <c r="G749" s="100" t="s">
        <v>7844</v>
      </c>
      <c r="H749" s="98">
        <v>2011</v>
      </c>
      <c r="I749" s="100" t="s">
        <v>7845</v>
      </c>
      <c r="J749" s="101">
        <v>86193.67</v>
      </c>
      <c r="K749" s="100" t="s">
        <v>7903</v>
      </c>
      <c r="L749" s="100" t="s">
        <v>7846</v>
      </c>
      <c r="M749" s="100" t="s">
        <v>7847</v>
      </c>
      <c r="N749" s="100" t="s">
        <v>7848</v>
      </c>
      <c r="O749" s="100" t="s">
        <v>7849</v>
      </c>
      <c r="P749" s="100" t="s">
        <v>7850</v>
      </c>
      <c r="Q749" s="102">
        <v>22.35</v>
      </c>
      <c r="R749" s="98"/>
      <c r="S749" s="98">
        <v>3.1704980842911876</v>
      </c>
      <c r="T749" s="98">
        <v>22.35</v>
      </c>
      <c r="U749" s="102">
        <v>25.520498084291191</v>
      </c>
      <c r="V749" s="98">
        <v>100</v>
      </c>
      <c r="W749" s="98">
        <v>55</v>
      </c>
      <c r="X749" s="103" t="s">
        <v>6948</v>
      </c>
      <c r="Y749" s="102"/>
      <c r="Z749" s="102"/>
      <c r="AA749" s="102"/>
      <c r="AB749" s="102">
        <v>4</v>
      </c>
      <c r="AC749" s="98"/>
      <c r="AD749" s="102">
        <v>12.57</v>
      </c>
      <c r="AE749" s="104"/>
      <c r="AF749" s="105">
        <v>100</v>
      </c>
      <c r="AG749" s="106" t="s">
        <v>3600</v>
      </c>
      <c r="AH749" s="100" t="s">
        <v>7851</v>
      </c>
      <c r="AI749" s="107"/>
      <c r="AJ749" s="106"/>
      <c r="AK749" s="98"/>
      <c r="AL749" s="107"/>
      <c r="AM749" s="106"/>
      <c r="AN749" s="98"/>
      <c r="AO749" s="107"/>
      <c r="AP749" s="106"/>
      <c r="AQ749" s="98"/>
      <c r="AR749" s="107"/>
      <c r="AS749" s="106"/>
      <c r="AT749" s="98"/>
      <c r="AU749" s="107"/>
      <c r="AV749" s="108"/>
      <c r="AW749" s="98"/>
      <c r="AX749" s="98"/>
      <c r="AY749" s="45"/>
      <c r="AZ749" s="45"/>
      <c r="BA749" s="45"/>
      <c r="BB749" s="45"/>
      <c r="BC749" s="45"/>
      <c r="BD749" s="45"/>
      <c r="BE749" s="45"/>
      <c r="BF749" s="45"/>
      <c r="BG749" s="45"/>
      <c r="BH749" s="45"/>
      <c r="BI749" s="45"/>
      <c r="BJ749" s="45"/>
      <c r="BK749" s="45"/>
      <c r="BL749" s="45"/>
      <c r="BM749" s="45"/>
      <c r="BN749" s="45"/>
      <c r="BO749" s="45"/>
      <c r="BP749" s="45"/>
      <c r="BQ749" s="45"/>
      <c r="BR749" s="45"/>
      <c r="BS749" s="45"/>
      <c r="BT749" s="45"/>
      <c r="BU749" s="45"/>
      <c r="BV749" s="45"/>
      <c r="BW749" s="45"/>
      <c r="BX749" s="45"/>
      <c r="BY749" s="45"/>
      <c r="BZ749" s="45"/>
      <c r="CA749" s="45"/>
      <c r="CB749" s="45"/>
      <c r="CC749" s="45"/>
      <c r="CD749" s="45"/>
      <c r="CE749" s="45"/>
      <c r="CF749" s="45"/>
      <c r="CG749" s="45"/>
      <c r="CH749" s="45"/>
      <c r="CI749" s="45"/>
      <c r="CJ749" s="45"/>
      <c r="CK749" s="45"/>
      <c r="CL749" s="45"/>
      <c r="CM749" s="45"/>
      <c r="CN749" s="45"/>
      <c r="CO749" s="45"/>
      <c r="CP749" s="45"/>
      <c r="CQ749" s="45"/>
      <c r="CR749" s="45"/>
      <c r="CS749" s="45"/>
      <c r="CT749" s="45"/>
      <c r="CU749" s="45"/>
      <c r="CV749" s="45"/>
      <c r="CW749" s="45"/>
      <c r="CX749" s="45"/>
      <c r="CY749" s="45"/>
      <c r="CZ749" s="45"/>
      <c r="DA749" s="45"/>
      <c r="DB749" s="45"/>
      <c r="DC749" s="45"/>
      <c r="DD749" s="45"/>
      <c r="DE749" s="45"/>
      <c r="DF749" s="45"/>
      <c r="DG749" s="45"/>
      <c r="DH749" s="45"/>
      <c r="DI749" s="45"/>
      <c r="DJ749" s="45"/>
      <c r="DK749" s="45"/>
      <c r="DL749" s="45"/>
      <c r="DM749" s="45"/>
      <c r="DN749" s="45"/>
      <c r="DO749" s="45"/>
      <c r="DP749" s="45"/>
      <c r="DQ749" s="45"/>
      <c r="DR749" s="45"/>
      <c r="DS749" s="45"/>
      <c r="DT749" s="45"/>
      <c r="DU749" s="45"/>
      <c r="DV749" s="45"/>
      <c r="DW749" s="45"/>
      <c r="DX749" s="45"/>
      <c r="DY749" s="45"/>
      <c r="DZ749" s="45"/>
      <c r="EA749" s="45"/>
      <c r="EB749" s="45"/>
      <c r="EC749" s="45"/>
      <c r="ED749" s="45"/>
      <c r="EE749" s="45"/>
      <c r="EF749" s="45"/>
      <c r="EG749" s="45"/>
      <c r="EH749" s="45"/>
      <c r="EI749" s="45"/>
      <c r="EJ749" s="45"/>
      <c r="EK749" s="45"/>
      <c r="EL749" s="45"/>
      <c r="EM749" s="45"/>
      <c r="EN749" s="45"/>
      <c r="EO749" s="45"/>
      <c r="EP749" s="45"/>
      <c r="EQ749" s="45"/>
      <c r="ER749" s="45"/>
    </row>
    <row r="750" spans="1:148" ht="178.35" x14ac:dyDescent="0.25">
      <c r="A750" s="97">
        <v>2991</v>
      </c>
      <c r="B750" s="100" t="s">
        <v>6908</v>
      </c>
      <c r="C750" s="98"/>
      <c r="D750" s="99"/>
      <c r="E750" s="100" t="s">
        <v>6724</v>
      </c>
      <c r="F750" s="98" t="s">
        <v>6725</v>
      </c>
      <c r="G750" s="100" t="s">
        <v>6726</v>
      </c>
      <c r="H750" s="98">
        <v>2012</v>
      </c>
      <c r="I750" s="100" t="s">
        <v>6727</v>
      </c>
      <c r="J750" s="101">
        <v>202490.82</v>
      </c>
      <c r="K750" s="100" t="s">
        <v>5919</v>
      </c>
      <c r="L750" s="100" t="s">
        <v>6728</v>
      </c>
      <c r="M750" s="100" t="s">
        <v>6729</v>
      </c>
      <c r="N750" s="100"/>
      <c r="O750" s="100"/>
      <c r="P750" s="100">
        <v>201</v>
      </c>
      <c r="Q750" s="102">
        <v>3</v>
      </c>
      <c r="R750" s="98"/>
      <c r="S750" s="98">
        <v>3</v>
      </c>
      <c r="T750" s="98">
        <v>17</v>
      </c>
      <c r="U750" s="102">
        <v>20</v>
      </c>
      <c r="V750" s="98">
        <v>20</v>
      </c>
      <c r="W750" s="98">
        <v>25</v>
      </c>
      <c r="X750" s="103" t="s">
        <v>6708</v>
      </c>
      <c r="Y750" s="102">
        <v>1</v>
      </c>
      <c r="Z750" s="102">
        <v>2</v>
      </c>
      <c r="AA750" s="102">
        <v>1</v>
      </c>
      <c r="AB750" s="102">
        <v>44</v>
      </c>
      <c r="AC750" s="98"/>
      <c r="AD750" s="102">
        <v>17</v>
      </c>
      <c r="AE750" s="104">
        <v>4</v>
      </c>
      <c r="AF750" s="105">
        <v>21</v>
      </c>
      <c r="AG750" s="106"/>
      <c r="AH750" s="100"/>
      <c r="AI750" s="107"/>
      <c r="AJ750" s="106"/>
      <c r="AK750" s="98"/>
      <c r="AL750" s="107"/>
      <c r="AM750" s="106"/>
      <c r="AN750" s="98"/>
      <c r="AO750" s="107"/>
      <c r="AP750" s="106"/>
      <c r="AQ750" s="98"/>
      <c r="AR750" s="107"/>
      <c r="AS750" s="106"/>
      <c r="AT750" s="98"/>
      <c r="AU750" s="107"/>
      <c r="AV750" s="108"/>
      <c r="AW750" s="98"/>
      <c r="AX750" s="98"/>
      <c r="AY750" s="45"/>
      <c r="AZ750" s="45"/>
      <c r="BA750" s="45"/>
      <c r="BB750" s="45"/>
      <c r="BC750" s="45"/>
      <c r="BD750" s="45"/>
      <c r="BE750" s="45"/>
      <c r="BF750" s="45"/>
      <c r="BG750" s="45"/>
      <c r="BH750" s="45"/>
      <c r="BI750" s="45"/>
      <c r="BJ750" s="45"/>
      <c r="BK750" s="45"/>
      <c r="BL750" s="45"/>
      <c r="BM750" s="45"/>
      <c r="BN750" s="45"/>
      <c r="BO750" s="45"/>
      <c r="BP750" s="45"/>
      <c r="BQ750" s="45"/>
      <c r="BR750" s="45"/>
      <c r="BS750" s="45"/>
      <c r="BT750" s="45"/>
      <c r="BU750" s="45"/>
      <c r="BV750" s="45"/>
      <c r="BW750" s="45"/>
      <c r="BX750" s="45"/>
      <c r="BY750" s="45"/>
      <c r="BZ750" s="45"/>
      <c r="CA750" s="45"/>
      <c r="CB750" s="45"/>
      <c r="CC750" s="45"/>
      <c r="CD750" s="45"/>
      <c r="CE750" s="45"/>
      <c r="CF750" s="45"/>
      <c r="CG750" s="45"/>
      <c r="CH750" s="45"/>
      <c r="CI750" s="45"/>
      <c r="CJ750" s="45"/>
      <c r="CK750" s="45"/>
      <c r="CL750" s="45"/>
      <c r="CM750" s="45"/>
      <c r="CN750" s="45"/>
      <c r="CO750" s="45"/>
      <c r="CP750" s="45"/>
      <c r="CQ750" s="45"/>
      <c r="CR750" s="45"/>
      <c r="CS750" s="45"/>
      <c r="CT750" s="45"/>
      <c r="CU750" s="45"/>
      <c r="CV750" s="45"/>
      <c r="CW750" s="45"/>
      <c r="CX750" s="45"/>
      <c r="CY750" s="45"/>
      <c r="CZ750" s="45"/>
      <c r="DA750" s="45"/>
      <c r="DB750" s="45"/>
      <c r="DC750" s="45"/>
      <c r="DD750" s="45"/>
      <c r="DE750" s="45"/>
      <c r="DF750" s="45"/>
      <c r="DG750" s="45"/>
      <c r="DH750" s="45"/>
      <c r="DI750" s="45"/>
      <c r="DJ750" s="45"/>
      <c r="DK750" s="45"/>
      <c r="DL750" s="45"/>
      <c r="DM750" s="45"/>
      <c r="DN750" s="45"/>
      <c r="DO750" s="45"/>
      <c r="DP750" s="45"/>
      <c r="DQ750" s="45"/>
      <c r="DR750" s="45"/>
      <c r="DS750" s="45"/>
      <c r="DT750" s="45"/>
      <c r="DU750" s="45"/>
      <c r="DV750" s="45"/>
      <c r="DW750" s="45"/>
      <c r="DX750" s="45"/>
      <c r="DY750" s="45"/>
      <c r="DZ750" s="45"/>
      <c r="EA750" s="45"/>
      <c r="EB750" s="45"/>
      <c r="EC750" s="45"/>
      <c r="ED750" s="45"/>
      <c r="EE750" s="45"/>
      <c r="EF750" s="45"/>
      <c r="EG750" s="45"/>
      <c r="EH750" s="45"/>
      <c r="EI750" s="45"/>
      <c r="EJ750" s="45"/>
      <c r="EK750" s="45"/>
      <c r="EL750" s="45"/>
      <c r="EM750" s="45"/>
      <c r="EN750" s="45"/>
      <c r="EO750" s="45"/>
      <c r="EP750" s="45"/>
      <c r="EQ750" s="45"/>
      <c r="ER750" s="45"/>
    </row>
    <row r="751" spans="1:148" ht="178.35" x14ac:dyDescent="0.25">
      <c r="A751" s="97">
        <v>2991</v>
      </c>
      <c r="B751" s="100" t="s">
        <v>6908</v>
      </c>
      <c r="C751" s="98"/>
      <c r="D751" s="99"/>
      <c r="E751" s="100" t="s">
        <v>6700</v>
      </c>
      <c r="F751" s="98" t="s">
        <v>6701</v>
      </c>
      <c r="G751" s="100" t="s">
        <v>6702</v>
      </c>
      <c r="H751" s="98">
        <v>2011</v>
      </c>
      <c r="I751" s="100" t="s">
        <v>6703</v>
      </c>
      <c r="J751" s="101">
        <v>39840</v>
      </c>
      <c r="K751" s="100" t="s">
        <v>5919</v>
      </c>
      <c r="L751" s="100" t="s">
        <v>6704</v>
      </c>
      <c r="M751" s="100" t="s">
        <v>6705</v>
      </c>
      <c r="N751" s="100" t="s">
        <v>6706</v>
      </c>
      <c r="O751" s="100" t="s">
        <v>6707</v>
      </c>
      <c r="P751" s="100">
        <v>72</v>
      </c>
      <c r="Q751" s="102">
        <v>4.55</v>
      </c>
      <c r="R751" s="98"/>
      <c r="S751" s="98">
        <v>4.55</v>
      </c>
      <c r="T751" s="98">
        <v>19.5</v>
      </c>
      <c r="U751" s="102">
        <v>24.05</v>
      </c>
      <c r="V751" s="98">
        <v>21</v>
      </c>
      <c r="W751" s="98">
        <v>100</v>
      </c>
      <c r="X751" s="103" t="s">
        <v>6708</v>
      </c>
      <c r="Y751" s="102">
        <v>3</v>
      </c>
      <c r="Z751" s="102">
        <v>7</v>
      </c>
      <c r="AA751" s="102">
        <v>2</v>
      </c>
      <c r="AB751" s="102">
        <v>44</v>
      </c>
      <c r="AC751" s="98"/>
      <c r="AD751" s="102">
        <v>19.5</v>
      </c>
      <c r="AE751" s="104">
        <v>4</v>
      </c>
      <c r="AF751" s="105"/>
      <c r="AG751" s="106"/>
      <c r="AH751" s="100"/>
      <c r="AI751" s="107"/>
      <c r="AJ751" s="106"/>
      <c r="AK751" s="98"/>
      <c r="AL751" s="107"/>
      <c r="AM751" s="106"/>
      <c r="AN751" s="98"/>
      <c r="AO751" s="107"/>
      <c r="AP751" s="106"/>
      <c r="AQ751" s="98"/>
      <c r="AR751" s="107"/>
      <c r="AS751" s="106"/>
      <c r="AT751" s="98"/>
      <c r="AU751" s="107"/>
      <c r="AV751" s="108"/>
      <c r="AW751" s="98"/>
      <c r="AX751" s="98"/>
    </row>
    <row r="752" spans="1:148" ht="178.35" x14ac:dyDescent="0.25">
      <c r="A752" s="97">
        <v>2991</v>
      </c>
      <c r="B752" s="100" t="s">
        <v>6908</v>
      </c>
      <c r="C752" s="98"/>
      <c r="D752" s="99"/>
      <c r="E752" s="100" t="s">
        <v>6709</v>
      </c>
      <c r="F752" s="98" t="s">
        <v>6710</v>
      </c>
      <c r="G752" s="100" t="s">
        <v>6711</v>
      </c>
      <c r="H752" s="98">
        <v>2013</v>
      </c>
      <c r="I752" s="100" t="s">
        <v>6712</v>
      </c>
      <c r="J752" s="101">
        <v>24900</v>
      </c>
      <c r="K752" s="100" t="s">
        <v>5919</v>
      </c>
      <c r="L752" s="100" t="s">
        <v>6713</v>
      </c>
      <c r="M752" s="100" t="s">
        <v>6714</v>
      </c>
      <c r="N752" s="100" t="s">
        <v>6715</v>
      </c>
      <c r="O752" s="100" t="s">
        <v>6716</v>
      </c>
      <c r="P752" s="100">
        <v>214</v>
      </c>
      <c r="Q752" s="102">
        <v>4</v>
      </c>
      <c r="R752" s="98"/>
      <c r="S752" s="98">
        <v>4</v>
      </c>
      <c r="T752" s="98">
        <v>20</v>
      </c>
      <c r="U752" s="102">
        <v>24</v>
      </c>
      <c r="V752" s="98">
        <v>0</v>
      </c>
      <c r="W752" s="98">
        <v>33</v>
      </c>
      <c r="X752" s="103" t="s">
        <v>6708</v>
      </c>
      <c r="Y752" s="102">
        <v>1</v>
      </c>
      <c r="Z752" s="102">
        <v>7</v>
      </c>
      <c r="AA752" s="102">
        <v>6</v>
      </c>
      <c r="AB752" s="102">
        <v>44</v>
      </c>
      <c r="AC752" s="98"/>
      <c r="AD752" s="102">
        <v>20</v>
      </c>
      <c r="AE752" s="104">
        <v>4</v>
      </c>
      <c r="AF752" s="105"/>
      <c r="AG752" s="106"/>
      <c r="AH752" s="100"/>
      <c r="AI752" s="107"/>
      <c r="AJ752" s="106"/>
      <c r="AK752" s="98"/>
      <c r="AL752" s="107"/>
      <c r="AM752" s="106"/>
      <c r="AN752" s="98"/>
      <c r="AO752" s="107"/>
      <c r="AP752" s="106"/>
      <c r="AQ752" s="98"/>
      <c r="AR752" s="107"/>
      <c r="AS752" s="106"/>
      <c r="AT752" s="98"/>
      <c r="AU752" s="107"/>
      <c r="AV752" s="108"/>
      <c r="AW752" s="98"/>
      <c r="AX752" s="98"/>
    </row>
    <row r="753" spans="1:50" ht="178.35" x14ac:dyDescent="0.25">
      <c r="A753" s="97">
        <v>2991</v>
      </c>
      <c r="B753" s="100" t="s">
        <v>6908</v>
      </c>
      <c r="C753" s="98"/>
      <c r="D753" s="99"/>
      <c r="E753" s="100" t="s">
        <v>6717</v>
      </c>
      <c r="F753" s="98">
        <v>17270</v>
      </c>
      <c r="G753" s="100" t="s">
        <v>6718</v>
      </c>
      <c r="H753" s="98">
        <v>2011</v>
      </c>
      <c r="I753" s="100" t="s">
        <v>6719</v>
      </c>
      <c r="J753" s="101">
        <v>77290.080000000002</v>
      </c>
      <c r="K753" s="100" t="s">
        <v>5919</v>
      </c>
      <c r="L753" s="100" t="s">
        <v>6720</v>
      </c>
      <c r="M753" s="100" t="s">
        <v>6721</v>
      </c>
      <c r="N753" s="100" t="s">
        <v>6722</v>
      </c>
      <c r="O753" s="100" t="s">
        <v>6723</v>
      </c>
      <c r="P753" s="100">
        <v>23</v>
      </c>
      <c r="Q753" s="102">
        <v>16</v>
      </c>
      <c r="R753" s="98"/>
      <c r="S753" s="98">
        <v>16</v>
      </c>
      <c r="T753" s="98">
        <v>23</v>
      </c>
      <c r="U753" s="102">
        <v>39</v>
      </c>
      <c r="V753" s="98">
        <v>2</v>
      </c>
      <c r="W753" s="98">
        <v>100</v>
      </c>
      <c r="X753" s="103" t="s">
        <v>6708</v>
      </c>
      <c r="Y753" s="102">
        <v>3</v>
      </c>
      <c r="Z753" s="102">
        <v>12</v>
      </c>
      <c r="AA753" s="102">
        <v>3</v>
      </c>
      <c r="AB753" s="102">
        <v>44</v>
      </c>
      <c r="AC753" s="98"/>
      <c r="AD753" s="102">
        <v>23</v>
      </c>
      <c r="AE753" s="104">
        <v>4</v>
      </c>
      <c r="AF753" s="105">
        <v>0</v>
      </c>
      <c r="AG753" s="106"/>
      <c r="AH753" s="100"/>
      <c r="AI753" s="107"/>
      <c r="AJ753" s="106"/>
      <c r="AK753" s="98"/>
      <c r="AL753" s="107"/>
      <c r="AM753" s="106"/>
      <c r="AN753" s="98"/>
      <c r="AO753" s="107"/>
      <c r="AP753" s="106"/>
      <c r="AQ753" s="98"/>
      <c r="AR753" s="107"/>
      <c r="AS753" s="106"/>
      <c r="AT753" s="98"/>
      <c r="AU753" s="107"/>
      <c r="AV753" s="108"/>
      <c r="AW753" s="98"/>
      <c r="AX753" s="98"/>
    </row>
    <row r="754" spans="1:50" ht="178.35" x14ac:dyDescent="0.25">
      <c r="A754" s="97">
        <v>2991</v>
      </c>
      <c r="B754" s="100" t="s">
        <v>6908</v>
      </c>
      <c r="C754" s="98"/>
      <c r="D754" s="99"/>
      <c r="E754" s="100" t="s">
        <v>6730</v>
      </c>
      <c r="F754" s="98" t="s">
        <v>6731</v>
      </c>
      <c r="G754" s="100" t="s">
        <v>6732</v>
      </c>
      <c r="H754" s="98">
        <v>2011</v>
      </c>
      <c r="I754" s="100" t="s">
        <v>6733</v>
      </c>
      <c r="J754" s="101">
        <v>38880</v>
      </c>
      <c r="K754" s="100" t="s">
        <v>5919</v>
      </c>
      <c r="L754" s="100" t="s">
        <v>6734</v>
      </c>
      <c r="M754" s="100" t="s">
        <v>6735</v>
      </c>
      <c r="N754" s="100" t="s">
        <v>6722</v>
      </c>
      <c r="O754" s="100" t="s">
        <v>6723</v>
      </c>
      <c r="P754" s="100">
        <v>84</v>
      </c>
      <c r="Q754" s="102">
        <v>16</v>
      </c>
      <c r="R754" s="98"/>
      <c r="S754" s="98">
        <v>16</v>
      </c>
      <c r="T754" s="98">
        <v>34</v>
      </c>
      <c r="U754" s="102">
        <v>50</v>
      </c>
      <c r="V754" s="98">
        <v>17</v>
      </c>
      <c r="W754" s="98">
        <v>100</v>
      </c>
      <c r="X754" s="103" t="s">
        <v>6708</v>
      </c>
      <c r="Y754" s="102">
        <v>3</v>
      </c>
      <c r="Z754" s="102">
        <v>12</v>
      </c>
      <c r="AA754" s="102">
        <v>3</v>
      </c>
      <c r="AB754" s="102">
        <v>44</v>
      </c>
      <c r="AC754" s="98"/>
      <c r="AD754" s="102">
        <v>34</v>
      </c>
      <c r="AE754" s="104">
        <v>4</v>
      </c>
      <c r="AF754" s="105">
        <v>22</v>
      </c>
      <c r="AG754" s="106"/>
      <c r="AH754" s="100"/>
      <c r="AI754" s="107"/>
      <c r="AJ754" s="106"/>
      <c r="AK754" s="98"/>
      <c r="AL754" s="107"/>
      <c r="AM754" s="106"/>
      <c r="AN754" s="98"/>
      <c r="AO754" s="107"/>
      <c r="AP754" s="106"/>
      <c r="AQ754" s="98"/>
      <c r="AR754" s="107"/>
      <c r="AS754" s="106"/>
      <c r="AT754" s="98"/>
      <c r="AU754" s="107"/>
      <c r="AV754" s="108"/>
      <c r="AW754" s="98"/>
      <c r="AX754" s="98"/>
    </row>
    <row r="755" spans="1:50" ht="178.35" x14ac:dyDescent="0.25">
      <c r="A755" s="97">
        <v>2991</v>
      </c>
      <c r="B755" s="100" t="s">
        <v>6908</v>
      </c>
      <c r="C755" s="98"/>
      <c r="D755" s="99"/>
      <c r="E755" s="100" t="s">
        <v>6736</v>
      </c>
      <c r="F755" s="98" t="s">
        <v>6737</v>
      </c>
      <c r="G755" s="100" t="s">
        <v>6738</v>
      </c>
      <c r="H755" s="98">
        <v>2011</v>
      </c>
      <c r="I755" s="100" t="s">
        <v>6739</v>
      </c>
      <c r="J755" s="101">
        <v>61887</v>
      </c>
      <c r="K755" s="100" t="s">
        <v>5919</v>
      </c>
      <c r="L755" s="100" t="s">
        <v>6740</v>
      </c>
      <c r="M755" s="100" t="s">
        <v>6741</v>
      </c>
      <c r="N755" s="100" t="s">
        <v>6742</v>
      </c>
      <c r="O755" s="100" t="s">
        <v>6743</v>
      </c>
      <c r="P755" s="100">
        <v>78</v>
      </c>
      <c r="Q755" s="102">
        <v>15.62</v>
      </c>
      <c r="R755" s="98"/>
      <c r="S755" s="98">
        <v>15.62</v>
      </c>
      <c r="T755" s="98">
        <v>24</v>
      </c>
      <c r="U755" s="102">
        <v>39.619999999999997</v>
      </c>
      <c r="V755" s="98">
        <v>8</v>
      </c>
      <c r="W755" s="98">
        <v>100</v>
      </c>
      <c r="X755" s="103" t="s">
        <v>6708</v>
      </c>
      <c r="Y755" s="102">
        <v>3</v>
      </c>
      <c r="Z755" s="102">
        <v>11</v>
      </c>
      <c r="AA755" s="102">
        <v>4</v>
      </c>
      <c r="AB755" s="102">
        <v>44</v>
      </c>
      <c r="AC755" s="98"/>
      <c r="AD755" s="102">
        <v>24</v>
      </c>
      <c r="AE755" s="104">
        <v>4</v>
      </c>
      <c r="AF755" s="105">
        <v>7</v>
      </c>
      <c r="AG755" s="106"/>
      <c r="AH755" s="100"/>
      <c r="AI755" s="107"/>
      <c r="AJ755" s="106"/>
      <c r="AK755" s="98"/>
      <c r="AL755" s="107"/>
      <c r="AM755" s="106"/>
      <c r="AN755" s="98"/>
      <c r="AO755" s="107"/>
      <c r="AP755" s="106"/>
      <c r="AQ755" s="98"/>
      <c r="AR755" s="107"/>
      <c r="AS755" s="106"/>
      <c r="AT755" s="98"/>
      <c r="AU755" s="107"/>
      <c r="AV755" s="108"/>
      <c r="AW755" s="98"/>
      <c r="AX755" s="98"/>
    </row>
    <row r="756" spans="1:50" ht="178.35" x14ac:dyDescent="0.25">
      <c r="A756" s="97">
        <v>2991</v>
      </c>
      <c r="B756" s="100" t="s">
        <v>6908</v>
      </c>
      <c r="C756" s="98"/>
      <c r="D756" s="99"/>
      <c r="E756" s="100" t="s">
        <v>6744</v>
      </c>
      <c r="F756" s="98">
        <v>6216</v>
      </c>
      <c r="G756" s="100" t="s">
        <v>6745</v>
      </c>
      <c r="H756" s="98">
        <v>2011</v>
      </c>
      <c r="I756" s="100" t="s">
        <v>6746</v>
      </c>
      <c r="J756" s="101">
        <v>64254.66</v>
      </c>
      <c r="K756" s="100" t="s">
        <v>5919</v>
      </c>
      <c r="L756" s="100" t="s">
        <v>6747</v>
      </c>
      <c r="M756" s="100" t="s">
        <v>6748</v>
      </c>
      <c r="N756" s="100" t="s">
        <v>6749</v>
      </c>
      <c r="O756" s="100" t="s">
        <v>6750</v>
      </c>
      <c r="P756" s="100">
        <v>77</v>
      </c>
      <c r="Q756" s="102">
        <v>36.9</v>
      </c>
      <c r="R756" s="98"/>
      <c r="S756" s="98">
        <v>36.9</v>
      </c>
      <c r="T756" s="98">
        <v>23</v>
      </c>
      <c r="U756" s="102">
        <v>59.9</v>
      </c>
      <c r="V756" s="98">
        <v>0</v>
      </c>
      <c r="W756" s="98">
        <v>100</v>
      </c>
      <c r="X756" s="103" t="s">
        <v>6708</v>
      </c>
      <c r="Y756" s="102">
        <v>3</v>
      </c>
      <c r="Z756" s="102">
        <v>11</v>
      </c>
      <c r="AA756" s="102">
        <v>5</v>
      </c>
      <c r="AB756" s="102">
        <v>44</v>
      </c>
      <c r="AC756" s="98"/>
      <c r="AD756" s="102">
        <v>23</v>
      </c>
      <c r="AE756" s="104">
        <v>4</v>
      </c>
      <c r="AF756" s="105">
        <v>0</v>
      </c>
      <c r="AG756" s="106"/>
      <c r="AH756" s="100"/>
      <c r="AI756" s="107"/>
      <c r="AJ756" s="106"/>
      <c r="AK756" s="98"/>
      <c r="AL756" s="107"/>
      <c r="AM756" s="106"/>
      <c r="AN756" s="98"/>
      <c r="AO756" s="107"/>
      <c r="AP756" s="106"/>
      <c r="AQ756" s="98"/>
      <c r="AR756" s="107"/>
      <c r="AS756" s="106"/>
      <c r="AT756" s="98"/>
      <c r="AU756" s="107"/>
      <c r="AV756" s="108"/>
      <c r="AW756" s="98"/>
      <c r="AX756" s="98"/>
    </row>
    <row r="757" spans="1:50" ht="178.35" x14ac:dyDescent="0.25">
      <c r="A757" s="97">
        <v>2991</v>
      </c>
      <c r="B757" s="100" t="s">
        <v>6908</v>
      </c>
      <c r="C757" s="98"/>
      <c r="D757" s="99"/>
      <c r="E757" s="100" t="s">
        <v>6751</v>
      </c>
      <c r="F757" s="98" t="s">
        <v>6752</v>
      </c>
      <c r="G757" s="100" t="s">
        <v>6753</v>
      </c>
      <c r="H757" s="98">
        <v>2010</v>
      </c>
      <c r="I757" s="100" t="s">
        <v>6754</v>
      </c>
      <c r="J757" s="101">
        <v>30273.62</v>
      </c>
      <c r="K757" s="100" t="s">
        <v>5919</v>
      </c>
      <c r="L757" s="100" t="s">
        <v>6755</v>
      </c>
      <c r="M757" s="100" t="s">
        <v>6756</v>
      </c>
      <c r="N757" s="100" t="s">
        <v>6757</v>
      </c>
      <c r="O757" s="100" t="s">
        <v>6758</v>
      </c>
      <c r="P757" s="100">
        <v>14</v>
      </c>
      <c r="Q757" s="102">
        <v>5.0999999999999996</v>
      </c>
      <c r="R757" s="98"/>
      <c r="S757" s="98">
        <v>5.0999999999999996</v>
      </c>
      <c r="T757" s="98">
        <v>17</v>
      </c>
      <c r="U757" s="102">
        <v>22.1</v>
      </c>
      <c r="V757" s="98">
        <v>0</v>
      </c>
      <c r="W757" s="98">
        <v>100</v>
      </c>
      <c r="X757" s="103" t="s">
        <v>6708</v>
      </c>
      <c r="Y757" s="102">
        <v>1</v>
      </c>
      <c r="Z757" s="102">
        <v>7</v>
      </c>
      <c r="AA757" s="102">
        <v>6</v>
      </c>
      <c r="AB757" s="102">
        <v>44</v>
      </c>
      <c r="AC757" s="98"/>
      <c r="AD757" s="102">
        <v>17</v>
      </c>
      <c r="AE757" s="104">
        <v>5</v>
      </c>
      <c r="AF757" s="105">
        <v>0</v>
      </c>
      <c r="AG757" s="106"/>
      <c r="AH757" s="100"/>
      <c r="AI757" s="107"/>
      <c r="AJ757" s="106"/>
      <c r="AK757" s="98"/>
      <c r="AL757" s="107"/>
      <c r="AM757" s="106"/>
      <c r="AN757" s="98"/>
      <c r="AO757" s="107"/>
      <c r="AP757" s="106"/>
      <c r="AQ757" s="98"/>
      <c r="AR757" s="107"/>
      <c r="AS757" s="106"/>
      <c r="AT757" s="98"/>
      <c r="AU757" s="107"/>
      <c r="AV757" s="108"/>
      <c r="AW757" s="98"/>
      <c r="AX757" s="98"/>
    </row>
    <row r="758" spans="1:50" ht="178.35" x14ac:dyDescent="0.25">
      <c r="A758" s="97">
        <v>2991</v>
      </c>
      <c r="B758" s="100" t="s">
        <v>6908</v>
      </c>
      <c r="C758" s="98"/>
      <c r="D758" s="99"/>
      <c r="E758" s="100" t="s">
        <v>6759</v>
      </c>
      <c r="F758" s="98">
        <v>10692</v>
      </c>
      <c r="G758" s="100" t="s">
        <v>6760</v>
      </c>
      <c r="H758" s="98">
        <v>2011</v>
      </c>
      <c r="I758" s="100" t="s">
        <v>6761</v>
      </c>
      <c r="J758" s="101">
        <v>119994</v>
      </c>
      <c r="K758" s="100" t="s">
        <v>5919</v>
      </c>
      <c r="L758" s="100" t="s">
        <v>6762</v>
      </c>
      <c r="M758" s="100" t="s">
        <v>6763</v>
      </c>
      <c r="N758" s="100" t="s">
        <v>6764</v>
      </c>
      <c r="O758" s="100" t="s">
        <v>6765</v>
      </c>
      <c r="P758" s="100">
        <v>71</v>
      </c>
      <c r="Q758" s="102">
        <v>12</v>
      </c>
      <c r="R758" s="98"/>
      <c r="S758" s="98">
        <v>12</v>
      </c>
      <c r="T758" s="98">
        <v>24</v>
      </c>
      <c r="U758" s="102">
        <v>36</v>
      </c>
      <c r="V758" s="98">
        <v>1</v>
      </c>
      <c r="W758" s="98">
        <v>100</v>
      </c>
      <c r="X758" s="103" t="s">
        <v>6708</v>
      </c>
      <c r="Y758" s="102">
        <v>6</v>
      </c>
      <c r="Z758" s="102">
        <v>3</v>
      </c>
      <c r="AA758" s="102">
        <v>1</v>
      </c>
      <c r="AB758" s="102">
        <v>44</v>
      </c>
      <c r="AC758" s="98"/>
      <c r="AD758" s="102">
        <v>24</v>
      </c>
      <c r="AE758" s="104">
        <v>4</v>
      </c>
      <c r="AF758" s="105">
        <v>0</v>
      </c>
      <c r="AG758" s="106"/>
      <c r="AH758" s="100"/>
      <c r="AI758" s="107"/>
      <c r="AJ758" s="106"/>
      <c r="AK758" s="98"/>
      <c r="AL758" s="107"/>
      <c r="AM758" s="106"/>
      <c r="AN758" s="98"/>
      <c r="AO758" s="107"/>
      <c r="AP758" s="106"/>
      <c r="AQ758" s="98"/>
      <c r="AR758" s="107"/>
      <c r="AS758" s="106"/>
      <c r="AT758" s="98"/>
      <c r="AU758" s="107"/>
      <c r="AV758" s="108"/>
      <c r="AW758" s="98"/>
      <c r="AX758" s="98"/>
    </row>
    <row r="759" spans="1:50" ht="178.35" x14ac:dyDescent="0.25">
      <c r="A759" s="97">
        <v>2991</v>
      </c>
      <c r="B759" s="100" t="s">
        <v>6908</v>
      </c>
      <c r="C759" s="98"/>
      <c r="D759" s="99"/>
      <c r="E759" s="100" t="s">
        <v>6751</v>
      </c>
      <c r="F759" s="98" t="s">
        <v>6752</v>
      </c>
      <c r="G759" s="100" t="s">
        <v>6766</v>
      </c>
      <c r="H759" s="98">
        <v>2011</v>
      </c>
      <c r="I759" s="100" t="s">
        <v>6767</v>
      </c>
      <c r="J759" s="101">
        <v>33528.199999999997</v>
      </c>
      <c r="K759" s="100" t="s">
        <v>5919</v>
      </c>
      <c r="L759" s="100" t="s">
        <v>6755</v>
      </c>
      <c r="M759" s="100" t="s">
        <v>6756</v>
      </c>
      <c r="N759" s="100" t="s">
        <v>6768</v>
      </c>
      <c r="O759" s="100" t="s">
        <v>6769</v>
      </c>
      <c r="P759" s="100">
        <v>70</v>
      </c>
      <c r="Q759" s="102">
        <v>4.0999999999999996</v>
      </c>
      <c r="R759" s="98"/>
      <c r="S759" s="98">
        <v>4.0999999999999996</v>
      </c>
      <c r="T759" s="98">
        <v>18</v>
      </c>
      <c r="U759" s="102">
        <v>22.1</v>
      </c>
      <c r="V759" s="98">
        <v>0</v>
      </c>
      <c r="W759" s="98">
        <v>100</v>
      </c>
      <c r="X759" s="103" t="s">
        <v>6708</v>
      </c>
      <c r="Y759" s="102">
        <v>1</v>
      </c>
      <c r="Z759" s="102">
        <v>7</v>
      </c>
      <c r="AA759" s="102">
        <v>4</v>
      </c>
      <c r="AB759" s="102">
        <v>44</v>
      </c>
      <c r="AC759" s="98"/>
      <c r="AD759" s="102">
        <v>18</v>
      </c>
      <c r="AE759" s="104">
        <v>4</v>
      </c>
      <c r="AF759" s="105">
        <v>0</v>
      </c>
      <c r="AG759" s="106"/>
      <c r="AH759" s="100"/>
      <c r="AI759" s="107"/>
      <c r="AJ759" s="106"/>
      <c r="AK759" s="98"/>
      <c r="AL759" s="107"/>
      <c r="AM759" s="106"/>
      <c r="AN759" s="98"/>
      <c r="AO759" s="107"/>
      <c r="AP759" s="106"/>
      <c r="AQ759" s="98"/>
      <c r="AR759" s="107"/>
      <c r="AS759" s="106"/>
      <c r="AT759" s="98"/>
      <c r="AU759" s="107"/>
      <c r="AV759" s="108"/>
      <c r="AW759" s="98"/>
      <c r="AX759" s="98"/>
    </row>
    <row r="760" spans="1:50" ht="178.35" x14ac:dyDescent="0.25">
      <c r="A760" s="97">
        <v>2991</v>
      </c>
      <c r="B760" s="100" t="s">
        <v>6908</v>
      </c>
      <c r="C760" s="98"/>
      <c r="D760" s="99"/>
      <c r="E760" s="100" t="s">
        <v>6770</v>
      </c>
      <c r="F760" s="98"/>
      <c r="G760" s="100" t="s">
        <v>6771</v>
      </c>
      <c r="H760" s="98">
        <v>2011</v>
      </c>
      <c r="I760" s="100" t="s">
        <v>6772</v>
      </c>
      <c r="J760" s="101">
        <v>38760</v>
      </c>
      <c r="K760" s="100" t="s">
        <v>5919</v>
      </c>
      <c r="L760" s="100" t="s">
        <v>6773</v>
      </c>
      <c r="M760" s="100" t="s">
        <v>6774</v>
      </c>
      <c r="N760" s="100" t="s">
        <v>6775</v>
      </c>
      <c r="O760" s="100" t="s">
        <v>6776</v>
      </c>
      <c r="P760" s="100">
        <v>183</v>
      </c>
      <c r="Q760" s="102">
        <v>6</v>
      </c>
      <c r="R760" s="98"/>
      <c r="S760" s="98">
        <v>6</v>
      </c>
      <c r="T760" s="98">
        <v>17</v>
      </c>
      <c r="U760" s="102">
        <v>24</v>
      </c>
      <c r="V760" s="98">
        <v>18</v>
      </c>
      <c r="W760" s="98">
        <v>100</v>
      </c>
      <c r="X760" s="103" t="s">
        <v>6708</v>
      </c>
      <c r="Y760" s="102">
        <v>6</v>
      </c>
      <c r="Z760" s="102">
        <v>3</v>
      </c>
      <c r="AA760" s="102">
        <v>1</v>
      </c>
      <c r="AB760" s="102">
        <v>44</v>
      </c>
      <c r="AC760" s="98"/>
      <c r="AD760" s="102">
        <v>17</v>
      </c>
      <c r="AE760" s="104">
        <v>4</v>
      </c>
      <c r="AF760" s="105">
        <v>11</v>
      </c>
      <c r="AG760" s="106"/>
      <c r="AH760" s="100"/>
      <c r="AI760" s="107"/>
      <c r="AJ760" s="106"/>
      <c r="AK760" s="98"/>
      <c r="AL760" s="107"/>
      <c r="AM760" s="106"/>
      <c r="AN760" s="98"/>
      <c r="AO760" s="107"/>
      <c r="AP760" s="106"/>
      <c r="AQ760" s="98"/>
      <c r="AR760" s="107"/>
      <c r="AS760" s="106"/>
      <c r="AT760" s="98"/>
      <c r="AU760" s="107"/>
      <c r="AV760" s="108"/>
      <c r="AW760" s="98"/>
      <c r="AX760" s="98"/>
    </row>
    <row r="761" spans="1:50" ht="191.1" x14ac:dyDescent="0.25">
      <c r="A761" s="97">
        <v>2991</v>
      </c>
      <c r="B761" s="100" t="s">
        <v>6908</v>
      </c>
      <c r="C761" s="98"/>
      <c r="D761" s="99"/>
      <c r="E761" s="100" t="s">
        <v>6872</v>
      </c>
      <c r="F761" s="98" t="s">
        <v>6873</v>
      </c>
      <c r="G761" s="100" t="s">
        <v>6874</v>
      </c>
      <c r="H761" s="98">
        <v>2011</v>
      </c>
      <c r="I761" s="100" t="s">
        <v>6875</v>
      </c>
      <c r="J761" s="101">
        <v>105413.15</v>
      </c>
      <c r="K761" s="100" t="s">
        <v>5919</v>
      </c>
      <c r="L761" s="100" t="s">
        <v>6876</v>
      </c>
      <c r="M761" s="100" t="s">
        <v>6877</v>
      </c>
      <c r="N761" s="100" t="s">
        <v>6878</v>
      </c>
      <c r="O761" s="100" t="s">
        <v>6879</v>
      </c>
      <c r="P761" s="100">
        <v>29</v>
      </c>
      <c r="Q761" s="102">
        <v>12</v>
      </c>
      <c r="R761" s="98"/>
      <c r="S761" s="98">
        <v>12</v>
      </c>
      <c r="T761" s="98">
        <v>18</v>
      </c>
      <c r="U761" s="102">
        <v>30</v>
      </c>
      <c r="V761" s="98">
        <v>18</v>
      </c>
      <c r="W761" s="98">
        <v>100</v>
      </c>
      <c r="X761" s="103" t="s">
        <v>6708</v>
      </c>
      <c r="Y761" s="102">
        <v>1</v>
      </c>
      <c r="Z761" s="102">
        <v>7</v>
      </c>
      <c r="AA761" s="102">
        <v>6</v>
      </c>
      <c r="AB761" s="102">
        <v>44</v>
      </c>
      <c r="AC761" s="98"/>
      <c r="AD761" s="102">
        <v>18</v>
      </c>
      <c r="AE761" s="104">
        <v>4</v>
      </c>
      <c r="AF761" s="105"/>
      <c r="AG761" s="106"/>
      <c r="AH761" s="100"/>
      <c r="AI761" s="107"/>
      <c r="AJ761" s="106"/>
      <c r="AK761" s="98"/>
      <c r="AL761" s="107"/>
      <c r="AM761" s="106"/>
      <c r="AN761" s="98"/>
      <c r="AO761" s="107"/>
      <c r="AP761" s="106"/>
      <c r="AQ761" s="98"/>
      <c r="AR761" s="107"/>
      <c r="AS761" s="106"/>
      <c r="AT761" s="98"/>
      <c r="AU761" s="107"/>
      <c r="AV761" s="108"/>
      <c r="AW761" s="98"/>
      <c r="AX761" s="98"/>
    </row>
    <row r="762" spans="1:50" ht="178.35" x14ac:dyDescent="0.25">
      <c r="A762" s="97">
        <v>2991</v>
      </c>
      <c r="B762" s="100" t="s">
        <v>6908</v>
      </c>
      <c r="C762" s="98"/>
      <c r="D762" s="99"/>
      <c r="E762" s="100" t="s">
        <v>6777</v>
      </c>
      <c r="F762" s="98">
        <v>10692</v>
      </c>
      <c r="G762" s="100" t="s">
        <v>6778</v>
      </c>
      <c r="H762" s="98">
        <v>2011</v>
      </c>
      <c r="I762" s="100" t="s">
        <v>6779</v>
      </c>
      <c r="J762" s="101">
        <v>22794.93</v>
      </c>
      <c r="K762" s="100" t="s">
        <v>5919</v>
      </c>
      <c r="L762" s="100" t="s">
        <v>6762</v>
      </c>
      <c r="M762" s="100" t="s">
        <v>6763</v>
      </c>
      <c r="N762" s="100" t="s">
        <v>6780</v>
      </c>
      <c r="O762" s="100" t="s">
        <v>6781</v>
      </c>
      <c r="P762" s="100">
        <v>188</v>
      </c>
      <c r="Q762" s="102">
        <v>0.66</v>
      </c>
      <c r="R762" s="98"/>
      <c r="S762" s="98">
        <v>0.66</v>
      </c>
      <c r="T762" s="98">
        <v>0.5</v>
      </c>
      <c r="U762" s="102">
        <v>1.1599999999999999</v>
      </c>
      <c r="V762" s="98">
        <v>7</v>
      </c>
      <c r="W762" s="98">
        <v>100</v>
      </c>
      <c r="X762" s="103" t="s">
        <v>6708</v>
      </c>
      <c r="Y762" s="102">
        <v>2</v>
      </c>
      <c r="Z762" s="102">
        <v>3</v>
      </c>
      <c r="AA762" s="102">
        <v>5</v>
      </c>
      <c r="AB762" s="102">
        <v>44</v>
      </c>
      <c r="AC762" s="98"/>
      <c r="AD762" s="102">
        <v>0.5</v>
      </c>
      <c r="AE762" s="104">
        <v>4</v>
      </c>
      <c r="AF762" s="105">
        <v>0</v>
      </c>
      <c r="AG762" s="106"/>
      <c r="AH762" s="100"/>
      <c r="AI762" s="107"/>
      <c r="AJ762" s="106"/>
      <c r="AK762" s="98"/>
      <c r="AL762" s="107"/>
      <c r="AM762" s="106"/>
      <c r="AN762" s="98"/>
      <c r="AO762" s="107"/>
      <c r="AP762" s="106"/>
      <c r="AQ762" s="98"/>
      <c r="AR762" s="107"/>
      <c r="AS762" s="106"/>
      <c r="AT762" s="98"/>
      <c r="AU762" s="107"/>
      <c r="AV762" s="108"/>
      <c r="AW762" s="98"/>
      <c r="AX762" s="98"/>
    </row>
    <row r="763" spans="1:50" ht="178.35" x14ac:dyDescent="0.25">
      <c r="A763" s="97">
        <v>2991</v>
      </c>
      <c r="B763" s="100" t="s">
        <v>6908</v>
      </c>
      <c r="C763" s="98"/>
      <c r="D763" s="99"/>
      <c r="E763" s="100" t="s">
        <v>1247</v>
      </c>
      <c r="F763" s="98" t="s">
        <v>6782</v>
      </c>
      <c r="G763" s="100" t="s">
        <v>6783</v>
      </c>
      <c r="H763" s="98">
        <v>2011</v>
      </c>
      <c r="I763" s="100" t="s">
        <v>6784</v>
      </c>
      <c r="J763" s="101">
        <v>717960</v>
      </c>
      <c r="K763" s="100" t="s">
        <v>5919</v>
      </c>
      <c r="L763" s="100" t="s">
        <v>6785</v>
      </c>
      <c r="M763" s="100" t="s">
        <v>6786</v>
      </c>
      <c r="N763" s="100" t="s">
        <v>6787</v>
      </c>
      <c r="O763" s="100" t="s">
        <v>6788</v>
      </c>
      <c r="P763" s="100">
        <v>87</v>
      </c>
      <c r="Q763" s="102">
        <v>16</v>
      </c>
      <c r="R763" s="98"/>
      <c r="S763" s="98">
        <v>16</v>
      </c>
      <c r="T763" s="98">
        <v>24</v>
      </c>
      <c r="U763" s="102">
        <v>40</v>
      </c>
      <c r="V763" s="98">
        <v>20</v>
      </c>
      <c r="W763" s="98">
        <v>100</v>
      </c>
      <c r="X763" s="103" t="s">
        <v>6708</v>
      </c>
      <c r="Y763" s="102">
        <v>3</v>
      </c>
      <c r="Z763" s="102">
        <v>2</v>
      </c>
      <c r="AA763" s="102">
        <v>3</v>
      </c>
      <c r="AB763" s="102">
        <v>44</v>
      </c>
      <c r="AC763" s="98"/>
      <c r="AD763" s="102">
        <v>24</v>
      </c>
      <c r="AE763" s="104">
        <v>4</v>
      </c>
      <c r="AF763" s="105"/>
      <c r="AG763" s="106"/>
      <c r="AH763" s="100"/>
      <c r="AI763" s="107"/>
      <c r="AJ763" s="106"/>
      <c r="AK763" s="98"/>
      <c r="AL763" s="107"/>
      <c r="AM763" s="106"/>
      <c r="AN763" s="98"/>
      <c r="AO763" s="107"/>
      <c r="AP763" s="106"/>
      <c r="AQ763" s="98"/>
      <c r="AR763" s="107"/>
      <c r="AS763" s="106"/>
      <c r="AT763" s="98"/>
      <c r="AU763" s="107"/>
      <c r="AV763" s="108"/>
      <c r="AW763" s="98"/>
      <c r="AX763" s="98"/>
    </row>
    <row r="764" spans="1:50" ht="178.35" x14ac:dyDescent="0.25">
      <c r="A764" s="97">
        <v>2991</v>
      </c>
      <c r="B764" s="100" t="s">
        <v>6908</v>
      </c>
      <c r="C764" s="98"/>
      <c r="D764" s="99"/>
      <c r="E764" s="100" t="s">
        <v>6789</v>
      </c>
      <c r="F764" s="98" t="s">
        <v>6790</v>
      </c>
      <c r="G764" s="100" t="s">
        <v>6791</v>
      </c>
      <c r="H764" s="98">
        <v>2011</v>
      </c>
      <c r="I764" s="100" t="s">
        <v>6792</v>
      </c>
      <c r="J764" s="101">
        <v>26278.77</v>
      </c>
      <c r="K764" s="100" t="s">
        <v>5919</v>
      </c>
      <c r="L764" s="100" t="s">
        <v>6793</v>
      </c>
      <c r="M764" s="100" t="s">
        <v>6794</v>
      </c>
      <c r="N764" s="100" t="s">
        <v>6795</v>
      </c>
      <c r="O764" s="100" t="s">
        <v>6796</v>
      </c>
      <c r="P764" s="100">
        <v>80</v>
      </c>
      <c r="Q764" s="102">
        <v>17.55</v>
      </c>
      <c r="R764" s="98"/>
      <c r="S764" s="98">
        <v>17.55</v>
      </c>
      <c r="T764" s="98">
        <v>22</v>
      </c>
      <c r="U764" s="102">
        <v>39.549999999999997</v>
      </c>
      <c r="V764" s="98">
        <v>20</v>
      </c>
      <c r="W764" s="98">
        <v>100</v>
      </c>
      <c r="X764" s="103" t="s">
        <v>6708</v>
      </c>
      <c r="Y764" s="102">
        <v>6</v>
      </c>
      <c r="Z764" s="102">
        <v>3</v>
      </c>
      <c r="AA764" s="102">
        <v>1</v>
      </c>
      <c r="AB764" s="102">
        <v>44</v>
      </c>
      <c r="AC764" s="98"/>
      <c r="AD764" s="102">
        <v>22</v>
      </c>
      <c r="AE764" s="104">
        <v>4</v>
      </c>
      <c r="AF764" s="105"/>
      <c r="AG764" s="106"/>
      <c r="AH764" s="100"/>
      <c r="AI764" s="107"/>
      <c r="AJ764" s="106"/>
      <c r="AK764" s="98"/>
      <c r="AL764" s="107"/>
      <c r="AM764" s="106"/>
      <c r="AN764" s="98"/>
      <c r="AO764" s="107"/>
      <c r="AP764" s="106"/>
      <c r="AQ764" s="98"/>
      <c r="AR764" s="107"/>
      <c r="AS764" s="106"/>
      <c r="AT764" s="98"/>
      <c r="AU764" s="107"/>
      <c r="AV764" s="108"/>
      <c r="AW764" s="98"/>
      <c r="AX764" s="98"/>
    </row>
    <row r="765" spans="1:50" ht="178.35" x14ac:dyDescent="0.25">
      <c r="A765" s="97">
        <v>2991</v>
      </c>
      <c r="B765" s="100" t="s">
        <v>6908</v>
      </c>
      <c r="C765" s="98"/>
      <c r="D765" s="99"/>
      <c r="E765" s="100" t="s">
        <v>6730</v>
      </c>
      <c r="F765" s="98" t="s">
        <v>6731</v>
      </c>
      <c r="G765" s="100" t="s">
        <v>6797</v>
      </c>
      <c r="H765" s="98">
        <v>2011</v>
      </c>
      <c r="I765" s="100" t="s">
        <v>6798</v>
      </c>
      <c r="J765" s="101">
        <v>43549</v>
      </c>
      <c r="K765" s="100" t="s">
        <v>5919</v>
      </c>
      <c r="L765" s="100" t="s">
        <v>6799</v>
      </c>
      <c r="M765" s="100" t="s">
        <v>6735</v>
      </c>
      <c r="N765" s="100" t="s">
        <v>6800</v>
      </c>
      <c r="O765" s="100" t="s">
        <v>6801</v>
      </c>
      <c r="P765" s="100">
        <v>180</v>
      </c>
      <c r="Q765" s="102">
        <v>12</v>
      </c>
      <c r="R765" s="98"/>
      <c r="S765" s="98">
        <v>12</v>
      </c>
      <c r="T765" s="98">
        <v>20</v>
      </c>
      <c r="U765" s="102">
        <v>32</v>
      </c>
      <c r="V765" s="98">
        <v>20</v>
      </c>
      <c r="W765" s="98">
        <v>100</v>
      </c>
      <c r="X765" s="103" t="s">
        <v>6708</v>
      </c>
      <c r="Y765" s="102">
        <v>3</v>
      </c>
      <c r="Z765" s="102">
        <v>6</v>
      </c>
      <c r="AA765" s="102">
        <v>1</v>
      </c>
      <c r="AB765" s="102">
        <v>44</v>
      </c>
      <c r="AC765" s="98"/>
      <c r="AD765" s="102">
        <v>20</v>
      </c>
      <c r="AE765" s="104">
        <v>4</v>
      </c>
      <c r="AF765" s="105"/>
      <c r="AG765" s="106"/>
      <c r="AH765" s="100"/>
      <c r="AI765" s="107"/>
      <c r="AJ765" s="106"/>
      <c r="AK765" s="98"/>
      <c r="AL765" s="107"/>
      <c r="AM765" s="106"/>
      <c r="AN765" s="98"/>
      <c r="AO765" s="107"/>
      <c r="AP765" s="106"/>
      <c r="AQ765" s="98"/>
      <c r="AR765" s="107"/>
      <c r="AS765" s="106"/>
      <c r="AT765" s="98"/>
      <c r="AU765" s="107"/>
      <c r="AV765" s="108"/>
      <c r="AW765" s="98"/>
      <c r="AX765" s="98"/>
    </row>
    <row r="766" spans="1:50" ht="178.35" x14ac:dyDescent="0.25">
      <c r="A766" s="97">
        <v>2991</v>
      </c>
      <c r="B766" s="100" t="s">
        <v>6908</v>
      </c>
      <c r="C766" s="98"/>
      <c r="D766" s="99"/>
      <c r="E766" s="100" t="s">
        <v>6802</v>
      </c>
      <c r="F766" s="98" t="s">
        <v>6803</v>
      </c>
      <c r="G766" s="100" t="s">
        <v>6804</v>
      </c>
      <c r="H766" s="98">
        <v>2011</v>
      </c>
      <c r="I766" s="100" t="s">
        <v>6805</v>
      </c>
      <c r="J766" s="101">
        <v>124999.2</v>
      </c>
      <c r="K766" s="100" t="s">
        <v>5919</v>
      </c>
      <c r="L766" s="100" t="s">
        <v>6806</v>
      </c>
      <c r="M766" s="100" t="s">
        <v>6807</v>
      </c>
      <c r="N766" s="100" t="s">
        <v>6808</v>
      </c>
      <c r="O766" s="100" t="s">
        <v>6809</v>
      </c>
      <c r="P766" s="100">
        <v>68</v>
      </c>
      <c r="Q766" s="102">
        <v>48.16</v>
      </c>
      <c r="R766" s="98"/>
      <c r="S766" s="98">
        <v>48.16</v>
      </c>
      <c r="T766" s="98">
        <v>22.44</v>
      </c>
      <c r="U766" s="102">
        <v>70.599999999999994</v>
      </c>
      <c r="V766" s="98">
        <v>19</v>
      </c>
      <c r="W766" s="98">
        <v>100</v>
      </c>
      <c r="X766" s="103" t="s">
        <v>6708</v>
      </c>
      <c r="Y766" s="102">
        <v>3</v>
      </c>
      <c r="Z766" s="102">
        <v>12</v>
      </c>
      <c r="AA766" s="102">
        <v>1</v>
      </c>
      <c r="AB766" s="102">
        <v>44</v>
      </c>
      <c r="AC766" s="98"/>
      <c r="AD766" s="102">
        <v>22.44</v>
      </c>
      <c r="AE766" s="104">
        <v>4</v>
      </c>
      <c r="AF766" s="105"/>
      <c r="AG766" s="106"/>
      <c r="AH766" s="100"/>
      <c r="AI766" s="107"/>
      <c r="AJ766" s="106"/>
      <c r="AK766" s="98"/>
      <c r="AL766" s="107"/>
      <c r="AM766" s="106"/>
      <c r="AN766" s="98"/>
      <c r="AO766" s="107"/>
      <c r="AP766" s="106"/>
      <c r="AQ766" s="98"/>
      <c r="AR766" s="107"/>
      <c r="AS766" s="106"/>
      <c r="AT766" s="98"/>
      <c r="AU766" s="107"/>
      <c r="AV766" s="108"/>
      <c r="AW766" s="98"/>
      <c r="AX766" s="98"/>
    </row>
    <row r="767" spans="1:50" ht="178.35" x14ac:dyDescent="0.25">
      <c r="A767" s="97">
        <v>2991</v>
      </c>
      <c r="B767" s="100" t="s">
        <v>6908</v>
      </c>
      <c r="C767" s="98"/>
      <c r="D767" s="99"/>
      <c r="E767" s="100" t="s">
        <v>6810</v>
      </c>
      <c r="F767" s="98" t="s">
        <v>6811</v>
      </c>
      <c r="G767" s="100" t="s">
        <v>6812</v>
      </c>
      <c r="H767" s="98">
        <v>2013</v>
      </c>
      <c r="I767" s="100" t="s">
        <v>6813</v>
      </c>
      <c r="J767" s="101">
        <v>86995</v>
      </c>
      <c r="K767" s="100" t="s">
        <v>5919</v>
      </c>
      <c r="L767" s="100" t="s">
        <v>6814</v>
      </c>
      <c r="M767" s="100" t="s">
        <v>6815</v>
      </c>
      <c r="N767" s="100" t="s">
        <v>6816</v>
      </c>
      <c r="O767" s="100" t="s">
        <v>6817</v>
      </c>
      <c r="P767" s="100">
        <v>213</v>
      </c>
      <c r="Q767" s="102">
        <v>12</v>
      </c>
      <c r="R767" s="98"/>
      <c r="S767" s="98">
        <v>12</v>
      </c>
      <c r="T767" s="98">
        <v>18</v>
      </c>
      <c r="U767" s="102">
        <v>30</v>
      </c>
      <c r="V767" s="98">
        <v>20</v>
      </c>
      <c r="W767" s="98">
        <v>33</v>
      </c>
      <c r="X767" s="103" t="s">
        <v>6708</v>
      </c>
      <c r="Y767" s="102">
        <v>3</v>
      </c>
      <c r="Z767" s="102">
        <v>10</v>
      </c>
      <c r="AA767" s="102">
        <v>4</v>
      </c>
      <c r="AB767" s="102">
        <v>44</v>
      </c>
      <c r="AC767" s="98"/>
      <c r="AD767" s="102">
        <v>18</v>
      </c>
      <c r="AE767" s="104">
        <v>4</v>
      </c>
      <c r="AF767" s="105"/>
      <c r="AG767" s="106"/>
      <c r="AH767" s="100"/>
      <c r="AI767" s="107"/>
      <c r="AJ767" s="106"/>
      <c r="AK767" s="98"/>
      <c r="AL767" s="107"/>
      <c r="AM767" s="106"/>
      <c r="AN767" s="98"/>
      <c r="AO767" s="107"/>
      <c r="AP767" s="106"/>
      <c r="AQ767" s="98"/>
      <c r="AR767" s="107"/>
      <c r="AS767" s="106"/>
      <c r="AT767" s="98"/>
      <c r="AU767" s="107"/>
      <c r="AV767" s="108"/>
      <c r="AW767" s="98"/>
      <c r="AX767" s="98"/>
    </row>
    <row r="768" spans="1:50" ht="178.35" x14ac:dyDescent="0.25">
      <c r="A768" s="97">
        <v>2991</v>
      </c>
      <c r="B768" s="100" t="s">
        <v>6908</v>
      </c>
      <c r="C768" s="98"/>
      <c r="D768" s="99"/>
      <c r="E768" s="100" t="s">
        <v>6818</v>
      </c>
      <c r="F768" s="98" t="s">
        <v>6819</v>
      </c>
      <c r="G768" s="100" t="s">
        <v>6820</v>
      </c>
      <c r="H768" s="98">
        <v>2011</v>
      </c>
      <c r="I768" s="100" t="s">
        <v>6821</v>
      </c>
      <c r="J768" s="101">
        <v>33138</v>
      </c>
      <c r="K768" s="100" t="s">
        <v>5919</v>
      </c>
      <c r="L768" s="100" t="s">
        <v>6822</v>
      </c>
      <c r="M768" s="100" t="s">
        <v>6823</v>
      </c>
      <c r="N768" s="100" t="s">
        <v>6824</v>
      </c>
      <c r="O768" s="100" t="s">
        <v>6825</v>
      </c>
      <c r="P768" s="100">
        <v>30</v>
      </c>
      <c r="Q768" s="102">
        <v>10</v>
      </c>
      <c r="R768" s="98"/>
      <c r="S768" s="98">
        <v>10</v>
      </c>
      <c r="T768" s="98">
        <v>23</v>
      </c>
      <c r="U768" s="102">
        <v>33</v>
      </c>
      <c r="V768" s="98">
        <v>18</v>
      </c>
      <c r="W768" s="98">
        <v>100</v>
      </c>
      <c r="X768" s="103" t="s">
        <v>6708</v>
      </c>
      <c r="Y768" s="102"/>
      <c r="Z768" s="102"/>
      <c r="AA768" s="102"/>
      <c r="AB768" s="102">
        <v>44</v>
      </c>
      <c r="AC768" s="98"/>
      <c r="AD768" s="102">
        <v>23</v>
      </c>
      <c r="AE768" s="104">
        <v>4</v>
      </c>
      <c r="AF768" s="105"/>
      <c r="AG768" s="106"/>
      <c r="AH768" s="100"/>
      <c r="AI768" s="107"/>
      <c r="AJ768" s="106"/>
      <c r="AK768" s="98"/>
      <c r="AL768" s="107"/>
      <c r="AM768" s="106"/>
      <c r="AN768" s="98"/>
      <c r="AO768" s="107"/>
      <c r="AP768" s="106"/>
      <c r="AQ768" s="98"/>
      <c r="AR768" s="107"/>
      <c r="AS768" s="106"/>
      <c r="AT768" s="98"/>
      <c r="AU768" s="107"/>
      <c r="AV768" s="108"/>
      <c r="AW768" s="98"/>
      <c r="AX768" s="98"/>
    </row>
    <row r="769" spans="1:148" ht="178.35" x14ac:dyDescent="0.25">
      <c r="A769" s="97">
        <v>2991</v>
      </c>
      <c r="B769" s="100" t="s">
        <v>6908</v>
      </c>
      <c r="C769" s="98"/>
      <c r="D769" s="99"/>
      <c r="E769" s="100" t="s">
        <v>6826</v>
      </c>
      <c r="F769" s="98" t="s">
        <v>6827</v>
      </c>
      <c r="G769" s="100" t="s">
        <v>6828</v>
      </c>
      <c r="H769" s="98">
        <v>2011</v>
      </c>
      <c r="I769" s="100" t="s">
        <v>6829</v>
      </c>
      <c r="J769" s="101">
        <v>99492</v>
      </c>
      <c r="K769" s="100" t="s">
        <v>5919</v>
      </c>
      <c r="L769" s="100" t="s">
        <v>6830</v>
      </c>
      <c r="M769" s="100" t="s">
        <v>6831</v>
      </c>
      <c r="N769" s="100" t="s">
        <v>6832</v>
      </c>
      <c r="O769" s="100" t="s">
        <v>6833</v>
      </c>
      <c r="P769" s="100">
        <v>88</v>
      </c>
      <c r="Q769" s="102">
        <v>48.16</v>
      </c>
      <c r="R769" s="98"/>
      <c r="S769" s="98">
        <v>48.16</v>
      </c>
      <c r="T769" s="98">
        <v>22.44</v>
      </c>
      <c r="U769" s="102">
        <v>70.599999999999994</v>
      </c>
      <c r="V769" s="98">
        <v>34</v>
      </c>
      <c r="W769" s="98">
        <v>100</v>
      </c>
      <c r="X769" s="103" t="s">
        <v>6708</v>
      </c>
      <c r="Y769" s="102">
        <v>1</v>
      </c>
      <c r="Z769" s="102">
        <v>9</v>
      </c>
      <c r="AA769" s="102">
        <v>1</v>
      </c>
      <c r="AB769" s="102">
        <v>44</v>
      </c>
      <c r="AC769" s="98"/>
      <c r="AD769" s="102">
        <v>22.44</v>
      </c>
      <c r="AE769" s="104">
        <v>4</v>
      </c>
      <c r="AF769" s="105"/>
      <c r="AG769" s="106"/>
      <c r="AH769" s="100"/>
      <c r="AI769" s="107"/>
      <c r="AJ769" s="106"/>
      <c r="AK769" s="98"/>
      <c r="AL769" s="107"/>
      <c r="AM769" s="106"/>
      <c r="AN769" s="98"/>
      <c r="AO769" s="107"/>
      <c r="AP769" s="106"/>
      <c r="AQ769" s="98"/>
      <c r="AR769" s="107"/>
      <c r="AS769" s="106"/>
      <c r="AT769" s="98"/>
      <c r="AU769" s="107"/>
      <c r="AV769" s="108"/>
      <c r="AW769" s="98"/>
      <c r="AX769" s="98"/>
    </row>
    <row r="770" spans="1:148" ht="178.35" x14ac:dyDescent="0.25">
      <c r="A770" s="97">
        <v>2991</v>
      </c>
      <c r="B770" s="100" t="s">
        <v>6908</v>
      </c>
      <c r="C770" s="98"/>
      <c r="D770" s="99"/>
      <c r="E770" s="100" t="s">
        <v>6834</v>
      </c>
      <c r="F770" s="98">
        <v>30844</v>
      </c>
      <c r="G770" s="100" t="s">
        <v>6835</v>
      </c>
      <c r="H770" s="98">
        <v>2010</v>
      </c>
      <c r="I770" s="100" t="s">
        <v>6836</v>
      </c>
      <c r="J770" s="101">
        <v>19950</v>
      </c>
      <c r="K770" s="100" t="s">
        <v>5919</v>
      </c>
      <c r="L770" s="100" t="s">
        <v>6837</v>
      </c>
      <c r="M770" s="100" t="s">
        <v>6838</v>
      </c>
      <c r="N770" s="100" t="s">
        <v>6839</v>
      </c>
      <c r="O770" s="100" t="s">
        <v>6840</v>
      </c>
      <c r="P770" s="100">
        <v>11</v>
      </c>
      <c r="Q770" s="102">
        <v>3</v>
      </c>
      <c r="R770" s="98"/>
      <c r="S770" s="98">
        <v>3</v>
      </c>
      <c r="T770" s="98">
        <v>7</v>
      </c>
      <c r="U770" s="102">
        <v>10</v>
      </c>
      <c r="V770" s="98">
        <v>1</v>
      </c>
      <c r="W770" s="98">
        <v>100</v>
      </c>
      <c r="X770" s="103" t="s">
        <v>6708</v>
      </c>
      <c r="Y770" s="102">
        <v>1</v>
      </c>
      <c r="Z770" s="102">
        <v>7</v>
      </c>
      <c r="AA770" s="102">
        <v>6</v>
      </c>
      <c r="AB770" s="102">
        <v>44</v>
      </c>
      <c r="AC770" s="98"/>
      <c r="AD770" s="102">
        <v>7</v>
      </c>
      <c r="AE770" s="104">
        <v>5</v>
      </c>
      <c r="AF770" s="105"/>
      <c r="AG770" s="106"/>
      <c r="AH770" s="100"/>
      <c r="AI770" s="107"/>
      <c r="AJ770" s="106"/>
      <c r="AK770" s="98"/>
      <c r="AL770" s="107"/>
      <c r="AM770" s="106"/>
      <c r="AN770" s="98"/>
      <c r="AO770" s="107"/>
      <c r="AP770" s="106"/>
      <c r="AQ770" s="98"/>
      <c r="AR770" s="107"/>
      <c r="AS770" s="106"/>
      <c r="AT770" s="98"/>
      <c r="AU770" s="107"/>
      <c r="AV770" s="108"/>
      <c r="AW770" s="98"/>
      <c r="AX770" s="98"/>
    </row>
    <row r="771" spans="1:148" ht="178.35" x14ac:dyDescent="0.25">
      <c r="A771" s="97">
        <v>2991</v>
      </c>
      <c r="B771" s="100" t="s">
        <v>6908</v>
      </c>
      <c r="C771" s="98"/>
      <c r="D771" s="99"/>
      <c r="E771" s="100" t="s">
        <v>6717</v>
      </c>
      <c r="F771" s="98">
        <v>17270</v>
      </c>
      <c r="G771" s="100" t="s">
        <v>6841</v>
      </c>
      <c r="H771" s="98">
        <v>2011</v>
      </c>
      <c r="I771" s="100" t="s">
        <v>6842</v>
      </c>
      <c r="J771" s="101">
        <v>62442.720000000001</v>
      </c>
      <c r="K771" s="100" t="s">
        <v>5919</v>
      </c>
      <c r="L771" s="100" t="s">
        <v>6843</v>
      </c>
      <c r="M771" s="100" t="s">
        <v>6721</v>
      </c>
      <c r="N771" s="100" t="s">
        <v>6844</v>
      </c>
      <c r="O771" s="100" t="s">
        <v>6845</v>
      </c>
      <c r="P771" s="100">
        <v>186</v>
      </c>
      <c r="Q771" s="102">
        <v>14</v>
      </c>
      <c r="R771" s="98"/>
      <c r="S771" s="98">
        <v>14</v>
      </c>
      <c r="T771" s="98">
        <v>23</v>
      </c>
      <c r="U771" s="102">
        <v>37</v>
      </c>
      <c r="V771" s="98">
        <v>0</v>
      </c>
      <c r="W771" s="98">
        <v>100</v>
      </c>
      <c r="X771" s="103" t="s">
        <v>6708</v>
      </c>
      <c r="Y771" s="102">
        <v>3</v>
      </c>
      <c r="Z771" s="102">
        <v>2</v>
      </c>
      <c r="AA771" s="102">
        <v>3</v>
      </c>
      <c r="AB771" s="102">
        <v>44</v>
      </c>
      <c r="AC771" s="98"/>
      <c r="AD771" s="102">
        <v>23</v>
      </c>
      <c r="AE771" s="104">
        <v>4</v>
      </c>
      <c r="AF771" s="105"/>
      <c r="AG771" s="106"/>
      <c r="AH771" s="100"/>
      <c r="AI771" s="107"/>
      <c r="AJ771" s="106"/>
      <c r="AK771" s="98"/>
      <c r="AL771" s="107"/>
      <c r="AM771" s="106"/>
      <c r="AN771" s="98"/>
      <c r="AO771" s="107"/>
      <c r="AP771" s="106"/>
      <c r="AQ771" s="98"/>
      <c r="AR771" s="107"/>
      <c r="AS771" s="106"/>
      <c r="AT771" s="98"/>
      <c r="AU771" s="107"/>
      <c r="AV771" s="108"/>
      <c r="AW771" s="98"/>
      <c r="AX771" s="98"/>
    </row>
    <row r="772" spans="1:148" ht="178.35" x14ac:dyDescent="0.25">
      <c r="A772" s="97">
        <v>2991</v>
      </c>
      <c r="B772" s="100" t="s">
        <v>6908</v>
      </c>
      <c r="C772" s="98"/>
      <c r="D772" s="99"/>
      <c r="E772" s="100" t="s">
        <v>6777</v>
      </c>
      <c r="F772" s="98">
        <v>10692</v>
      </c>
      <c r="G772" s="100" t="s">
        <v>6846</v>
      </c>
      <c r="H772" s="98">
        <v>2012</v>
      </c>
      <c r="I772" s="100" t="s">
        <v>6847</v>
      </c>
      <c r="J772" s="101">
        <v>34986</v>
      </c>
      <c r="K772" s="100" t="s">
        <v>5919</v>
      </c>
      <c r="L772" s="100" t="s">
        <v>6762</v>
      </c>
      <c r="M772" s="100" t="s">
        <v>6763</v>
      </c>
      <c r="N772" s="100" t="s">
        <v>6848</v>
      </c>
      <c r="O772" s="100" t="s">
        <v>6849</v>
      </c>
      <c r="P772" s="100">
        <v>199</v>
      </c>
      <c r="Q772" s="102">
        <v>9</v>
      </c>
      <c r="R772" s="98"/>
      <c r="S772" s="98">
        <v>9</v>
      </c>
      <c r="T772" s="98">
        <v>15</v>
      </c>
      <c r="U772" s="102">
        <v>24</v>
      </c>
      <c r="V772" s="98">
        <v>0</v>
      </c>
      <c r="W772" s="98">
        <v>25</v>
      </c>
      <c r="X772" s="103" t="s">
        <v>6708</v>
      </c>
      <c r="Y772" s="102">
        <v>6</v>
      </c>
      <c r="Z772" s="102">
        <v>3</v>
      </c>
      <c r="AA772" s="102">
        <v>6</v>
      </c>
      <c r="AB772" s="102">
        <v>44</v>
      </c>
      <c r="AC772" s="98"/>
      <c r="AD772" s="102">
        <v>15</v>
      </c>
      <c r="AE772" s="104">
        <v>4</v>
      </c>
      <c r="AF772" s="105"/>
      <c r="AG772" s="106"/>
      <c r="AH772" s="100"/>
      <c r="AI772" s="107"/>
      <c r="AJ772" s="106"/>
      <c r="AK772" s="98"/>
      <c r="AL772" s="107"/>
      <c r="AM772" s="106"/>
      <c r="AN772" s="98"/>
      <c r="AO772" s="107"/>
      <c r="AP772" s="106"/>
      <c r="AQ772" s="98"/>
      <c r="AR772" s="107"/>
      <c r="AS772" s="106"/>
      <c r="AT772" s="98"/>
      <c r="AU772" s="107"/>
      <c r="AV772" s="108"/>
      <c r="AW772" s="98"/>
      <c r="AX772" s="98"/>
    </row>
    <row r="773" spans="1:148" ht="178.35" x14ac:dyDescent="0.25">
      <c r="A773" s="97">
        <v>2991</v>
      </c>
      <c r="B773" s="100" t="s">
        <v>6908</v>
      </c>
      <c r="C773" s="98"/>
      <c r="D773" s="99"/>
      <c r="E773" s="100" t="s">
        <v>6850</v>
      </c>
      <c r="F773" s="98">
        <v>25446</v>
      </c>
      <c r="G773" s="100" t="s">
        <v>6851</v>
      </c>
      <c r="H773" s="98">
        <v>2010</v>
      </c>
      <c r="I773" s="100" t="s">
        <v>6852</v>
      </c>
      <c r="J773" s="101">
        <v>620806.88</v>
      </c>
      <c r="K773" s="100" t="s">
        <v>5919</v>
      </c>
      <c r="L773" s="100" t="s">
        <v>6853</v>
      </c>
      <c r="M773" s="100" t="s">
        <v>6854</v>
      </c>
      <c r="N773" s="100" t="s">
        <v>6855</v>
      </c>
      <c r="O773" s="100" t="s">
        <v>6855</v>
      </c>
      <c r="P773" s="100">
        <v>22</v>
      </c>
      <c r="Q773" s="102">
        <v>14</v>
      </c>
      <c r="R773" s="98"/>
      <c r="S773" s="98">
        <v>14</v>
      </c>
      <c r="T773" s="98">
        <v>22</v>
      </c>
      <c r="U773" s="102">
        <v>36</v>
      </c>
      <c r="V773" s="98">
        <v>0</v>
      </c>
      <c r="W773" s="98">
        <v>100</v>
      </c>
      <c r="X773" s="103" t="s">
        <v>6708</v>
      </c>
      <c r="Y773" s="102">
        <v>1</v>
      </c>
      <c r="Z773" s="102">
        <v>7</v>
      </c>
      <c r="AA773" s="102">
        <v>6</v>
      </c>
      <c r="AB773" s="102">
        <v>44</v>
      </c>
      <c r="AC773" s="98"/>
      <c r="AD773" s="102">
        <v>22</v>
      </c>
      <c r="AE773" s="104">
        <v>4</v>
      </c>
      <c r="AF773" s="105"/>
      <c r="AG773" s="106"/>
      <c r="AH773" s="100"/>
      <c r="AI773" s="107"/>
      <c r="AJ773" s="106"/>
      <c r="AK773" s="98"/>
      <c r="AL773" s="107"/>
      <c r="AM773" s="106"/>
      <c r="AN773" s="98"/>
      <c r="AO773" s="107"/>
      <c r="AP773" s="106"/>
      <c r="AQ773" s="98"/>
      <c r="AR773" s="107"/>
      <c r="AS773" s="106"/>
      <c r="AT773" s="98"/>
      <c r="AU773" s="107"/>
      <c r="AV773" s="108"/>
      <c r="AW773" s="98"/>
      <c r="AX773" s="98"/>
    </row>
    <row r="774" spans="1:148" ht="178.35" x14ac:dyDescent="0.25">
      <c r="A774" s="97">
        <v>2991</v>
      </c>
      <c r="B774" s="100" t="s">
        <v>6908</v>
      </c>
      <c r="C774" s="98"/>
      <c r="D774" s="99"/>
      <c r="E774" s="100" t="s">
        <v>6777</v>
      </c>
      <c r="F774" s="98">
        <v>10692</v>
      </c>
      <c r="G774" s="100" t="s">
        <v>6856</v>
      </c>
      <c r="H774" s="98">
        <v>2011</v>
      </c>
      <c r="I774" s="100" t="s">
        <v>6857</v>
      </c>
      <c r="J774" s="101">
        <v>39900</v>
      </c>
      <c r="K774" s="100" t="s">
        <v>5919</v>
      </c>
      <c r="L774" s="100" t="s">
        <v>6858</v>
      </c>
      <c r="M774" s="100" t="s">
        <v>6859</v>
      </c>
      <c r="N774" s="100" t="s">
        <v>6860</v>
      </c>
      <c r="O774" s="100" t="s">
        <v>6861</v>
      </c>
      <c r="P774" s="100">
        <v>76</v>
      </c>
      <c r="Q774" s="102">
        <v>14</v>
      </c>
      <c r="R774" s="98"/>
      <c r="S774" s="98">
        <v>14</v>
      </c>
      <c r="T774" s="98">
        <v>5</v>
      </c>
      <c r="U774" s="102">
        <v>19</v>
      </c>
      <c r="V774" s="98">
        <v>0</v>
      </c>
      <c r="W774" s="98">
        <v>100</v>
      </c>
      <c r="X774" s="103" t="s">
        <v>6708</v>
      </c>
      <c r="Y774" s="102">
        <v>3</v>
      </c>
      <c r="Z774" s="102">
        <v>11</v>
      </c>
      <c r="AA774" s="102">
        <v>1</v>
      </c>
      <c r="AB774" s="102">
        <v>44</v>
      </c>
      <c r="AC774" s="98"/>
      <c r="AD774" s="102">
        <v>0</v>
      </c>
      <c r="AE774" s="104">
        <v>4</v>
      </c>
      <c r="AF774" s="105"/>
      <c r="AG774" s="106"/>
      <c r="AH774" s="100"/>
      <c r="AI774" s="107"/>
      <c r="AJ774" s="106"/>
      <c r="AK774" s="98"/>
      <c r="AL774" s="107"/>
      <c r="AM774" s="106"/>
      <c r="AN774" s="98"/>
      <c r="AO774" s="107"/>
      <c r="AP774" s="106"/>
      <c r="AQ774" s="98"/>
      <c r="AR774" s="107"/>
      <c r="AS774" s="106"/>
      <c r="AT774" s="98"/>
      <c r="AU774" s="107"/>
      <c r="AV774" s="108"/>
      <c r="AW774" s="98"/>
      <c r="AX774" s="98"/>
    </row>
    <row r="775" spans="1:148" ht="178.35" x14ac:dyDescent="0.25">
      <c r="A775" s="97">
        <v>2991</v>
      </c>
      <c r="B775" s="100" t="s">
        <v>6908</v>
      </c>
      <c r="C775" s="98"/>
      <c r="D775" s="99"/>
      <c r="E775" s="100" t="s">
        <v>6709</v>
      </c>
      <c r="F775" s="98" t="s">
        <v>6710</v>
      </c>
      <c r="G775" s="100" t="s">
        <v>6862</v>
      </c>
      <c r="H775" s="98">
        <v>2013</v>
      </c>
      <c r="I775" s="100" t="s">
        <v>6863</v>
      </c>
      <c r="J775" s="101">
        <v>34980</v>
      </c>
      <c r="K775" s="100" t="s">
        <v>5919</v>
      </c>
      <c r="L775" s="100" t="s">
        <v>6713</v>
      </c>
      <c r="M775" s="100" t="s">
        <v>6714</v>
      </c>
      <c r="N775" s="100" t="s">
        <v>6864</v>
      </c>
      <c r="O775" s="100" t="s">
        <v>6865</v>
      </c>
      <c r="P775" s="100">
        <v>215</v>
      </c>
      <c r="Q775" s="102">
        <v>4</v>
      </c>
      <c r="R775" s="98"/>
      <c r="S775" s="98">
        <v>4</v>
      </c>
      <c r="T775" s="98">
        <v>20</v>
      </c>
      <c r="U775" s="102">
        <v>24</v>
      </c>
      <c r="V775" s="98">
        <v>0</v>
      </c>
      <c r="W775" s="98">
        <v>25</v>
      </c>
      <c r="X775" s="103" t="s">
        <v>6708</v>
      </c>
      <c r="Y775" s="102"/>
      <c r="Z775" s="102"/>
      <c r="AA775" s="102"/>
      <c r="AB775" s="102">
        <v>44</v>
      </c>
      <c r="AC775" s="98"/>
      <c r="AD775" s="102">
        <v>20</v>
      </c>
      <c r="AE775" s="104">
        <v>4</v>
      </c>
      <c r="AF775" s="105"/>
      <c r="AG775" s="106"/>
      <c r="AH775" s="100"/>
      <c r="AI775" s="107"/>
      <c r="AJ775" s="106"/>
      <c r="AK775" s="98"/>
      <c r="AL775" s="107"/>
      <c r="AM775" s="106"/>
      <c r="AN775" s="98"/>
      <c r="AO775" s="107"/>
      <c r="AP775" s="106"/>
      <c r="AQ775" s="98"/>
      <c r="AR775" s="107"/>
      <c r="AS775" s="106"/>
      <c r="AT775" s="98"/>
      <c r="AU775" s="107"/>
      <c r="AV775" s="108"/>
      <c r="AW775" s="98"/>
      <c r="AX775" s="98"/>
    </row>
    <row r="776" spans="1:148" ht="178.35" x14ac:dyDescent="0.25">
      <c r="A776" s="97">
        <v>2991</v>
      </c>
      <c r="B776" s="100" t="s">
        <v>6908</v>
      </c>
      <c r="C776" s="98"/>
      <c r="D776" s="99"/>
      <c r="E776" s="100" t="s">
        <v>6730</v>
      </c>
      <c r="F776" s="98" t="s">
        <v>6731</v>
      </c>
      <c r="G776" s="100" t="s">
        <v>6866</v>
      </c>
      <c r="H776" s="98">
        <v>2010</v>
      </c>
      <c r="I776" s="100" t="s">
        <v>6867</v>
      </c>
      <c r="J776" s="101">
        <v>75468</v>
      </c>
      <c r="K776" s="100" t="s">
        <v>5919</v>
      </c>
      <c r="L776" s="100" t="s">
        <v>6799</v>
      </c>
      <c r="M776" s="100" t="s">
        <v>6735</v>
      </c>
      <c r="N776" s="100" t="s">
        <v>6868</v>
      </c>
      <c r="O776" s="100" t="s">
        <v>6869</v>
      </c>
      <c r="P776" s="100">
        <v>20</v>
      </c>
      <c r="Q776" s="102">
        <v>16</v>
      </c>
      <c r="R776" s="98"/>
      <c r="S776" s="98">
        <v>16</v>
      </c>
      <c r="T776" s="98">
        <v>24</v>
      </c>
      <c r="U776" s="102">
        <v>40</v>
      </c>
      <c r="V776" s="98">
        <v>14</v>
      </c>
      <c r="W776" s="98">
        <v>100</v>
      </c>
      <c r="X776" s="103" t="s">
        <v>6708</v>
      </c>
      <c r="Y776" s="102">
        <v>3</v>
      </c>
      <c r="Z776" s="102">
        <v>12</v>
      </c>
      <c r="AA776" s="102">
        <v>1</v>
      </c>
      <c r="AB776" s="102">
        <v>44</v>
      </c>
      <c r="AC776" s="98"/>
      <c r="AD776" s="102">
        <v>24</v>
      </c>
      <c r="AE776" s="104">
        <v>5</v>
      </c>
      <c r="AF776" s="105"/>
      <c r="AG776" s="106"/>
      <c r="AH776" s="100"/>
      <c r="AI776" s="107"/>
      <c r="AJ776" s="106"/>
      <c r="AK776" s="98"/>
      <c r="AL776" s="107"/>
      <c r="AM776" s="106"/>
      <c r="AN776" s="98"/>
      <c r="AO776" s="107"/>
      <c r="AP776" s="106"/>
      <c r="AQ776" s="98"/>
      <c r="AR776" s="107"/>
      <c r="AS776" s="106"/>
      <c r="AT776" s="98"/>
      <c r="AU776" s="107"/>
      <c r="AV776" s="108"/>
      <c r="AW776" s="98"/>
      <c r="AX776" s="98"/>
    </row>
    <row r="777" spans="1:148" ht="178.35" x14ac:dyDescent="0.25">
      <c r="A777" s="97">
        <v>2991</v>
      </c>
      <c r="B777" s="100" t="s">
        <v>6908</v>
      </c>
      <c r="C777" s="98"/>
      <c r="D777" s="99"/>
      <c r="E777" s="100" t="s">
        <v>6717</v>
      </c>
      <c r="F777" s="98">
        <v>17270</v>
      </c>
      <c r="G777" s="100" t="s">
        <v>6870</v>
      </c>
      <c r="H777" s="98">
        <v>2011</v>
      </c>
      <c r="I777" s="100" t="s">
        <v>6871</v>
      </c>
      <c r="J777" s="101">
        <v>46800</v>
      </c>
      <c r="K777" s="100" t="s">
        <v>5919</v>
      </c>
      <c r="L777" s="100" t="s">
        <v>6843</v>
      </c>
      <c r="M777" s="100" t="s">
        <v>6721</v>
      </c>
      <c r="N777" s="100" t="s">
        <v>6722</v>
      </c>
      <c r="O777" s="100" t="s">
        <v>6723</v>
      </c>
      <c r="P777" s="100">
        <v>32</v>
      </c>
      <c r="Q777" s="102">
        <v>14</v>
      </c>
      <c r="R777" s="98"/>
      <c r="S777" s="98">
        <v>14</v>
      </c>
      <c r="T777" s="98">
        <v>23</v>
      </c>
      <c r="U777" s="102">
        <v>37</v>
      </c>
      <c r="V777" s="98">
        <v>8</v>
      </c>
      <c r="W777" s="98">
        <v>100</v>
      </c>
      <c r="X777" s="103" t="s">
        <v>6708</v>
      </c>
      <c r="Y777" s="102">
        <v>3</v>
      </c>
      <c r="Z777" s="102">
        <v>12</v>
      </c>
      <c r="AA777" s="102">
        <v>3</v>
      </c>
      <c r="AB777" s="102">
        <v>44</v>
      </c>
      <c r="AC777" s="98"/>
      <c r="AD777" s="102">
        <v>23</v>
      </c>
      <c r="AE777" s="104">
        <v>4</v>
      </c>
      <c r="AF777" s="105"/>
      <c r="AG777" s="106"/>
      <c r="AH777" s="100"/>
      <c r="AI777" s="107"/>
      <c r="AJ777" s="106"/>
      <c r="AK777" s="98"/>
      <c r="AL777" s="107"/>
      <c r="AM777" s="106"/>
      <c r="AN777" s="98"/>
      <c r="AO777" s="107"/>
      <c r="AP777" s="106"/>
      <c r="AQ777" s="98"/>
      <c r="AR777" s="107"/>
      <c r="AS777" s="106"/>
      <c r="AT777" s="98"/>
      <c r="AU777" s="107"/>
      <c r="AV777" s="108"/>
      <c r="AW777" s="98"/>
      <c r="AX777" s="98"/>
    </row>
    <row r="778" spans="1:148" ht="63.7" x14ac:dyDescent="0.25">
      <c r="A778" s="97">
        <v>2992</v>
      </c>
      <c r="B778" s="100" t="s">
        <v>7908</v>
      </c>
      <c r="C778" s="98" t="s">
        <v>7035</v>
      </c>
      <c r="D778" s="99"/>
      <c r="E778" s="100" t="s">
        <v>7036</v>
      </c>
      <c r="F778" s="98" t="s">
        <v>7037</v>
      </c>
      <c r="G778" s="100" t="s">
        <v>7038</v>
      </c>
      <c r="H778" s="98">
        <v>2011</v>
      </c>
      <c r="I778" s="100" t="s">
        <v>7039</v>
      </c>
      <c r="J778" s="101">
        <v>85804</v>
      </c>
      <c r="K778" s="100" t="s">
        <v>7903</v>
      </c>
      <c r="L778" s="100" t="s">
        <v>7040</v>
      </c>
      <c r="M778" s="100" t="s">
        <v>7041</v>
      </c>
      <c r="N778" s="100" t="s">
        <v>7042</v>
      </c>
      <c r="O778" s="100" t="s">
        <v>7042</v>
      </c>
      <c r="P778" s="100" t="s">
        <v>7043</v>
      </c>
      <c r="Q778" s="102">
        <v>31.807000000000002</v>
      </c>
      <c r="R778" s="98">
        <v>0</v>
      </c>
      <c r="S778" s="98">
        <v>9.456999999999999</v>
      </c>
      <c r="T778" s="98">
        <v>22.35</v>
      </c>
      <c r="U778" s="102">
        <v>31.807000000000002</v>
      </c>
      <c r="V778" s="98">
        <v>75</v>
      </c>
      <c r="W778" s="98">
        <v>0.80547631812036735</v>
      </c>
      <c r="X778" s="103" t="s">
        <v>7044</v>
      </c>
      <c r="Y778" s="102">
        <v>3</v>
      </c>
      <c r="Z778" s="102">
        <v>12</v>
      </c>
      <c r="AA778" s="102">
        <v>2</v>
      </c>
      <c r="AB778" s="102">
        <v>4</v>
      </c>
      <c r="AC778" s="98" t="s">
        <v>1295</v>
      </c>
      <c r="AD778" s="102">
        <v>22.35</v>
      </c>
      <c r="AE778" s="104">
        <v>3</v>
      </c>
      <c r="AF778" s="105"/>
      <c r="AG778" s="106"/>
      <c r="AH778" s="100"/>
      <c r="AI778" s="107"/>
      <c r="AJ778" s="106"/>
      <c r="AK778" s="98"/>
      <c r="AL778" s="107"/>
      <c r="AM778" s="106"/>
      <c r="AN778" s="98"/>
      <c r="AO778" s="107"/>
      <c r="AP778" s="106"/>
      <c r="AQ778" s="98"/>
      <c r="AR778" s="107"/>
      <c r="AS778" s="106"/>
      <c r="AT778" s="98"/>
      <c r="AU778" s="107"/>
      <c r="AV778" s="108"/>
      <c r="AW778" s="98"/>
      <c r="AX778" s="98"/>
      <c r="AY778" s="45"/>
      <c r="AZ778" s="45"/>
      <c r="BA778" s="45"/>
      <c r="BB778" s="45"/>
      <c r="BC778" s="45"/>
      <c r="BD778" s="45"/>
      <c r="BE778" s="45"/>
      <c r="BF778" s="45"/>
      <c r="BG778" s="45"/>
      <c r="BH778" s="45"/>
      <c r="BI778" s="45"/>
      <c r="BJ778" s="45"/>
      <c r="BK778" s="45"/>
      <c r="BL778" s="45"/>
      <c r="BM778" s="45"/>
      <c r="BN778" s="45"/>
      <c r="BO778" s="45"/>
      <c r="BP778" s="45"/>
      <c r="BQ778" s="45"/>
      <c r="BR778" s="45"/>
      <c r="BS778" s="45"/>
      <c r="BT778" s="45"/>
      <c r="BU778" s="45"/>
      <c r="BV778" s="45"/>
      <c r="BW778" s="45"/>
      <c r="BX778" s="45"/>
      <c r="BY778" s="45"/>
      <c r="BZ778" s="45"/>
      <c r="CA778" s="45"/>
      <c r="CB778" s="45"/>
      <c r="CC778" s="45"/>
      <c r="CD778" s="45"/>
      <c r="CE778" s="45"/>
      <c r="CF778" s="45"/>
      <c r="CG778" s="45"/>
      <c r="CH778" s="45"/>
      <c r="CI778" s="45"/>
      <c r="CJ778" s="45"/>
      <c r="CK778" s="45"/>
      <c r="CL778" s="45"/>
      <c r="CM778" s="45"/>
      <c r="CN778" s="45"/>
      <c r="CO778" s="45"/>
      <c r="CP778" s="45"/>
      <c r="CQ778" s="45"/>
      <c r="CR778" s="45"/>
      <c r="CS778" s="45"/>
      <c r="CT778" s="45"/>
      <c r="CU778" s="45"/>
      <c r="CV778" s="45"/>
      <c r="CW778" s="45"/>
      <c r="CX778" s="45"/>
      <c r="CY778" s="45"/>
      <c r="CZ778" s="45"/>
      <c r="DA778" s="45"/>
      <c r="DB778" s="45"/>
      <c r="DC778" s="45"/>
      <c r="DD778" s="45"/>
      <c r="DE778" s="45"/>
      <c r="DF778" s="45"/>
      <c r="DG778" s="45"/>
      <c r="DH778" s="45"/>
      <c r="DI778" s="45"/>
      <c r="DJ778" s="45"/>
      <c r="DK778" s="45"/>
      <c r="DL778" s="45"/>
      <c r="DM778" s="45"/>
      <c r="DN778" s="45"/>
      <c r="DO778" s="45"/>
      <c r="DP778" s="45"/>
      <c r="DQ778" s="45"/>
      <c r="DR778" s="45"/>
      <c r="DS778" s="45"/>
      <c r="DT778" s="45"/>
      <c r="DU778" s="45"/>
      <c r="DV778" s="45"/>
      <c r="DW778" s="45"/>
      <c r="DX778" s="45"/>
      <c r="DY778" s="45"/>
      <c r="DZ778" s="45"/>
      <c r="EA778" s="45"/>
      <c r="EB778" s="45"/>
      <c r="EC778" s="45"/>
      <c r="ED778" s="45"/>
      <c r="EE778" s="45"/>
      <c r="EF778" s="45"/>
      <c r="EG778" s="45"/>
      <c r="EH778" s="45"/>
      <c r="EI778" s="45"/>
      <c r="EJ778" s="45"/>
      <c r="EK778" s="45"/>
      <c r="EL778" s="45"/>
      <c r="EM778" s="45"/>
      <c r="EN778" s="45"/>
      <c r="EO778" s="45"/>
      <c r="EP778" s="45"/>
      <c r="EQ778" s="45"/>
      <c r="ER778" s="45"/>
    </row>
    <row r="779" spans="1:148" ht="229.3" x14ac:dyDescent="0.25">
      <c r="A779" s="97">
        <v>2992</v>
      </c>
      <c r="B779" s="100" t="s">
        <v>7908</v>
      </c>
      <c r="C779" s="98" t="s">
        <v>7035</v>
      </c>
      <c r="D779" s="99"/>
      <c r="E779" s="100" t="s">
        <v>7130</v>
      </c>
      <c r="F779" s="98" t="s">
        <v>840</v>
      </c>
      <c r="G779" s="100" t="s">
        <v>7131</v>
      </c>
      <c r="H779" s="98">
        <v>2011</v>
      </c>
      <c r="I779" s="100" t="s">
        <v>7132</v>
      </c>
      <c r="J779" s="101">
        <v>80994.64</v>
      </c>
      <c r="K779" s="100" t="s">
        <v>7903</v>
      </c>
      <c r="L779" s="100" t="s">
        <v>7133</v>
      </c>
      <c r="M779" s="100" t="s">
        <v>7134</v>
      </c>
      <c r="N779" s="100" t="s">
        <v>7135</v>
      </c>
      <c r="O779" s="100" t="s">
        <v>7136</v>
      </c>
      <c r="P779" s="100" t="s">
        <v>7137</v>
      </c>
      <c r="Q779" s="102">
        <v>32.4</v>
      </c>
      <c r="R779" s="98">
        <v>0</v>
      </c>
      <c r="S779" s="98">
        <v>3.53</v>
      </c>
      <c r="T779" s="98">
        <v>28.87</v>
      </c>
      <c r="U779" s="102">
        <v>32.4</v>
      </c>
      <c r="V779" s="98">
        <v>74</v>
      </c>
      <c r="W779" s="98">
        <v>0.72215124358846461</v>
      </c>
      <c r="X779" s="103" t="s">
        <v>7044</v>
      </c>
      <c r="Y779" s="102">
        <v>3</v>
      </c>
      <c r="Z779" s="102">
        <v>12</v>
      </c>
      <c r="AA779" s="102">
        <v>3</v>
      </c>
      <c r="AB779" s="102">
        <v>60</v>
      </c>
      <c r="AC779" s="98" t="s">
        <v>1295</v>
      </c>
      <c r="AD779" s="102">
        <v>30.3</v>
      </c>
      <c r="AE779" s="104">
        <v>3</v>
      </c>
      <c r="AF779" s="105"/>
      <c r="AG779" s="106"/>
      <c r="AH779" s="100"/>
      <c r="AI779" s="107"/>
      <c r="AJ779" s="106"/>
      <c r="AK779" s="98"/>
      <c r="AL779" s="107"/>
      <c r="AM779" s="106"/>
      <c r="AN779" s="98"/>
      <c r="AO779" s="107"/>
      <c r="AP779" s="106"/>
      <c r="AQ779" s="98"/>
      <c r="AR779" s="107"/>
      <c r="AS779" s="106"/>
      <c r="AT779" s="98"/>
      <c r="AU779" s="107"/>
      <c r="AV779" s="108"/>
      <c r="AW779" s="98"/>
      <c r="AX779" s="98"/>
      <c r="AY779" s="45"/>
      <c r="AZ779" s="45"/>
      <c r="BA779" s="45"/>
      <c r="BB779" s="45"/>
      <c r="BC779" s="45"/>
      <c r="BD779" s="45"/>
      <c r="BE779" s="45"/>
      <c r="BF779" s="45"/>
      <c r="BG779" s="45"/>
      <c r="BH779" s="45"/>
      <c r="BI779" s="45"/>
      <c r="BJ779" s="45"/>
      <c r="BK779" s="45"/>
      <c r="BL779" s="45"/>
      <c r="BM779" s="45"/>
      <c r="BN779" s="45"/>
      <c r="BO779" s="45"/>
      <c r="BP779" s="45"/>
      <c r="BQ779" s="45"/>
      <c r="BR779" s="45"/>
      <c r="BS779" s="45"/>
      <c r="BT779" s="45"/>
      <c r="BU779" s="45"/>
      <c r="BV779" s="45"/>
      <c r="BW779" s="45"/>
      <c r="BX779" s="45"/>
      <c r="BY779" s="45"/>
      <c r="BZ779" s="45"/>
      <c r="CA779" s="45"/>
      <c r="CB779" s="45"/>
      <c r="CC779" s="45"/>
      <c r="CD779" s="45"/>
      <c r="CE779" s="45"/>
      <c r="CF779" s="45"/>
      <c r="CG779" s="45"/>
      <c r="CH779" s="45"/>
      <c r="CI779" s="45"/>
      <c r="CJ779" s="45"/>
      <c r="CK779" s="45"/>
      <c r="CL779" s="45"/>
      <c r="CM779" s="45"/>
      <c r="CN779" s="45"/>
      <c r="CO779" s="45"/>
      <c r="CP779" s="45"/>
      <c r="CQ779" s="45"/>
      <c r="CR779" s="45"/>
      <c r="CS779" s="45"/>
      <c r="CT779" s="45"/>
      <c r="CU779" s="45"/>
      <c r="CV779" s="45"/>
      <c r="CW779" s="45"/>
      <c r="CX779" s="45"/>
      <c r="CY779" s="45"/>
      <c r="CZ779" s="45"/>
      <c r="DA779" s="45"/>
      <c r="DB779" s="45"/>
      <c r="DC779" s="45"/>
      <c r="DD779" s="45"/>
      <c r="DE779" s="45"/>
      <c r="DF779" s="45"/>
      <c r="DG779" s="45"/>
      <c r="DH779" s="45"/>
      <c r="DI779" s="45"/>
      <c r="DJ779" s="45"/>
      <c r="DK779" s="45"/>
      <c r="DL779" s="45"/>
      <c r="DM779" s="45"/>
      <c r="DN779" s="45"/>
      <c r="DO779" s="45"/>
      <c r="DP779" s="45"/>
      <c r="DQ779" s="45"/>
      <c r="DR779" s="45"/>
      <c r="DS779" s="45"/>
      <c r="DT779" s="45"/>
      <c r="DU779" s="45"/>
      <c r="DV779" s="45"/>
      <c r="DW779" s="45"/>
      <c r="DX779" s="45"/>
      <c r="DY779" s="45"/>
      <c r="DZ779" s="45"/>
      <c r="EA779" s="45"/>
      <c r="EB779" s="45"/>
      <c r="EC779" s="45"/>
      <c r="ED779" s="45"/>
      <c r="EE779" s="45"/>
      <c r="EF779" s="45"/>
      <c r="EG779" s="45"/>
      <c r="EH779" s="45"/>
      <c r="EI779" s="45"/>
      <c r="EJ779" s="45"/>
      <c r="EK779" s="45"/>
      <c r="EL779" s="45"/>
      <c r="EM779" s="45"/>
      <c r="EN779" s="45"/>
      <c r="EO779" s="45"/>
      <c r="EP779" s="45"/>
      <c r="EQ779" s="45"/>
      <c r="ER779" s="45"/>
    </row>
    <row r="780" spans="1:148" ht="101.95" x14ac:dyDescent="0.25">
      <c r="A780" s="97">
        <v>2992</v>
      </c>
      <c r="B780" s="100" t="s">
        <v>7908</v>
      </c>
      <c r="C780" s="98" t="s">
        <v>7035</v>
      </c>
      <c r="D780" s="99"/>
      <c r="E780" s="100" t="s">
        <v>7157</v>
      </c>
      <c r="F780" s="98" t="s">
        <v>7158</v>
      </c>
      <c r="G780" s="100" t="s">
        <v>7159</v>
      </c>
      <c r="H780" s="98">
        <v>2013</v>
      </c>
      <c r="I780" s="100" t="s">
        <v>7160</v>
      </c>
      <c r="J780" s="101">
        <v>53575.5</v>
      </c>
      <c r="K780" s="100" t="s">
        <v>7903</v>
      </c>
      <c r="L780" s="100" t="s">
        <v>7161</v>
      </c>
      <c r="M780" s="100" t="s">
        <v>7162</v>
      </c>
      <c r="N780" s="100" t="s">
        <v>7163</v>
      </c>
      <c r="O780" s="100" t="s">
        <v>7164</v>
      </c>
      <c r="P780" s="100" t="s">
        <v>7165</v>
      </c>
      <c r="Q780" s="102">
        <v>12.235294117647058</v>
      </c>
      <c r="R780" s="98">
        <v>0</v>
      </c>
      <c r="S780" s="98">
        <v>6.5882352941176467</v>
      </c>
      <c r="T780" s="98">
        <v>5.6470588235294121</v>
      </c>
      <c r="U780" s="102">
        <v>12.235294117647058</v>
      </c>
      <c r="V780" s="98">
        <v>90</v>
      </c>
      <c r="W780" s="98">
        <v>5.55500181986169E-2</v>
      </c>
      <c r="X780" s="103" t="s">
        <v>7044</v>
      </c>
      <c r="Y780" s="102">
        <v>4</v>
      </c>
      <c r="Z780" s="102">
        <v>6</v>
      </c>
      <c r="AA780" s="102">
        <v>4</v>
      </c>
      <c r="AB780" s="102">
        <v>44</v>
      </c>
      <c r="AC780" s="98" t="s">
        <v>1295</v>
      </c>
      <c r="AD780" s="102">
        <v>30.3</v>
      </c>
      <c r="AE780" s="104">
        <v>3</v>
      </c>
      <c r="AF780" s="105"/>
      <c r="AG780" s="106"/>
      <c r="AH780" s="100"/>
      <c r="AI780" s="107"/>
      <c r="AJ780" s="106"/>
      <c r="AK780" s="98"/>
      <c r="AL780" s="107"/>
      <c r="AM780" s="106"/>
      <c r="AN780" s="98"/>
      <c r="AO780" s="107"/>
      <c r="AP780" s="106"/>
      <c r="AQ780" s="98"/>
      <c r="AR780" s="107"/>
      <c r="AS780" s="106"/>
      <c r="AT780" s="98"/>
      <c r="AU780" s="107"/>
      <c r="AV780" s="108"/>
      <c r="AW780" s="98"/>
      <c r="AX780" s="98"/>
      <c r="AY780" s="45"/>
      <c r="AZ780" s="45"/>
      <c r="BA780" s="45"/>
      <c r="BB780" s="45"/>
      <c r="BC780" s="45"/>
      <c r="BD780" s="45"/>
      <c r="BE780" s="45"/>
      <c r="BF780" s="45"/>
      <c r="BG780" s="45"/>
      <c r="BH780" s="45"/>
      <c r="BI780" s="45"/>
      <c r="BJ780" s="45"/>
      <c r="BK780" s="45"/>
      <c r="BL780" s="45"/>
      <c r="BM780" s="45"/>
      <c r="BN780" s="45"/>
      <c r="BO780" s="45"/>
      <c r="BP780" s="45"/>
      <c r="BQ780" s="45"/>
      <c r="BR780" s="45"/>
      <c r="BS780" s="45"/>
      <c r="BT780" s="45"/>
      <c r="BU780" s="45"/>
      <c r="BV780" s="45"/>
      <c r="BW780" s="45"/>
      <c r="BX780" s="45"/>
      <c r="BY780" s="45"/>
      <c r="BZ780" s="45"/>
      <c r="CA780" s="45"/>
      <c r="CB780" s="45"/>
      <c r="CC780" s="45"/>
      <c r="CD780" s="45"/>
      <c r="CE780" s="45"/>
      <c r="CF780" s="45"/>
      <c r="CG780" s="45"/>
      <c r="CH780" s="45"/>
      <c r="CI780" s="45"/>
      <c r="CJ780" s="45"/>
      <c r="CK780" s="45"/>
      <c r="CL780" s="45"/>
      <c r="CM780" s="45"/>
      <c r="CN780" s="45"/>
      <c r="CO780" s="45"/>
      <c r="CP780" s="45"/>
      <c r="CQ780" s="45"/>
      <c r="CR780" s="45"/>
      <c r="CS780" s="45"/>
      <c r="CT780" s="45"/>
      <c r="CU780" s="45"/>
      <c r="CV780" s="45"/>
      <c r="CW780" s="45"/>
      <c r="CX780" s="45"/>
      <c r="CY780" s="45"/>
      <c r="CZ780" s="45"/>
      <c r="DA780" s="45"/>
      <c r="DB780" s="45"/>
      <c r="DC780" s="45"/>
      <c r="DD780" s="45"/>
      <c r="DE780" s="45"/>
      <c r="DF780" s="45"/>
      <c r="DG780" s="45"/>
      <c r="DH780" s="45"/>
      <c r="DI780" s="45"/>
      <c r="DJ780" s="45"/>
      <c r="DK780" s="45"/>
      <c r="DL780" s="45"/>
      <c r="DM780" s="45"/>
      <c r="DN780" s="45"/>
      <c r="DO780" s="45"/>
      <c r="DP780" s="45"/>
      <c r="DQ780" s="45"/>
      <c r="DR780" s="45"/>
      <c r="DS780" s="45"/>
      <c r="DT780" s="45"/>
      <c r="DU780" s="45"/>
      <c r="DV780" s="45"/>
      <c r="DW780" s="45"/>
      <c r="DX780" s="45"/>
      <c r="DY780" s="45"/>
      <c r="DZ780" s="45"/>
      <c r="EA780" s="45"/>
      <c r="EB780" s="45"/>
      <c r="EC780" s="45"/>
      <c r="ED780" s="45"/>
      <c r="EE780" s="45"/>
      <c r="EF780" s="45"/>
      <c r="EG780" s="45"/>
      <c r="EH780" s="45"/>
      <c r="EI780" s="45"/>
      <c r="EJ780" s="45"/>
      <c r="EK780" s="45"/>
      <c r="EL780" s="45"/>
      <c r="EM780" s="45"/>
      <c r="EN780" s="45"/>
      <c r="EO780" s="45"/>
      <c r="EP780" s="45"/>
      <c r="EQ780" s="45"/>
      <c r="ER780" s="45"/>
    </row>
    <row r="781" spans="1:148" ht="191.1" x14ac:dyDescent="0.25">
      <c r="A781" s="97">
        <v>2992</v>
      </c>
      <c r="B781" s="100" t="s">
        <v>7908</v>
      </c>
      <c r="C781" s="98" t="s">
        <v>7035</v>
      </c>
      <c r="D781" s="99"/>
      <c r="E781" s="100" t="s">
        <v>7186</v>
      </c>
      <c r="F781" s="98" t="s">
        <v>7187</v>
      </c>
      <c r="G781" s="100" t="s">
        <v>7188</v>
      </c>
      <c r="H781" s="98" t="s">
        <v>7189</v>
      </c>
      <c r="I781" s="100" t="s">
        <v>7190</v>
      </c>
      <c r="J781" s="101">
        <v>394060</v>
      </c>
      <c r="K781" s="100" t="s">
        <v>7903</v>
      </c>
      <c r="L781" s="100" t="s">
        <v>7191</v>
      </c>
      <c r="M781" s="100" t="s">
        <v>7192</v>
      </c>
      <c r="N781" s="100" t="s">
        <v>7193</v>
      </c>
      <c r="O781" s="100" t="s">
        <v>7194</v>
      </c>
      <c r="P781" s="100" t="s">
        <v>7195</v>
      </c>
      <c r="Q781" s="102">
        <v>35</v>
      </c>
      <c r="R781" s="98">
        <v>0</v>
      </c>
      <c r="S781" s="98">
        <v>20.588235294117649</v>
      </c>
      <c r="T781" s="98">
        <v>14.411764705882353</v>
      </c>
      <c r="U781" s="102">
        <v>35</v>
      </c>
      <c r="V781" s="98">
        <v>72</v>
      </c>
      <c r="W781" s="98">
        <v>0.83231246510683654</v>
      </c>
      <c r="X781" s="103" t="s">
        <v>7044</v>
      </c>
      <c r="Y781" s="102">
        <v>2</v>
      </c>
      <c r="Z781" s="102">
        <v>5</v>
      </c>
      <c r="AA781" s="102">
        <v>3</v>
      </c>
      <c r="AB781" s="102">
        <v>66</v>
      </c>
      <c r="AC781" s="98" t="s">
        <v>1295</v>
      </c>
      <c r="AD781" s="102">
        <v>30.3</v>
      </c>
      <c r="AE781" s="104">
        <v>3</v>
      </c>
      <c r="AF781" s="105"/>
      <c r="AG781" s="106"/>
      <c r="AH781" s="100"/>
      <c r="AI781" s="107"/>
      <c r="AJ781" s="106"/>
      <c r="AK781" s="98"/>
      <c r="AL781" s="107"/>
      <c r="AM781" s="106"/>
      <c r="AN781" s="98"/>
      <c r="AO781" s="107"/>
      <c r="AP781" s="106"/>
      <c r="AQ781" s="98"/>
      <c r="AR781" s="107"/>
      <c r="AS781" s="106"/>
      <c r="AT781" s="98"/>
      <c r="AU781" s="107"/>
      <c r="AV781" s="108"/>
      <c r="AW781" s="98"/>
      <c r="AX781" s="98"/>
      <c r="AY781" s="45"/>
      <c r="AZ781" s="45"/>
      <c r="BA781" s="45"/>
      <c r="BB781" s="45"/>
      <c r="BC781" s="45"/>
      <c r="BD781" s="45"/>
      <c r="BE781" s="45"/>
      <c r="BF781" s="45"/>
      <c r="BG781" s="45"/>
      <c r="BH781" s="45"/>
      <c r="BI781" s="45"/>
      <c r="BJ781" s="45"/>
      <c r="BK781" s="45"/>
      <c r="BL781" s="45"/>
      <c r="BM781" s="45"/>
      <c r="BN781" s="45"/>
      <c r="BO781" s="45"/>
      <c r="BP781" s="45"/>
      <c r="BQ781" s="45"/>
      <c r="BR781" s="45"/>
      <c r="BS781" s="45"/>
      <c r="BT781" s="45"/>
      <c r="BU781" s="45"/>
      <c r="BV781" s="45"/>
      <c r="BW781" s="45"/>
      <c r="BX781" s="45"/>
      <c r="BY781" s="45"/>
      <c r="BZ781" s="45"/>
      <c r="CA781" s="45"/>
      <c r="CB781" s="45"/>
      <c r="CC781" s="45"/>
      <c r="CD781" s="45"/>
      <c r="CE781" s="45"/>
      <c r="CF781" s="45"/>
      <c r="CG781" s="45"/>
      <c r="CH781" s="45"/>
      <c r="CI781" s="45"/>
      <c r="CJ781" s="45"/>
      <c r="CK781" s="45"/>
      <c r="CL781" s="45"/>
      <c r="CM781" s="45"/>
      <c r="CN781" s="45"/>
      <c r="CO781" s="45"/>
      <c r="CP781" s="45"/>
      <c r="CQ781" s="45"/>
      <c r="CR781" s="45"/>
      <c r="CS781" s="45"/>
      <c r="CT781" s="45"/>
      <c r="CU781" s="45"/>
      <c r="CV781" s="45"/>
      <c r="CW781" s="45"/>
      <c r="CX781" s="45"/>
      <c r="CY781" s="45"/>
      <c r="CZ781" s="45"/>
      <c r="DA781" s="45"/>
      <c r="DB781" s="45"/>
      <c r="DC781" s="45"/>
      <c r="DD781" s="45"/>
      <c r="DE781" s="45"/>
      <c r="DF781" s="45"/>
      <c r="DG781" s="45"/>
      <c r="DH781" s="45"/>
      <c r="DI781" s="45"/>
      <c r="DJ781" s="45"/>
      <c r="DK781" s="45"/>
      <c r="DL781" s="45"/>
      <c r="DM781" s="45"/>
      <c r="DN781" s="45"/>
      <c r="DO781" s="45"/>
      <c r="DP781" s="45"/>
      <c r="DQ781" s="45"/>
      <c r="DR781" s="45"/>
      <c r="DS781" s="45"/>
      <c r="DT781" s="45"/>
      <c r="DU781" s="45"/>
      <c r="DV781" s="45"/>
      <c r="DW781" s="45"/>
      <c r="DX781" s="45"/>
      <c r="DY781" s="45"/>
      <c r="DZ781" s="45"/>
      <c r="EA781" s="45"/>
      <c r="EB781" s="45"/>
      <c r="EC781" s="45"/>
      <c r="ED781" s="45"/>
      <c r="EE781" s="45"/>
      <c r="EF781" s="45"/>
      <c r="EG781" s="45"/>
      <c r="EH781" s="45"/>
      <c r="EI781" s="45"/>
      <c r="EJ781" s="45"/>
      <c r="EK781" s="45"/>
      <c r="EL781" s="45"/>
      <c r="EM781" s="45"/>
      <c r="EN781" s="45"/>
      <c r="EO781" s="45"/>
      <c r="EP781" s="45"/>
      <c r="EQ781" s="45"/>
      <c r="ER781" s="45"/>
    </row>
    <row r="782" spans="1:148" ht="140.15" x14ac:dyDescent="0.25">
      <c r="A782" s="97">
        <v>2992</v>
      </c>
      <c r="B782" s="100" t="s">
        <v>7908</v>
      </c>
      <c r="C782" s="98" t="s">
        <v>7035</v>
      </c>
      <c r="D782" s="99"/>
      <c r="E782" s="100" t="s">
        <v>7217</v>
      </c>
      <c r="F782" s="98" t="s">
        <v>7218</v>
      </c>
      <c r="G782" s="100" t="s">
        <v>7219</v>
      </c>
      <c r="H782" s="98" t="s">
        <v>7220</v>
      </c>
      <c r="I782" s="100" t="s">
        <v>7221</v>
      </c>
      <c r="J782" s="101">
        <v>1200000</v>
      </c>
      <c r="K782" s="100" t="s">
        <v>7903</v>
      </c>
      <c r="L782" s="100" t="s">
        <v>7222</v>
      </c>
      <c r="M782" s="100" t="s">
        <v>7223</v>
      </c>
      <c r="N782" s="100" t="s">
        <v>7224</v>
      </c>
      <c r="O782" s="100" t="s">
        <v>7225</v>
      </c>
      <c r="P782" s="100" t="s">
        <v>7226</v>
      </c>
      <c r="Q782" s="102">
        <v>37.089041095890408</v>
      </c>
      <c r="R782" s="98">
        <v>0</v>
      </c>
      <c r="S782" s="98">
        <v>29.589041095890412</v>
      </c>
      <c r="T782" s="98">
        <v>7.5</v>
      </c>
      <c r="U782" s="102">
        <v>37.089041095890408</v>
      </c>
      <c r="V782" s="98" t="s">
        <v>7227</v>
      </c>
      <c r="W782" s="98">
        <v>0</v>
      </c>
      <c r="X782" s="103" t="s">
        <v>7044</v>
      </c>
      <c r="Y782" s="102">
        <v>6</v>
      </c>
      <c r="Z782" s="102">
        <v>5</v>
      </c>
      <c r="AA782" s="102">
        <v>1</v>
      </c>
      <c r="AB782" s="102">
        <v>60</v>
      </c>
      <c r="AC782" s="98" t="s">
        <v>1295</v>
      </c>
      <c r="AD782" s="102">
        <v>30.3</v>
      </c>
      <c r="AE782" s="104">
        <v>3</v>
      </c>
      <c r="AF782" s="105"/>
      <c r="AG782" s="106"/>
      <c r="AH782" s="100"/>
      <c r="AI782" s="107"/>
      <c r="AJ782" s="106"/>
      <c r="AK782" s="98"/>
      <c r="AL782" s="107"/>
      <c r="AM782" s="106"/>
      <c r="AN782" s="98"/>
      <c r="AO782" s="107"/>
      <c r="AP782" s="106"/>
      <c r="AQ782" s="98"/>
      <c r="AR782" s="107"/>
      <c r="AS782" s="106"/>
      <c r="AT782" s="98"/>
      <c r="AU782" s="107"/>
      <c r="AV782" s="108"/>
      <c r="AW782" s="98"/>
      <c r="AX782" s="98"/>
      <c r="AY782" s="45"/>
      <c r="AZ782" s="45"/>
      <c r="BA782" s="45"/>
      <c r="BB782" s="45"/>
      <c r="BC782" s="45"/>
      <c r="BD782" s="45"/>
      <c r="BE782" s="45"/>
      <c r="BF782" s="45"/>
      <c r="BG782" s="45"/>
      <c r="BH782" s="45"/>
      <c r="BI782" s="45"/>
      <c r="BJ782" s="45"/>
      <c r="BK782" s="45"/>
      <c r="BL782" s="45"/>
      <c r="BM782" s="45"/>
      <c r="BN782" s="45"/>
      <c r="BO782" s="45"/>
      <c r="BP782" s="45"/>
      <c r="BQ782" s="45"/>
      <c r="BR782" s="45"/>
      <c r="BS782" s="45"/>
      <c r="BT782" s="45"/>
      <c r="BU782" s="45"/>
      <c r="BV782" s="45"/>
      <c r="BW782" s="45"/>
      <c r="BX782" s="45"/>
      <c r="BY782" s="45"/>
      <c r="BZ782" s="45"/>
      <c r="CA782" s="45"/>
      <c r="CB782" s="45"/>
      <c r="CC782" s="45"/>
      <c r="CD782" s="45"/>
      <c r="CE782" s="45"/>
      <c r="CF782" s="45"/>
      <c r="CG782" s="45"/>
      <c r="CH782" s="45"/>
      <c r="CI782" s="45"/>
      <c r="CJ782" s="45"/>
      <c r="CK782" s="45"/>
      <c r="CL782" s="45"/>
      <c r="CM782" s="45"/>
      <c r="CN782" s="45"/>
      <c r="CO782" s="45"/>
      <c r="CP782" s="45"/>
      <c r="CQ782" s="45"/>
      <c r="CR782" s="45"/>
      <c r="CS782" s="45"/>
      <c r="CT782" s="45"/>
      <c r="CU782" s="45"/>
      <c r="CV782" s="45"/>
      <c r="CW782" s="45"/>
      <c r="CX782" s="45"/>
      <c r="CY782" s="45"/>
      <c r="CZ782" s="45"/>
      <c r="DA782" s="45"/>
      <c r="DB782" s="45"/>
      <c r="DC782" s="45"/>
      <c r="DD782" s="45"/>
      <c r="DE782" s="45"/>
      <c r="DF782" s="45"/>
      <c r="DG782" s="45"/>
      <c r="DH782" s="45"/>
      <c r="DI782" s="45"/>
      <c r="DJ782" s="45"/>
      <c r="DK782" s="45"/>
      <c r="DL782" s="45"/>
      <c r="DM782" s="45"/>
      <c r="DN782" s="45"/>
      <c r="DO782" s="45"/>
      <c r="DP782" s="45"/>
      <c r="DQ782" s="45"/>
      <c r="DR782" s="45"/>
      <c r="DS782" s="45"/>
      <c r="DT782" s="45"/>
      <c r="DU782" s="45"/>
      <c r="DV782" s="45"/>
      <c r="DW782" s="45"/>
      <c r="DX782" s="45"/>
      <c r="DY782" s="45"/>
      <c r="DZ782" s="45"/>
      <c r="EA782" s="45"/>
      <c r="EB782" s="45"/>
      <c r="EC782" s="45"/>
      <c r="ED782" s="45"/>
      <c r="EE782" s="45"/>
      <c r="EF782" s="45"/>
      <c r="EG782" s="45"/>
      <c r="EH782" s="45"/>
      <c r="EI782" s="45"/>
      <c r="EJ782" s="45"/>
      <c r="EK782" s="45"/>
      <c r="EL782" s="45"/>
      <c r="EM782" s="45"/>
      <c r="EN782" s="45"/>
      <c r="EO782" s="45"/>
      <c r="EP782" s="45"/>
      <c r="EQ782" s="45"/>
      <c r="ER782" s="45"/>
    </row>
    <row r="783" spans="1:148" ht="101.95" x14ac:dyDescent="0.25">
      <c r="A783" s="97">
        <v>2992</v>
      </c>
      <c r="B783" s="100" t="s">
        <v>7908</v>
      </c>
      <c r="C783" s="98" t="s">
        <v>7035</v>
      </c>
      <c r="D783" s="99"/>
      <c r="E783" s="100" t="s">
        <v>7303</v>
      </c>
      <c r="F783" s="98" t="s">
        <v>7304</v>
      </c>
      <c r="G783" s="100" t="s">
        <v>7305</v>
      </c>
      <c r="H783" s="98">
        <v>2011</v>
      </c>
      <c r="I783" s="100" t="s">
        <v>7306</v>
      </c>
      <c r="J783" s="101">
        <v>160600</v>
      </c>
      <c r="K783" s="100" t="s">
        <v>7903</v>
      </c>
      <c r="L783" s="100" t="s">
        <v>7040</v>
      </c>
      <c r="M783" s="100" t="s">
        <v>7041</v>
      </c>
      <c r="N783" s="100" t="s">
        <v>7307</v>
      </c>
      <c r="O783" s="100" t="s">
        <v>7307</v>
      </c>
      <c r="P783" s="100" t="s">
        <v>7308</v>
      </c>
      <c r="Q783" s="102">
        <v>31.807000000000002</v>
      </c>
      <c r="R783" s="98">
        <v>0</v>
      </c>
      <c r="S783" s="98">
        <v>9.456999999999999</v>
      </c>
      <c r="T783" s="98">
        <v>22.35</v>
      </c>
      <c r="U783" s="102">
        <v>31.807000000000002</v>
      </c>
      <c r="V783" s="98">
        <v>70</v>
      </c>
      <c r="W783" s="98">
        <v>0.77770087173100866</v>
      </c>
      <c r="X783" s="103" t="s">
        <v>7044</v>
      </c>
      <c r="Y783" s="102">
        <v>3</v>
      </c>
      <c r="Z783" s="102">
        <v>4</v>
      </c>
      <c r="AA783" s="102">
        <v>1</v>
      </c>
      <c r="AB783" s="102">
        <v>4</v>
      </c>
      <c r="AC783" s="98" t="s">
        <v>1295</v>
      </c>
      <c r="AD783" s="102">
        <v>22.35</v>
      </c>
      <c r="AE783" s="104">
        <v>3</v>
      </c>
      <c r="AF783" s="105"/>
      <c r="AG783" s="106"/>
      <c r="AH783" s="100"/>
      <c r="AI783" s="107"/>
      <c r="AJ783" s="106"/>
      <c r="AK783" s="98"/>
      <c r="AL783" s="107"/>
      <c r="AM783" s="106"/>
      <c r="AN783" s="98"/>
      <c r="AO783" s="107"/>
      <c r="AP783" s="106"/>
      <c r="AQ783" s="98"/>
      <c r="AR783" s="107"/>
      <c r="AS783" s="106"/>
      <c r="AT783" s="98"/>
      <c r="AU783" s="107"/>
      <c r="AV783" s="108"/>
      <c r="AW783" s="98"/>
      <c r="AX783" s="98"/>
      <c r="AY783" s="45"/>
      <c r="AZ783" s="45"/>
      <c r="BA783" s="45"/>
      <c r="BB783" s="45"/>
      <c r="BC783" s="45"/>
      <c r="BD783" s="45"/>
      <c r="BE783" s="45"/>
      <c r="BF783" s="45"/>
      <c r="BG783" s="45"/>
      <c r="BH783" s="45"/>
      <c r="BI783" s="45"/>
      <c r="BJ783" s="45"/>
      <c r="BK783" s="45"/>
      <c r="BL783" s="45"/>
      <c r="BM783" s="45"/>
      <c r="BN783" s="45"/>
      <c r="BO783" s="45"/>
      <c r="BP783" s="45"/>
      <c r="BQ783" s="45"/>
      <c r="BR783" s="45"/>
      <c r="BS783" s="45"/>
      <c r="BT783" s="45"/>
      <c r="BU783" s="45"/>
      <c r="BV783" s="45"/>
      <c r="BW783" s="45"/>
      <c r="BX783" s="45"/>
      <c r="BY783" s="45"/>
      <c r="BZ783" s="45"/>
      <c r="CA783" s="45"/>
      <c r="CB783" s="45"/>
      <c r="CC783" s="45"/>
      <c r="CD783" s="45"/>
      <c r="CE783" s="45"/>
      <c r="CF783" s="45"/>
      <c r="CG783" s="45"/>
      <c r="CH783" s="45"/>
      <c r="CI783" s="45"/>
      <c r="CJ783" s="45"/>
      <c r="CK783" s="45"/>
      <c r="CL783" s="45"/>
      <c r="CM783" s="45"/>
      <c r="CN783" s="45"/>
      <c r="CO783" s="45"/>
      <c r="CP783" s="45"/>
      <c r="CQ783" s="45"/>
      <c r="CR783" s="45"/>
      <c r="CS783" s="45"/>
      <c r="CT783" s="45"/>
      <c r="CU783" s="45"/>
      <c r="CV783" s="45"/>
      <c r="CW783" s="45"/>
      <c r="CX783" s="45"/>
      <c r="CY783" s="45"/>
      <c r="CZ783" s="45"/>
      <c r="DA783" s="45"/>
      <c r="DB783" s="45"/>
      <c r="DC783" s="45"/>
      <c r="DD783" s="45"/>
      <c r="DE783" s="45"/>
      <c r="DF783" s="45"/>
      <c r="DG783" s="45"/>
      <c r="DH783" s="45"/>
      <c r="DI783" s="45"/>
      <c r="DJ783" s="45"/>
      <c r="DK783" s="45"/>
      <c r="DL783" s="45"/>
      <c r="DM783" s="45"/>
      <c r="DN783" s="45"/>
      <c r="DO783" s="45"/>
      <c r="DP783" s="45"/>
      <c r="DQ783" s="45"/>
      <c r="DR783" s="45"/>
      <c r="DS783" s="45"/>
      <c r="DT783" s="45"/>
      <c r="DU783" s="45"/>
      <c r="DV783" s="45"/>
      <c r="DW783" s="45"/>
      <c r="DX783" s="45"/>
      <c r="DY783" s="45"/>
      <c r="DZ783" s="45"/>
      <c r="EA783" s="45"/>
      <c r="EB783" s="45"/>
      <c r="EC783" s="45"/>
      <c r="ED783" s="45"/>
      <c r="EE783" s="45"/>
      <c r="EF783" s="45"/>
      <c r="EG783" s="45"/>
      <c r="EH783" s="45"/>
      <c r="EI783" s="45"/>
      <c r="EJ783" s="45"/>
      <c r="EK783" s="45"/>
      <c r="EL783" s="45"/>
      <c r="EM783" s="45"/>
      <c r="EN783" s="45"/>
      <c r="EO783" s="45"/>
      <c r="EP783" s="45"/>
      <c r="EQ783" s="45"/>
      <c r="ER783" s="45"/>
    </row>
    <row r="784" spans="1:148" ht="178.35" x14ac:dyDescent="0.25">
      <c r="A784" s="97">
        <v>2992</v>
      </c>
      <c r="B784" s="100" t="s">
        <v>7908</v>
      </c>
      <c r="C784" s="98" t="s">
        <v>7035</v>
      </c>
      <c r="D784" s="99"/>
      <c r="E784" s="100" t="s">
        <v>7350</v>
      </c>
      <c r="F784" s="98" t="s">
        <v>7351</v>
      </c>
      <c r="G784" s="100" t="s">
        <v>7352</v>
      </c>
      <c r="H784" s="98">
        <v>2010</v>
      </c>
      <c r="I784" s="100" t="s">
        <v>7353</v>
      </c>
      <c r="J784" s="101">
        <v>231751.28</v>
      </c>
      <c r="K784" s="100" t="s">
        <v>7903</v>
      </c>
      <c r="L784" s="100" t="s">
        <v>7354</v>
      </c>
      <c r="M784" s="100" t="s">
        <v>7355</v>
      </c>
      <c r="N784" s="100" t="s">
        <v>7356</v>
      </c>
      <c r="O784" s="100" t="s">
        <v>7357</v>
      </c>
      <c r="P784" s="100" t="s">
        <v>7358</v>
      </c>
      <c r="Q784" s="102">
        <v>31.270000000000003</v>
      </c>
      <c r="R784" s="98">
        <v>0</v>
      </c>
      <c r="S784" s="98">
        <v>5.15</v>
      </c>
      <c r="T784" s="98">
        <v>26.12</v>
      </c>
      <c r="U784" s="102">
        <v>31.270000000000003</v>
      </c>
      <c r="V784" s="98">
        <v>80</v>
      </c>
      <c r="W784" s="98">
        <v>0.97212472785479331</v>
      </c>
      <c r="X784" s="103" t="s">
        <v>7044</v>
      </c>
      <c r="Y784" s="102">
        <v>3</v>
      </c>
      <c r="Z784" s="102">
        <v>2</v>
      </c>
      <c r="AA784" s="102">
        <v>3</v>
      </c>
      <c r="AB784" s="102">
        <v>4</v>
      </c>
      <c r="AC784" s="98" t="s">
        <v>1295</v>
      </c>
      <c r="AD784" s="102">
        <v>30.3</v>
      </c>
      <c r="AE784" s="104">
        <v>3</v>
      </c>
      <c r="AF784" s="105"/>
      <c r="AG784" s="106"/>
      <c r="AH784" s="100"/>
      <c r="AI784" s="107"/>
      <c r="AJ784" s="106"/>
      <c r="AK784" s="98"/>
      <c r="AL784" s="107"/>
      <c r="AM784" s="106"/>
      <c r="AN784" s="98"/>
      <c r="AO784" s="107"/>
      <c r="AP784" s="106"/>
      <c r="AQ784" s="98"/>
      <c r="AR784" s="107"/>
      <c r="AS784" s="106"/>
      <c r="AT784" s="98"/>
      <c r="AU784" s="107"/>
      <c r="AV784" s="108"/>
      <c r="AW784" s="98"/>
      <c r="AX784" s="98"/>
      <c r="AY784" s="45"/>
      <c r="AZ784" s="45"/>
      <c r="BA784" s="45"/>
      <c r="BB784" s="45"/>
      <c r="BC784" s="45"/>
      <c r="BD784" s="45"/>
      <c r="BE784" s="45"/>
      <c r="BF784" s="45"/>
      <c r="BG784" s="45"/>
      <c r="BH784" s="45"/>
      <c r="BI784" s="45"/>
      <c r="BJ784" s="45"/>
      <c r="BK784" s="45"/>
      <c r="BL784" s="45"/>
      <c r="BM784" s="45"/>
      <c r="BN784" s="45"/>
      <c r="BO784" s="45"/>
      <c r="BP784" s="45"/>
      <c r="BQ784" s="45"/>
      <c r="BR784" s="45"/>
      <c r="BS784" s="45"/>
      <c r="BT784" s="45"/>
      <c r="BU784" s="45"/>
      <c r="BV784" s="45"/>
      <c r="BW784" s="45"/>
      <c r="BX784" s="45"/>
      <c r="BY784" s="45"/>
      <c r="BZ784" s="45"/>
      <c r="CA784" s="45"/>
      <c r="CB784" s="45"/>
      <c r="CC784" s="45"/>
      <c r="CD784" s="45"/>
      <c r="CE784" s="45"/>
      <c r="CF784" s="45"/>
      <c r="CG784" s="45"/>
      <c r="CH784" s="45"/>
      <c r="CI784" s="45"/>
      <c r="CJ784" s="45"/>
      <c r="CK784" s="45"/>
      <c r="CL784" s="45"/>
      <c r="CM784" s="45"/>
      <c r="CN784" s="45"/>
      <c r="CO784" s="45"/>
      <c r="CP784" s="45"/>
      <c r="CQ784" s="45"/>
      <c r="CR784" s="45"/>
      <c r="CS784" s="45"/>
      <c r="CT784" s="45"/>
      <c r="CU784" s="45"/>
      <c r="CV784" s="45"/>
      <c r="CW784" s="45"/>
      <c r="CX784" s="45"/>
      <c r="CY784" s="45"/>
      <c r="CZ784" s="45"/>
      <c r="DA784" s="45"/>
      <c r="DB784" s="45"/>
      <c r="DC784" s="45"/>
      <c r="DD784" s="45"/>
      <c r="DE784" s="45"/>
      <c r="DF784" s="45"/>
      <c r="DG784" s="45"/>
      <c r="DH784" s="45"/>
      <c r="DI784" s="45"/>
      <c r="DJ784" s="45"/>
      <c r="DK784" s="45"/>
      <c r="DL784" s="45"/>
      <c r="DM784" s="45"/>
      <c r="DN784" s="45"/>
      <c r="DO784" s="45"/>
      <c r="DP784" s="45"/>
      <c r="DQ784" s="45"/>
      <c r="DR784" s="45"/>
      <c r="DS784" s="45"/>
      <c r="DT784" s="45"/>
      <c r="DU784" s="45"/>
      <c r="DV784" s="45"/>
      <c r="DW784" s="45"/>
      <c r="DX784" s="45"/>
      <c r="DY784" s="45"/>
      <c r="DZ784" s="45"/>
      <c r="EA784" s="45"/>
      <c r="EB784" s="45"/>
      <c r="EC784" s="45"/>
      <c r="ED784" s="45"/>
      <c r="EE784" s="45"/>
      <c r="EF784" s="45"/>
      <c r="EG784" s="45"/>
      <c r="EH784" s="45"/>
      <c r="EI784" s="45"/>
      <c r="EJ784" s="45"/>
      <c r="EK784" s="45"/>
      <c r="EL784" s="45"/>
      <c r="EM784" s="45"/>
      <c r="EN784" s="45"/>
      <c r="EO784" s="45"/>
      <c r="EP784" s="45"/>
      <c r="EQ784" s="45"/>
      <c r="ER784" s="45"/>
    </row>
    <row r="785" spans="1:256" ht="89.2" x14ac:dyDescent="0.25">
      <c r="A785" s="97">
        <v>2992</v>
      </c>
      <c r="B785" s="100" t="s">
        <v>7908</v>
      </c>
      <c r="C785" s="98" t="s">
        <v>7035</v>
      </c>
      <c r="D785" s="99"/>
      <c r="E785" s="100" t="s">
        <v>7382</v>
      </c>
      <c r="F785" s="98" t="s">
        <v>7383</v>
      </c>
      <c r="G785" s="100" t="s">
        <v>7384</v>
      </c>
      <c r="H785" s="98" t="s">
        <v>7385</v>
      </c>
      <c r="I785" s="100" t="s">
        <v>7384</v>
      </c>
      <c r="J785" s="101">
        <v>235760.69999999998</v>
      </c>
      <c r="K785" s="100" t="s">
        <v>7903</v>
      </c>
      <c r="L785" s="100" t="s">
        <v>7386</v>
      </c>
      <c r="M785" s="100" t="s">
        <v>7387</v>
      </c>
      <c r="N785" s="100" t="s">
        <v>7388</v>
      </c>
      <c r="O785" s="100" t="s">
        <v>7389</v>
      </c>
      <c r="P785" s="100" t="s">
        <v>7390</v>
      </c>
      <c r="Q785" s="102">
        <v>15.269943593875906</v>
      </c>
      <c r="R785" s="98">
        <v>0</v>
      </c>
      <c r="S785" s="98">
        <v>12.328767123287671</v>
      </c>
      <c r="T785" s="98">
        <v>2.9411764705882355</v>
      </c>
      <c r="U785" s="102">
        <v>15.269943593875906</v>
      </c>
      <c r="V785" s="98" t="s">
        <v>7227</v>
      </c>
      <c r="W785" s="98">
        <v>0</v>
      </c>
      <c r="X785" s="103" t="s">
        <v>7044</v>
      </c>
      <c r="Y785" s="102">
        <v>3</v>
      </c>
      <c r="Z785" s="102">
        <v>1</v>
      </c>
      <c r="AA785" s="102">
        <v>3</v>
      </c>
      <c r="AB785" s="102">
        <v>60</v>
      </c>
      <c r="AC785" s="98" t="s">
        <v>1295</v>
      </c>
      <c r="AD785" s="102">
        <v>22.35</v>
      </c>
      <c r="AE785" s="104">
        <v>3</v>
      </c>
      <c r="AF785" s="105"/>
      <c r="AG785" s="106"/>
      <c r="AH785" s="100"/>
      <c r="AI785" s="107"/>
      <c r="AJ785" s="106"/>
      <c r="AK785" s="98"/>
      <c r="AL785" s="107"/>
      <c r="AM785" s="106"/>
      <c r="AN785" s="98"/>
      <c r="AO785" s="107"/>
      <c r="AP785" s="106"/>
      <c r="AQ785" s="98"/>
      <c r="AR785" s="107"/>
      <c r="AS785" s="106"/>
      <c r="AT785" s="98"/>
      <c r="AU785" s="107"/>
      <c r="AV785" s="108"/>
      <c r="AW785" s="98"/>
      <c r="AX785" s="98"/>
      <c r="AY785" s="45"/>
      <c r="AZ785" s="45"/>
      <c r="BA785" s="45"/>
      <c r="BB785" s="45"/>
      <c r="BC785" s="45"/>
      <c r="BD785" s="45"/>
      <c r="BE785" s="45"/>
      <c r="BF785" s="45"/>
      <c r="BG785" s="45"/>
      <c r="BH785" s="45"/>
      <c r="BI785" s="45"/>
      <c r="BJ785" s="45"/>
      <c r="BK785" s="45"/>
      <c r="BL785" s="45"/>
      <c r="BM785" s="45"/>
      <c r="BN785" s="45"/>
      <c r="BO785" s="45"/>
      <c r="BP785" s="45"/>
      <c r="BQ785" s="45"/>
      <c r="BR785" s="45"/>
      <c r="BS785" s="45"/>
      <c r="BT785" s="45"/>
      <c r="BU785" s="45"/>
      <c r="BV785" s="45"/>
      <c r="BW785" s="45"/>
      <c r="BX785" s="45"/>
      <c r="BY785" s="45"/>
      <c r="BZ785" s="45"/>
      <c r="CA785" s="45"/>
      <c r="CB785" s="45"/>
      <c r="CC785" s="45"/>
      <c r="CD785" s="45"/>
      <c r="CE785" s="45"/>
      <c r="CF785" s="45"/>
      <c r="CG785" s="45"/>
      <c r="CH785" s="45"/>
      <c r="CI785" s="45"/>
      <c r="CJ785" s="45"/>
      <c r="CK785" s="45"/>
      <c r="CL785" s="45"/>
      <c r="CM785" s="45"/>
      <c r="CN785" s="45"/>
      <c r="CO785" s="45"/>
      <c r="CP785" s="45"/>
      <c r="CQ785" s="45"/>
      <c r="CR785" s="45"/>
      <c r="CS785" s="45"/>
      <c r="CT785" s="45"/>
      <c r="CU785" s="45"/>
      <c r="CV785" s="45"/>
      <c r="CW785" s="45"/>
      <c r="CX785" s="45"/>
      <c r="CY785" s="45"/>
      <c r="CZ785" s="45"/>
      <c r="DA785" s="45"/>
      <c r="DB785" s="45"/>
      <c r="DC785" s="45"/>
      <c r="DD785" s="45"/>
      <c r="DE785" s="45"/>
      <c r="DF785" s="45"/>
      <c r="DG785" s="45"/>
      <c r="DH785" s="45"/>
      <c r="DI785" s="45"/>
      <c r="DJ785" s="45"/>
      <c r="DK785" s="45"/>
      <c r="DL785" s="45"/>
      <c r="DM785" s="45"/>
      <c r="DN785" s="45"/>
      <c r="DO785" s="45"/>
      <c r="DP785" s="45"/>
      <c r="DQ785" s="45"/>
      <c r="DR785" s="45"/>
      <c r="DS785" s="45"/>
      <c r="DT785" s="45"/>
      <c r="DU785" s="45"/>
      <c r="DV785" s="45"/>
      <c r="DW785" s="45"/>
      <c r="DX785" s="45"/>
      <c r="DY785" s="45"/>
      <c r="DZ785" s="45"/>
      <c r="EA785" s="45"/>
      <c r="EB785" s="45"/>
      <c r="EC785" s="45"/>
      <c r="ED785" s="45"/>
      <c r="EE785" s="45"/>
      <c r="EF785" s="45"/>
      <c r="EG785" s="45"/>
      <c r="EH785" s="45"/>
      <c r="EI785" s="45"/>
      <c r="EJ785" s="45"/>
      <c r="EK785" s="45"/>
      <c r="EL785" s="45"/>
      <c r="EM785" s="45"/>
      <c r="EN785" s="45"/>
      <c r="EO785" s="45"/>
      <c r="EP785" s="45"/>
      <c r="EQ785" s="45"/>
      <c r="ER785" s="45"/>
    </row>
    <row r="786" spans="1:256" ht="63.7" x14ac:dyDescent="0.25">
      <c r="A786" s="97">
        <v>2992</v>
      </c>
      <c r="B786" s="100" t="s">
        <v>7908</v>
      </c>
      <c r="C786" s="98" t="s">
        <v>7035</v>
      </c>
      <c r="D786" s="99"/>
      <c r="E786" s="100" t="s">
        <v>7157</v>
      </c>
      <c r="F786" s="98" t="s">
        <v>7158</v>
      </c>
      <c r="G786" s="100" t="s">
        <v>7473</v>
      </c>
      <c r="H786" s="98" t="s">
        <v>7474</v>
      </c>
      <c r="I786" s="100" t="s">
        <v>7475</v>
      </c>
      <c r="J786" s="101">
        <v>132784</v>
      </c>
      <c r="K786" s="100" t="s">
        <v>7903</v>
      </c>
      <c r="L786" s="100" t="s">
        <v>7476</v>
      </c>
      <c r="M786" s="100" t="s">
        <v>7477</v>
      </c>
      <c r="N786" s="100" t="s">
        <v>7478</v>
      </c>
      <c r="O786" s="100" t="s">
        <v>7479</v>
      </c>
      <c r="P786" s="100" t="s">
        <v>7480</v>
      </c>
      <c r="Q786" s="102">
        <v>17.058823529411764</v>
      </c>
      <c r="R786" s="98">
        <v>0</v>
      </c>
      <c r="S786" s="98">
        <v>10</v>
      </c>
      <c r="T786" s="98">
        <v>7.0588235294117645</v>
      </c>
      <c r="U786" s="102">
        <v>17.058823529411764</v>
      </c>
      <c r="V786" s="98" t="s">
        <v>7481</v>
      </c>
      <c r="W786" s="98">
        <v>0.41662494598882438</v>
      </c>
      <c r="X786" s="103" t="s">
        <v>7044</v>
      </c>
      <c r="Y786" s="102">
        <v>3</v>
      </c>
      <c r="Z786" s="102">
        <v>1</v>
      </c>
      <c r="AA786" s="102">
        <v>3</v>
      </c>
      <c r="AB786" s="102">
        <v>4</v>
      </c>
      <c r="AC786" s="98" t="s">
        <v>1295</v>
      </c>
      <c r="AD786" s="102">
        <v>30.3</v>
      </c>
      <c r="AE786" s="104">
        <v>3</v>
      </c>
      <c r="AF786" s="105"/>
      <c r="AG786" s="106"/>
      <c r="AH786" s="100"/>
      <c r="AI786" s="107"/>
      <c r="AJ786" s="106"/>
      <c r="AK786" s="98"/>
      <c r="AL786" s="107"/>
      <c r="AM786" s="106"/>
      <c r="AN786" s="98"/>
      <c r="AO786" s="107"/>
      <c r="AP786" s="106"/>
      <c r="AQ786" s="98"/>
      <c r="AR786" s="107"/>
      <c r="AS786" s="106"/>
      <c r="AT786" s="98"/>
      <c r="AU786" s="107"/>
      <c r="AV786" s="108"/>
      <c r="AW786" s="98"/>
      <c r="AX786" s="98"/>
      <c r="AY786" s="45"/>
      <c r="AZ786" s="45"/>
      <c r="BA786" s="45"/>
      <c r="BB786" s="45"/>
      <c r="BC786" s="45"/>
      <c r="BD786" s="45"/>
      <c r="BE786" s="45"/>
      <c r="BF786" s="45"/>
      <c r="BG786" s="45"/>
      <c r="BH786" s="45"/>
      <c r="BI786" s="45"/>
      <c r="BJ786" s="45"/>
      <c r="BK786" s="45"/>
      <c r="BL786" s="45"/>
      <c r="BM786" s="45"/>
      <c r="BN786" s="45"/>
      <c r="BO786" s="45"/>
      <c r="BP786" s="45"/>
      <c r="BQ786" s="45"/>
      <c r="BR786" s="45"/>
      <c r="BS786" s="45"/>
      <c r="BT786" s="45"/>
      <c r="BU786" s="45"/>
      <c r="BV786" s="45"/>
      <c r="BW786" s="45"/>
      <c r="BX786" s="45"/>
      <c r="BY786" s="45"/>
      <c r="BZ786" s="45"/>
      <c r="CA786" s="45"/>
      <c r="CB786" s="45"/>
      <c r="CC786" s="45"/>
      <c r="CD786" s="45"/>
      <c r="CE786" s="45"/>
      <c r="CF786" s="45"/>
      <c r="CG786" s="45"/>
      <c r="CH786" s="45"/>
      <c r="CI786" s="45"/>
      <c r="CJ786" s="45"/>
      <c r="CK786" s="45"/>
      <c r="CL786" s="45"/>
      <c r="CM786" s="45"/>
      <c r="CN786" s="45"/>
      <c r="CO786" s="45"/>
      <c r="CP786" s="45"/>
      <c r="CQ786" s="45"/>
      <c r="CR786" s="45"/>
      <c r="CS786" s="45"/>
      <c r="CT786" s="45"/>
      <c r="CU786" s="45"/>
      <c r="CV786" s="45"/>
      <c r="CW786" s="45"/>
      <c r="CX786" s="45"/>
      <c r="CY786" s="45"/>
      <c r="CZ786" s="45"/>
      <c r="DA786" s="45"/>
      <c r="DB786" s="45"/>
      <c r="DC786" s="45"/>
      <c r="DD786" s="45"/>
      <c r="DE786" s="45"/>
      <c r="DF786" s="45"/>
      <c r="DG786" s="45"/>
      <c r="DH786" s="45"/>
      <c r="DI786" s="45"/>
      <c r="DJ786" s="45"/>
      <c r="DK786" s="45"/>
      <c r="DL786" s="45"/>
      <c r="DM786" s="45"/>
      <c r="DN786" s="45"/>
      <c r="DO786" s="45"/>
      <c r="DP786" s="45"/>
      <c r="DQ786" s="45"/>
      <c r="DR786" s="45"/>
      <c r="DS786" s="45"/>
      <c r="DT786" s="45"/>
      <c r="DU786" s="45"/>
      <c r="DV786" s="45"/>
      <c r="DW786" s="45"/>
      <c r="DX786" s="45"/>
      <c r="DY786" s="45"/>
      <c r="DZ786" s="45"/>
      <c r="EA786" s="45"/>
      <c r="EB786" s="45"/>
      <c r="EC786" s="45"/>
      <c r="ED786" s="45"/>
      <c r="EE786" s="45"/>
      <c r="EF786" s="45"/>
      <c r="EG786" s="45"/>
      <c r="EH786" s="45"/>
      <c r="EI786" s="45"/>
      <c r="EJ786" s="45"/>
      <c r="EK786" s="45"/>
      <c r="EL786" s="45"/>
      <c r="EM786" s="45"/>
      <c r="EN786" s="45"/>
      <c r="EO786" s="45"/>
      <c r="EP786" s="45"/>
      <c r="EQ786" s="45"/>
      <c r="ER786" s="45"/>
    </row>
    <row r="787" spans="1:256" ht="140.15" x14ac:dyDescent="0.25">
      <c r="A787" s="97">
        <v>2992</v>
      </c>
      <c r="B787" s="100" t="s">
        <v>7908</v>
      </c>
      <c r="C787" s="98" t="s">
        <v>7035</v>
      </c>
      <c r="D787" s="99"/>
      <c r="E787" s="100" t="s">
        <v>7157</v>
      </c>
      <c r="F787" s="98" t="s">
        <v>7158</v>
      </c>
      <c r="G787" s="100" t="s">
        <v>7482</v>
      </c>
      <c r="H787" s="98" t="s">
        <v>7474</v>
      </c>
      <c r="I787" s="100" t="s">
        <v>7483</v>
      </c>
      <c r="J787" s="101">
        <v>956260.43</v>
      </c>
      <c r="K787" s="100" t="s">
        <v>7903</v>
      </c>
      <c r="L787" s="100" t="s">
        <v>7484</v>
      </c>
      <c r="M787" s="100" t="s">
        <v>7485</v>
      </c>
      <c r="N787" s="100" t="s">
        <v>7486</v>
      </c>
      <c r="O787" s="100" t="s">
        <v>7487</v>
      </c>
      <c r="P787" s="100" t="s">
        <v>7488</v>
      </c>
      <c r="Q787" s="102">
        <v>25.882352941176471</v>
      </c>
      <c r="R787" s="98">
        <v>0</v>
      </c>
      <c r="S787" s="98">
        <v>18.823529411764707</v>
      </c>
      <c r="T787" s="98">
        <v>7.0588235294117645</v>
      </c>
      <c r="U787" s="102">
        <v>25.882352941176471</v>
      </c>
      <c r="V787" s="98">
        <v>87</v>
      </c>
      <c r="W787" s="98">
        <v>0.41662494598882438</v>
      </c>
      <c r="X787" s="103" t="s">
        <v>7044</v>
      </c>
      <c r="Y787" s="102">
        <v>3</v>
      </c>
      <c r="Z787" s="102">
        <v>1</v>
      </c>
      <c r="AA787" s="102">
        <v>3</v>
      </c>
      <c r="AB787" s="102">
        <v>4</v>
      </c>
      <c r="AC787" s="98" t="s">
        <v>1295</v>
      </c>
      <c r="AD787" s="102">
        <v>30.3</v>
      </c>
      <c r="AE787" s="104">
        <v>3</v>
      </c>
      <c r="AF787" s="105"/>
      <c r="AG787" s="106"/>
      <c r="AH787" s="100"/>
      <c r="AI787" s="107"/>
      <c r="AJ787" s="106"/>
      <c r="AK787" s="98"/>
      <c r="AL787" s="107"/>
      <c r="AM787" s="106"/>
      <c r="AN787" s="98"/>
      <c r="AO787" s="107"/>
      <c r="AP787" s="106"/>
      <c r="AQ787" s="98"/>
      <c r="AR787" s="107"/>
      <c r="AS787" s="106"/>
      <c r="AT787" s="98"/>
      <c r="AU787" s="107"/>
      <c r="AV787" s="108"/>
      <c r="AW787" s="98"/>
      <c r="AX787" s="98"/>
      <c r="AY787" s="45"/>
      <c r="AZ787" s="45"/>
      <c r="BA787" s="45"/>
      <c r="BB787" s="45"/>
      <c r="BC787" s="45"/>
      <c r="BD787" s="45"/>
      <c r="BE787" s="45"/>
      <c r="BF787" s="45"/>
      <c r="BG787" s="45"/>
      <c r="BH787" s="45"/>
      <c r="BI787" s="45"/>
      <c r="BJ787" s="45"/>
      <c r="BK787" s="45"/>
      <c r="BL787" s="45"/>
      <c r="BM787" s="45"/>
      <c r="BN787" s="45"/>
      <c r="BO787" s="45"/>
      <c r="BP787" s="45"/>
      <c r="BQ787" s="45"/>
      <c r="BR787" s="45"/>
      <c r="BS787" s="45"/>
      <c r="BT787" s="45"/>
      <c r="BU787" s="45"/>
      <c r="BV787" s="45"/>
      <c r="BW787" s="45"/>
      <c r="BX787" s="45"/>
      <c r="BY787" s="45"/>
      <c r="BZ787" s="45"/>
      <c r="CA787" s="45"/>
      <c r="CB787" s="45"/>
      <c r="CC787" s="45"/>
      <c r="CD787" s="45"/>
      <c r="CE787" s="45"/>
      <c r="CF787" s="45"/>
      <c r="CG787" s="45"/>
      <c r="CH787" s="45"/>
      <c r="CI787" s="45"/>
      <c r="CJ787" s="45"/>
      <c r="CK787" s="45"/>
      <c r="CL787" s="45"/>
      <c r="CM787" s="45"/>
      <c r="CN787" s="45"/>
      <c r="CO787" s="45"/>
      <c r="CP787" s="45"/>
      <c r="CQ787" s="45"/>
      <c r="CR787" s="45"/>
      <c r="CS787" s="45"/>
      <c r="CT787" s="45"/>
      <c r="CU787" s="45"/>
      <c r="CV787" s="45"/>
      <c r="CW787" s="45"/>
      <c r="CX787" s="45"/>
      <c r="CY787" s="45"/>
      <c r="CZ787" s="45"/>
      <c r="DA787" s="45"/>
      <c r="DB787" s="45"/>
      <c r="DC787" s="45"/>
      <c r="DD787" s="45"/>
      <c r="DE787" s="45"/>
      <c r="DF787" s="45"/>
      <c r="DG787" s="45"/>
      <c r="DH787" s="45"/>
      <c r="DI787" s="45"/>
      <c r="DJ787" s="45"/>
      <c r="DK787" s="45"/>
      <c r="DL787" s="45"/>
      <c r="DM787" s="45"/>
      <c r="DN787" s="45"/>
      <c r="DO787" s="45"/>
      <c r="DP787" s="45"/>
      <c r="DQ787" s="45"/>
      <c r="DR787" s="45"/>
      <c r="DS787" s="45"/>
      <c r="DT787" s="45"/>
      <c r="DU787" s="45"/>
      <c r="DV787" s="45"/>
      <c r="DW787" s="45"/>
      <c r="DX787" s="45"/>
      <c r="DY787" s="45"/>
      <c r="DZ787" s="45"/>
      <c r="EA787" s="45"/>
      <c r="EB787" s="45"/>
      <c r="EC787" s="45"/>
      <c r="ED787" s="45"/>
      <c r="EE787" s="45"/>
      <c r="EF787" s="45"/>
      <c r="EG787" s="45"/>
      <c r="EH787" s="45"/>
      <c r="EI787" s="45"/>
      <c r="EJ787" s="45"/>
      <c r="EK787" s="45"/>
      <c r="EL787" s="45"/>
      <c r="EM787" s="45"/>
      <c r="EN787" s="45"/>
      <c r="EO787" s="45"/>
      <c r="EP787" s="45"/>
      <c r="EQ787" s="45"/>
      <c r="ER787" s="45"/>
    </row>
    <row r="788" spans="1:256" ht="50.95" x14ac:dyDescent="0.25">
      <c r="A788" s="97">
        <v>2992</v>
      </c>
      <c r="B788" s="100" t="s">
        <v>7908</v>
      </c>
      <c r="C788" s="98" t="s">
        <v>7035</v>
      </c>
      <c r="D788" s="99"/>
      <c r="E788" s="100" t="s">
        <v>7382</v>
      </c>
      <c r="F788" s="98" t="s">
        <v>7383</v>
      </c>
      <c r="G788" s="100" t="s">
        <v>7489</v>
      </c>
      <c r="H788" s="98">
        <v>2011</v>
      </c>
      <c r="I788" s="100" t="s">
        <v>7490</v>
      </c>
      <c r="J788" s="101">
        <v>120045.84</v>
      </c>
      <c r="K788" s="100" t="s">
        <v>7903</v>
      </c>
      <c r="L788" s="100" t="s">
        <v>7386</v>
      </c>
      <c r="M788" s="100" t="s">
        <v>7387</v>
      </c>
      <c r="N788" s="100" t="s">
        <v>7491</v>
      </c>
      <c r="O788" s="100" t="s">
        <v>7492</v>
      </c>
      <c r="P788" s="100" t="s">
        <v>7493</v>
      </c>
      <c r="Q788" s="102">
        <v>9.9650819231802323</v>
      </c>
      <c r="R788" s="98">
        <v>0</v>
      </c>
      <c r="S788" s="98">
        <v>1.1415525114155252</v>
      </c>
      <c r="T788" s="98">
        <v>8.8235294117647065</v>
      </c>
      <c r="U788" s="102">
        <v>9.9650819231802323</v>
      </c>
      <c r="V788" s="98">
        <v>73</v>
      </c>
      <c r="W788" s="98">
        <v>0.74605375746464853</v>
      </c>
      <c r="X788" s="103" t="s">
        <v>7044</v>
      </c>
      <c r="Y788" s="102">
        <v>3</v>
      </c>
      <c r="Z788" s="102">
        <v>1</v>
      </c>
      <c r="AA788" s="102">
        <v>3</v>
      </c>
      <c r="AB788" s="102">
        <v>60</v>
      </c>
      <c r="AC788" s="98" t="s">
        <v>1295</v>
      </c>
      <c r="AD788" s="102">
        <v>22.35</v>
      </c>
      <c r="AE788" s="104">
        <v>3</v>
      </c>
      <c r="AF788" s="105"/>
      <c r="AG788" s="106"/>
      <c r="AH788" s="100"/>
      <c r="AI788" s="107"/>
      <c r="AJ788" s="106"/>
      <c r="AK788" s="98"/>
      <c r="AL788" s="107"/>
      <c r="AM788" s="106"/>
      <c r="AN788" s="98"/>
      <c r="AO788" s="107"/>
      <c r="AP788" s="106"/>
      <c r="AQ788" s="98"/>
      <c r="AR788" s="107"/>
      <c r="AS788" s="106"/>
      <c r="AT788" s="98"/>
      <c r="AU788" s="107"/>
      <c r="AV788" s="108"/>
      <c r="AW788" s="98"/>
      <c r="AX788" s="98"/>
      <c r="AY788" s="45"/>
      <c r="AZ788" s="45"/>
      <c r="BA788" s="45"/>
      <c r="BB788" s="45"/>
      <c r="BC788" s="45"/>
      <c r="BD788" s="45"/>
      <c r="BE788" s="45"/>
      <c r="BF788" s="45"/>
      <c r="BG788" s="45"/>
      <c r="BH788" s="45"/>
      <c r="BI788" s="45"/>
      <c r="BJ788" s="45"/>
      <c r="BK788" s="45"/>
      <c r="BL788" s="45"/>
      <c r="BM788" s="45"/>
      <c r="BN788" s="45"/>
      <c r="BO788" s="45"/>
      <c r="BP788" s="45"/>
      <c r="BQ788" s="45"/>
      <c r="BR788" s="45"/>
      <c r="BS788" s="45"/>
      <c r="BT788" s="45"/>
      <c r="BU788" s="45"/>
      <c r="BV788" s="45"/>
      <c r="BW788" s="45"/>
      <c r="BX788" s="45"/>
      <c r="BY788" s="45"/>
      <c r="BZ788" s="45"/>
      <c r="CA788" s="45"/>
      <c r="CB788" s="45"/>
      <c r="CC788" s="45"/>
      <c r="CD788" s="45"/>
      <c r="CE788" s="45"/>
      <c r="CF788" s="45"/>
      <c r="CG788" s="45"/>
      <c r="CH788" s="45"/>
      <c r="CI788" s="45"/>
      <c r="CJ788" s="45"/>
      <c r="CK788" s="45"/>
      <c r="CL788" s="45"/>
      <c r="CM788" s="45"/>
      <c r="CN788" s="45"/>
      <c r="CO788" s="45"/>
      <c r="CP788" s="45"/>
      <c r="CQ788" s="45"/>
      <c r="CR788" s="45"/>
      <c r="CS788" s="45"/>
      <c r="CT788" s="45"/>
      <c r="CU788" s="45"/>
      <c r="CV788" s="45"/>
      <c r="CW788" s="45"/>
      <c r="CX788" s="45"/>
      <c r="CY788" s="45"/>
      <c r="CZ788" s="45"/>
      <c r="DA788" s="45"/>
      <c r="DB788" s="45"/>
      <c r="DC788" s="45"/>
      <c r="DD788" s="45"/>
      <c r="DE788" s="45"/>
      <c r="DF788" s="45"/>
      <c r="DG788" s="45"/>
      <c r="DH788" s="45"/>
      <c r="DI788" s="45"/>
      <c r="DJ788" s="45"/>
      <c r="DK788" s="45"/>
      <c r="DL788" s="45"/>
      <c r="DM788" s="45"/>
      <c r="DN788" s="45"/>
      <c r="DO788" s="45"/>
      <c r="DP788" s="45"/>
      <c r="DQ788" s="45"/>
      <c r="DR788" s="45"/>
      <c r="DS788" s="45"/>
      <c r="DT788" s="45"/>
      <c r="DU788" s="45"/>
      <c r="DV788" s="45"/>
      <c r="DW788" s="45"/>
      <c r="DX788" s="45"/>
      <c r="DY788" s="45"/>
      <c r="DZ788" s="45"/>
      <c r="EA788" s="45"/>
      <c r="EB788" s="45"/>
      <c r="EC788" s="45"/>
      <c r="ED788" s="45"/>
      <c r="EE788" s="45"/>
      <c r="EF788" s="45"/>
      <c r="EG788" s="45"/>
      <c r="EH788" s="45"/>
      <c r="EI788" s="45"/>
      <c r="EJ788" s="45"/>
      <c r="EK788" s="45"/>
      <c r="EL788" s="45"/>
      <c r="EM788" s="45"/>
      <c r="EN788" s="45"/>
      <c r="EO788" s="45"/>
      <c r="EP788" s="45"/>
      <c r="EQ788" s="45"/>
      <c r="ER788" s="45"/>
    </row>
    <row r="789" spans="1:256" ht="63.7" x14ac:dyDescent="0.25">
      <c r="A789" s="97">
        <v>2992</v>
      </c>
      <c r="B789" s="100" t="s">
        <v>7908</v>
      </c>
      <c r="C789" s="98" t="s">
        <v>7035</v>
      </c>
      <c r="D789" s="99"/>
      <c r="E789" s="100" t="s">
        <v>7157</v>
      </c>
      <c r="F789" s="98" t="s">
        <v>7158</v>
      </c>
      <c r="G789" s="100" t="s">
        <v>7605</v>
      </c>
      <c r="H789" s="98">
        <v>2013</v>
      </c>
      <c r="I789" s="100" t="s">
        <v>7606</v>
      </c>
      <c r="J789" s="101">
        <v>57211.319439999999</v>
      </c>
      <c r="K789" s="100" t="s">
        <v>7903</v>
      </c>
      <c r="L789" s="100" t="s">
        <v>7161</v>
      </c>
      <c r="M789" s="100" t="s">
        <v>7607</v>
      </c>
      <c r="N789" s="100" t="s">
        <v>7608</v>
      </c>
      <c r="O789" s="100" t="s">
        <v>7609</v>
      </c>
      <c r="P789" s="100" t="s">
        <v>7610</v>
      </c>
      <c r="Q789" s="102">
        <v>12.235294117647058</v>
      </c>
      <c r="R789" s="98">
        <v>0</v>
      </c>
      <c r="S789" s="98">
        <v>6.5882352941176467</v>
      </c>
      <c r="T789" s="98">
        <v>5.6470588235294121</v>
      </c>
      <c r="U789" s="102">
        <v>12.235294117647058</v>
      </c>
      <c r="V789" s="98" t="s">
        <v>7227</v>
      </c>
      <c r="W789" s="98">
        <v>0</v>
      </c>
      <c r="X789" s="103" t="s">
        <v>7044</v>
      </c>
      <c r="Y789" s="102">
        <v>3</v>
      </c>
      <c r="Z789" s="102">
        <v>11</v>
      </c>
      <c r="AA789" s="102">
        <v>5</v>
      </c>
      <c r="AB789" s="102">
        <v>4</v>
      </c>
      <c r="AC789" s="98" t="s">
        <v>1295</v>
      </c>
      <c r="AD789" s="102">
        <v>30.3</v>
      </c>
      <c r="AE789" s="104">
        <v>3</v>
      </c>
      <c r="AF789" s="105"/>
      <c r="AG789" s="106"/>
      <c r="AH789" s="100"/>
      <c r="AI789" s="107"/>
      <c r="AJ789" s="106"/>
      <c r="AK789" s="98"/>
      <c r="AL789" s="107"/>
      <c r="AM789" s="106"/>
      <c r="AN789" s="98"/>
      <c r="AO789" s="107"/>
      <c r="AP789" s="106"/>
      <c r="AQ789" s="98"/>
      <c r="AR789" s="107"/>
      <c r="AS789" s="106"/>
      <c r="AT789" s="98"/>
      <c r="AU789" s="107"/>
      <c r="AV789" s="108"/>
      <c r="AW789" s="98"/>
      <c r="AX789" s="98"/>
      <c r="AY789" s="45"/>
      <c r="AZ789" s="45"/>
      <c r="BA789" s="45"/>
      <c r="BB789" s="45"/>
      <c r="BC789" s="45"/>
      <c r="BD789" s="45"/>
      <c r="BE789" s="45"/>
      <c r="BF789" s="45"/>
      <c r="BG789" s="45"/>
      <c r="BH789" s="45"/>
      <c r="BI789" s="45"/>
      <c r="BJ789" s="45"/>
      <c r="BK789" s="45"/>
      <c r="BL789" s="45"/>
      <c r="BM789" s="45"/>
      <c r="BN789" s="45"/>
      <c r="BO789" s="45"/>
      <c r="BP789" s="45"/>
      <c r="BQ789" s="45"/>
      <c r="BR789" s="45"/>
      <c r="BS789" s="45"/>
      <c r="BT789" s="45"/>
      <c r="BU789" s="45"/>
      <c r="BV789" s="45"/>
      <c r="BW789" s="45"/>
      <c r="BX789" s="45"/>
      <c r="BY789" s="45"/>
      <c r="BZ789" s="45"/>
      <c r="CA789" s="45"/>
      <c r="CB789" s="45"/>
      <c r="CC789" s="45"/>
      <c r="CD789" s="45"/>
      <c r="CE789" s="45"/>
      <c r="CF789" s="45"/>
      <c r="CG789" s="45"/>
      <c r="CH789" s="45"/>
      <c r="CI789" s="45"/>
      <c r="CJ789" s="45"/>
      <c r="CK789" s="45"/>
      <c r="CL789" s="45"/>
      <c r="CM789" s="45"/>
      <c r="CN789" s="45"/>
      <c r="CO789" s="45"/>
      <c r="CP789" s="45"/>
      <c r="CQ789" s="45"/>
      <c r="CR789" s="45"/>
      <c r="CS789" s="45"/>
      <c r="CT789" s="45"/>
      <c r="CU789" s="45"/>
      <c r="CV789" s="45"/>
      <c r="CW789" s="45"/>
      <c r="CX789" s="45"/>
      <c r="CY789" s="45"/>
      <c r="CZ789" s="45"/>
      <c r="DA789" s="45"/>
      <c r="DB789" s="45"/>
      <c r="DC789" s="45"/>
      <c r="DD789" s="45"/>
      <c r="DE789" s="45"/>
      <c r="DF789" s="45"/>
      <c r="DG789" s="45"/>
      <c r="DH789" s="45"/>
      <c r="DI789" s="45"/>
      <c r="DJ789" s="45"/>
      <c r="DK789" s="45"/>
      <c r="DL789" s="45"/>
      <c r="DM789" s="45"/>
      <c r="DN789" s="45"/>
      <c r="DO789" s="45"/>
      <c r="DP789" s="45"/>
      <c r="DQ789" s="45"/>
      <c r="DR789" s="45"/>
      <c r="DS789" s="45"/>
      <c r="DT789" s="45"/>
      <c r="DU789" s="45"/>
      <c r="DV789" s="45"/>
      <c r="DW789" s="45"/>
      <c r="DX789" s="45"/>
      <c r="DY789" s="45"/>
      <c r="DZ789" s="45"/>
      <c r="EA789" s="45"/>
      <c r="EB789" s="45"/>
      <c r="EC789" s="45"/>
      <c r="ED789" s="45"/>
      <c r="EE789" s="45"/>
      <c r="EF789" s="45"/>
      <c r="EG789" s="45"/>
      <c r="EH789" s="45"/>
      <c r="EI789" s="45"/>
      <c r="EJ789" s="45"/>
      <c r="EK789" s="45"/>
      <c r="EL789" s="45"/>
      <c r="EM789" s="45"/>
      <c r="EN789" s="45"/>
      <c r="EO789" s="45"/>
      <c r="EP789" s="45"/>
      <c r="EQ789" s="45"/>
      <c r="ER789" s="45"/>
    </row>
    <row r="790" spans="1:256" ht="114.65" x14ac:dyDescent="0.25">
      <c r="A790" s="97">
        <v>2992</v>
      </c>
      <c r="B790" s="100" t="s">
        <v>7908</v>
      </c>
      <c r="C790" s="98" t="s">
        <v>7035</v>
      </c>
      <c r="D790" s="99"/>
      <c r="E790" s="100" t="s">
        <v>7303</v>
      </c>
      <c r="F790" s="98" t="s">
        <v>7304</v>
      </c>
      <c r="G790" s="100" t="s">
        <v>7626</v>
      </c>
      <c r="H790" s="98">
        <v>2011</v>
      </c>
      <c r="I790" s="100" t="s">
        <v>7627</v>
      </c>
      <c r="J790" s="101">
        <v>160997.01999999999</v>
      </c>
      <c r="K790" s="100" t="s">
        <v>7903</v>
      </c>
      <c r="L790" s="100" t="s">
        <v>7040</v>
      </c>
      <c r="M790" s="100" t="s">
        <v>7041</v>
      </c>
      <c r="N790" s="100" t="s">
        <v>7628</v>
      </c>
      <c r="O790" s="100" t="s">
        <v>7628</v>
      </c>
      <c r="P790" s="100" t="s">
        <v>7137</v>
      </c>
      <c r="Q790" s="102">
        <v>31.807000000000002</v>
      </c>
      <c r="R790" s="98">
        <v>0</v>
      </c>
      <c r="S790" s="98">
        <v>9.456999999999999</v>
      </c>
      <c r="T790" s="98">
        <v>22.35</v>
      </c>
      <c r="U790" s="102">
        <v>31.807000000000002</v>
      </c>
      <c r="V790" s="98">
        <v>73</v>
      </c>
      <c r="W790" s="98">
        <v>0.74992462593407017</v>
      </c>
      <c r="X790" s="103" t="s">
        <v>7044</v>
      </c>
      <c r="Y790" s="102">
        <v>4</v>
      </c>
      <c r="Z790" s="102">
        <v>7</v>
      </c>
      <c r="AA790" s="102">
        <v>5</v>
      </c>
      <c r="AB790" s="102">
        <v>4</v>
      </c>
      <c r="AC790" s="98" t="s">
        <v>1295</v>
      </c>
      <c r="AD790" s="102">
        <v>22.35</v>
      </c>
      <c r="AE790" s="104">
        <v>3</v>
      </c>
      <c r="AF790" s="105"/>
      <c r="AG790" s="106"/>
      <c r="AH790" s="100"/>
      <c r="AI790" s="107"/>
      <c r="AJ790" s="106"/>
      <c r="AK790" s="98"/>
      <c r="AL790" s="107"/>
      <c r="AM790" s="106"/>
      <c r="AN790" s="98"/>
      <c r="AO790" s="107"/>
      <c r="AP790" s="106"/>
      <c r="AQ790" s="98"/>
      <c r="AR790" s="107"/>
      <c r="AS790" s="106"/>
      <c r="AT790" s="98"/>
      <c r="AU790" s="107"/>
      <c r="AV790" s="108"/>
      <c r="AW790" s="98"/>
      <c r="AX790" s="98"/>
      <c r="AY790" s="45"/>
      <c r="AZ790" s="45"/>
      <c r="BA790" s="45"/>
      <c r="BB790" s="45"/>
      <c r="BC790" s="45"/>
      <c r="BD790" s="45"/>
      <c r="BE790" s="45"/>
      <c r="BF790" s="45"/>
      <c r="BG790" s="45"/>
      <c r="BH790" s="45"/>
      <c r="BI790" s="45"/>
      <c r="BJ790" s="45"/>
      <c r="BK790" s="45"/>
      <c r="BL790" s="45"/>
      <c r="BM790" s="45"/>
      <c r="BN790" s="45"/>
      <c r="BO790" s="45"/>
      <c r="BP790" s="45"/>
      <c r="BQ790" s="45"/>
      <c r="BR790" s="45"/>
      <c r="BS790" s="45"/>
      <c r="BT790" s="45"/>
      <c r="BU790" s="45"/>
      <c r="BV790" s="45"/>
      <c r="BW790" s="45"/>
      <c r="BX790" s="45"/>
      <c r="BY790" s="45"/>
      <c r="BZ790" s="45"/>
      <c r="CA790" s="45"/>
      <c r="CB790" s="45"/>
      <c r="CC790" s="45"/>
      <c r="CD790" s="45"/>
      <c r="CE790" s="45"/>
      <c r="CF790" s="45"/>
      <c r="CG790" s="45"/>
      <c r="CH790" s="45"/>
      <c r="CI790" s="45"/>
      <c r="CJ790" s="45"/>
      <c r="CK790" s="45"/>
      <c r="CL790" s="45"/>
      <c r="CM790" s="45"/>
      <c r="CN790" s="45"/>
      <c r="CO790" s="45"/>
      <c r="CP790" s="45"/>
      <c r="CQ790" s="45"/>
      <c r="CR790" s="45"/>
      <c r="CS790" s="45"/>
      <c r="CT790" s="45"/>
      <c r="CU790" s="45"/>
      <c r="CV790" s="45"/>
      <c r="CW790" s="45"/>
      <c r="CX790" s="45"/>
      <c r="CY790" s="45"/>
      <c r="CZ790" s="45"/>
      <c r="DA790" s="45"/>
      <c r="DB790" s="45"/>
      <c r="DC790" s="45"/>
      <c r="DD790" s="45"/>
      <c r="DE790" s="45"/>
      <c r="DF790" s="45"/>
      <c r="DG790" s="45"/>
      <c r="DH790" s="45"/>
      <c r="DI790" s="45"/>
      <c r="DJ790" s="45"/>
      <c r="DK790" s="45"/>
      <c r="DL790" s="45"/>
      <c r="DM790" s="45"/>
      <c r="DN790" s="45"/>
      <c r="DO790" s="45"/>
      <c r="DP790" s="45"/>
      <c r="DQ790" s="45"/>
      <c r="DR790" s="45"/>
      <c r="DS790" s="45"/>
      <c r="DT790" s="45"/>
      <c r="DU790" s="45"/>
      <c r="DV790" s="45"/>
      <c r="DW790" s="45"/>
      <c r="DX790" s="45"/>
      <c r="DY790" s="45"/>
      <c r="DZ790" s="45"/>
      <c r="EA790" s="45"/>
      <c r="EB790" s="45"/>
      <c r="EC790" s="45"/>
      <c r="ED790" s="45"/>
      <c r="EE790" s="45"/>
      <c r="EF790" s="45"/>
      <c r="EG790" s="45"/>
      <c r="EH790" s="45"/>
      <c r="EI790" s="45"/>
      <c r="EJ790" s="45"/>
      <c r="EK790" s="45"/>
      <c r="EL790" s="45"/>
      <c r="EM790" s="45"/>
      <c r="EN790" s="45"/>
      <c r="EO790" s="45"/>
      <c r="EP790" s="45"/>
      <c r="EQ790" s="45"/>
      <c r="ER790" s="45"/>
    </row>
    <row r="791" spans="1:256" ht="114.65" x14ac:dyDescent="0.25">
      <c r="A791" s="97">
        <v>2992</v>
      </c>
      <c r="B791" s="100" t="s">
        <v>7908</v>
      </c>
      <c r="C791" s="98" t="s">
        <v>7035</v>
      </c>
      <c r="D791" s="99"/>
      <c r="E791" s="100" t="s">
        <v>1094</v>
      </c>
      <c r="F791" s="98" t="s">
        <v>7648</v>
      </c>
      <c r="G791" s="100" t="s">
        <v>6035</v>
      </c>
      <c r="H791" s="98">
        <v>2013</v>
      </c>
      <c r="I791" s="100" t="s">
        <v>7649</v>
      </c>
      <c r="J791" s="101">
        <v>67209.2</v>
      </c>
      <c r="K791" s="100" t="s">
        <v>7903</v>
      </c>
      <c r="L791" s="100" t="s">
        <v>7650</v>
      </c>
      <c r="M791" s="100" t="s">
        <v>7651</v>
      </c>
      <c r="N791" s="100" t="s">
        <v>7652</v>
      </c>
      <c r="O791" s="100" t="s">
        <v>7653</v>
      </c>
      <c r="P791" s="100" t="s">
        <v>7654</v>
      </c>
      <c r="Q791" s="102">
        <v>17.058823529411764</v>
      </c>
      <c r="R791" s="98">
        <v>0</v>
      </c>
      <c r="S791" s="98">
        <v>8.235294117647058</v>
      </c>
      <c r="T791" s="98">
        <v>8.8235294117647065</v>
      </c>
      <c r="U791" s="102">
        <v>17.058823529411764</v>
      </c>
      <c r="V791" s="98" t="s">
        <v>7227</v>
      </c>
      <c r="W791" s="98">
        <v>0</v>
      </c>
      <c r="X791" s="103" t="s">
        <v>7044</v>
      </c>
      <c r="Y791" s="102">
        <v>6</v>
      </c>
      <c r="Z791" s="102">
        <v>1</v>
      </c>
      <c r="AA791" s="102">
        <v>4</v>
      </c>
      <c r="AB791" s="102">
        <v>14</v>
      </c>
      <c r="AC791" s="98" t="s">
        <v>1295</v>
      </c>
      <c r="AD791" s="102">
        <v>22.35</v>
      </c>
      <c r="AE791" s="104">
        <v>3</v>
      </c>
      <c r="AF791" s="105"/>
      <c r="AG791" s="106"/>
      <c r="AH791" s="100"/>
      <c r="AI791" s="107"/>
      <c r="AJ791" s="106"/>
      <c r="AK791" s="98"/>
      <c r="AL791" s="107"/>
      <c r="AM791" s="106"/>
      <c r="AN791" s="98"/>
      <c r="AO791" s="107"/>
      <c r="AP791" s="106"/>
      <c r="AQ791" s="98"/>
      <c r="AR791" s="107"/>
      <c r="AS791" s="106"/>
      <c r="AT791" s="98"/>
      <c r="AU791" s="107"/>
      <c r="AV791" s="108"/>
      <c r="AW791" s="98"/>
      <c r="AX791" s="98"/>
      <c r="AY791" s="45"/>
      <c r="AZ791" s="45"/>
      <c r="BA791" s="45"/>
      <c r="BB791" s="45"/>
      <c r="BC791" s="45"/>
      <c r="BD791" s="45"/>
      <c r="BE791" s="45"/>
      <c r="BF791" s="45"/>
      <c r="BG791" s="45"/>
      <c r="BH791" s="45"/>
      <c r="BI791" s="45"/>
      <c r="BJ791" s="45"/>
      <c r="BK791" s="45"/>
      <c r="BL791" s="45"/>
      <c r="BM791" s="45"/>
      <c r="BN791" s="45"/>
      <c r="BO791" s="45"/>
      <c r="BP791" s="45"/>
      <c r="BQ791" s="45"/>
      <c r="BR791" s="45"/>
      <c r="BS791" s="45"/>
      <c r="BT791" s="45"/>
      <c r="BU791" s="45"/>
      <c r="BV791" s="45"/>
      <c r="BW791" s="45"/>
      <c r="BX791" s="45"/>
      <c r="BY791" s="45"/>
      <c r="BZ791" s="45"/>
      <c r="CA791" s="45"/>
      <c r="CB791" s="45"/>
      <c r="CC791" s="45"/>
      <c r="CD791" s="45"/>
      <c r="CE791" s="45"/>
      <c r="CF791" s="45"/>
      <c r="CG791" s="45"/>
      <c r="CH791" s="45"/>
      <c r="CI791" s="45"/>
      <c r="CJ791" s="45"/>
      <c r="CK791" s="45"/>
      <c r="CL791" s="45"/>
      <c r="CM791" s="45"/>
      <c r="CN791" s="45"/>
      <c r="CO791" s="45"/>
      <c r="CP791" s="45"/>
      <c r="CQ791" s="45"/>
      <c r="CR791" s="45"/>
      <c r="CS791" s="45"/>
      <c r="CT791" s="45"/>
      <c r="CU791" s="45"/>
      <c r="CV791" s="45"/>
      <c r="CW791" s="45"/>
      <c r="CX791" s="45"/>
      <c r="CY791" s="45"/>
      <c r="CZ791" s="45"/>
      <c r="DA791" s="45"/>
      <c r="DB791" s="45"/>
      <c r="DC791" s="45"/>
      <c r="DD791" s="45"/>
      <c r="DE791" s="45"/>
      <c r="DF791" s="45"/>
      <c r="DG791" s="45"/>
      <c r="DH791" s="45"/>
      <c r="DI791" s="45"/>
      <c r="DJ791" s="45"/>
      <c r="DK791" s="45"/>
      <c r="DL791" s="45"/>
      <c r="DM791" s="45"/>
      <c r="DN791" s="45"/>
      <c r="DO791" s="45"/>
      <c r="DP791" s="45"/>
      <c r="DQ791" s="45"/>
      <c r="DR791" s="45"/>
      <c r="DS791" s="45"/>
      <c r="DT791" s="45"/>
      <c r="DU791" s="45"/>
      <c r="DV791" s="45"/>
      <c r="DW791" s="45"/>
      <c r="DX791" s="45"/>
      <c r="DY791" s="45"/>
      <c r="DZ791" s="45"/>
      <c r="EA791" s="45"/>
      <c r="EB791" s="45"/>
      <c r="EC791" s="45"/>
      <c r="ED791" s="45"/>
      <c r="EE791" s="45"/>
      <c r="EF791" s="45"/>
      <c r="EG791" s="45"/>
      <c r="EH791" s="45"/>
      <c r="EI791" s="45"/>
      <c r="EJ791" s="45"/>
      <c r="EK791" s="45"/>
      <c r="EL791" s="45"/>
      <c r="EM791" s="45"/>
      <c r="EN791" s="45"/>
      <c r="EO791" s="45"/>
      <c r="EP791" s="45"/>
      <c r="EQ791" s="45"/>
      <c r="ER791" s="45"/>
    </row>
    <row r="792" spans="1:256" ht="76.45" x14ac:dyDescent="0.25">
      <c r="A792" s="97">
        <v>2992</v>
      </c>
      <c r="B792" s="100" t="s">
        <v>7908</v>
      </c>
      <c r="C792" s="98" t="s">
        <v>7035</v>
      </c>
      <c r="D792" s="99"/>
      <c r="E792" s="100" t="s">
        <v>7701</v>
      </c>
      <c r="F792" s="98" t="s">
        <v>2329</v>
      </c>
      <c r="G792" s="100" t="s">
        <v>7702</v>
      </c>
      <c r="H792" s="98">
        <v>2011</v>
      </c>
      <c r="I792" s="100" t="s">
        <v>7703</v>
      </c>
      <c r="J792" s="101">
        <v>55720</v>
      </c>
      <c r="K792" s="100" t="s">
        <v>7903</v>
      </c>
      <c r="L792" s="100" t="s">
        <v>7704</v>
      </c>
      <c r="M792" s="100" t="s">
        <v>7705</v>
      </c>
      <c r="N792" s="100" t="s">
        <v>7706</v>
      </c>
      <c r="O792" s="100" t="s">
        <v>7707</v>
      </c>
      <c r="P792" s="100" t="s">
        <v>7708</v>
      </c>
      <c r="Q792" s="102">
        <v>2</v>
      </c>
      <c r="R792" s="98">
        <v>0</v>
      </c>
      <c r="S792" s="98">
        <v>2</v>
      </c>
      <c r="T792" s="98"/>
      <c r="U792" s="102">
        <v>2</v>
      </c>
      <c r="V792" s="98">
        <v>72</v>
      </c>
      <c r="W792" s="98">
        <v>0.66659870782483843</v>
      </c>
      <c r="X792" s="103" t="s">
        <v>7044</v>
      </c>
      <c r="Y792" s="102">
        <v>3</v>
      </c>
      <c r="Z792" s="102">
        <v>1</v>
      </c>
      <c r="AA792" s="102">
        <v>3</v>
      </c>
      <c r="AB792" s="102">
        <v>4</v>
      </c>
      <c r="AC792" s="98" t="s">
        <v>1295</v>
      </c>
      <c r="AD792" s="102">
        <v>22.35</v>
      </c>
      <c r="AE792" s="104">
        <v>3</v>
      </c>
      <c r="AF792" s="105"/>
      <c r="AG792" s="106"/>
      <c r="AH792" s="100"/>
      <c r="AI792" s="107"/>
      <c r="AJ792" s="106"/>
      <c r="AK792" s="98"/>
      <c r="AL792" s="107"/>
      <c r="AM792" s="106"/>
      <c r="AN792" s="98"/>
      <c r="AO792" s="107"/>
      <c r="AP792" s="106"/>
      <c r="AQ792" s="98"/>
      <c r="AR792" s="107"/>
      <c r="AS792" s="106"/>
      <c r="AT792" s="98"/>
      <c r="AU792" s="107"/>
      <c r="AV792" s="108"/>
      <c r="AW792" s="98"/>
      <c r="AX792" s="98"/>
      <c r="AY792" s="45"/>
      <c r="AZ792" s="45"/>
      <c r="BA792" s="45"/>
      <c r="BB792" s="45"/>
      <c r="BC792" s="45"/>
      <c r="BD792" s="45"/>
      <c r="BE792" s="45"/>
      <c r="BF792" s="45"/>
      <c r="BG792" s="45"/>
      <c r="BH792" s="45"/>
      <c r="BI792" s="45"/>
      <c r="BJ792" s="45"/>
      <c r="BK792" s="45"/>
      <c r="BL792" s="45"/>
      <c r="BM792" s="45"/>
      <c r="BN792" s="45"/>
      <c r="BO792" s="45"/>
      <c r="BP792" s="45"/>
      <c r="BQ792" s="45"/>
      <c r="BR792" s="45"/>
      <c r="BS792" s="45"/>
      <c r="BT792" s="45"/>
      <c r="BU792" s="45"/>
      <c r="BV792" s="45"/>
      <c r="BW792" s="45"/>
      <c r="BX792" s="45"/>
      <c r="BY792" s="45"/>
      <c r="BZ792" s="45"/>
      <c r="CA792" s="45"/>
      <c r="CB792" s="45"/>
      <c r="CC792" s="45"/>
      <c r="CD792" s="45"/>
      <c r="CE792" s="45"/>
      <c r="CF792" s="45"/>
      <c r="CG792" s="45"/>
      <c r="CH792" s="45"/>
      <c r="CI792" s="45"/>
      <c r="CJ792" s="45"/>
      <c r="CK792" s="45"/>
      <c r="CL792" s="45"/>
      <c r="CM792" s="45"/>
      <c r="CN792" s="45"/>
      <c r="CO792" s="45"/>
      <c r="CP792" s="45"/>
      <c r="CQ792" s="45"/>
      <c r="CR792" s="45"/>
      <c r="CS792" s="45"/>
      <c r="CT792" s="45"/>
      <c r="CU792" s="45"/>
      <c r="CV792" s="45"/>
      <c r="CW792" s="45"/>
      <c r="CX792" s="45"/>
      <c r="CY792" s="45"/>
      <c r="CZ792" s="45"/>
      <c r="DA792" s="45"/>
      <c r="DB792" s="45"/>
      <c r="DC792" s="45"/>
      <c r="DD792" s="45"/>
      <c r="DE792" s="45"/>
      <c r="DF792" s="45"/>
      <c r="DG792" s="45"/>
      <c r="DH792" s="45"/>
      <c r="DI792" s="45"/>
      <c r="DJ792" s="45"/>
      <c r="DK792" s="45"/>
      <c r="DL792" s="45"/>
      <c r="DM792" s="45"/>
      <c r="DN792" s="45"/>
      <c r="DO792" s="45"/>
      <c r="DP792" s="45"/>
      <c r="DQ792" s="45"/>
      <c r="DR792" s="45"/>
      <c r="DS792" s="45"/>
      <c r="DT792" s="45"/>
      <c r="DU792" s="45"/>
      <c r="DV792" s="45"/>
      <c r="DW792" s="45"/>
      <c r="DX792" s="45"/>
      <c r="DY792" s="45"/>
      <c r="DZ792" s="45"/>
      <c r="EA792" s="45"/>
      <c r="EB792" s="45"/>
      <c r="EC792" s="45"/>
      <c r="ED792" s="45"/>
      <c r="EE792" s="45"/>
      <c r="EF792" s="45"/>
      <c r="EG792" s="45"/>
      <c r="EH792" s="45"/>
      <c r="EI792" s="45"/>
      <c r="EJ792" s="45"/>
      <c r="EK792" s="45"/>
      <c r="EL792" s="45"/>
      <c r="EM792" s="45"/>
      <c r="EN792" s="45"/>
      <c r="EO792" s="45"/>
      <c r="EP792" s="45"/>
      <c r="EQ792" s="45"/>
      <c r="ER792" s="45"/>
    </row>
    <row r="793" spans="1:256" s="41" customFormat="1" ht="76.45" x14ac:dyDescent="0.25">
      <c r="A793" s="97">
        <v>2992</v>
      </c>
      <c r="B793" s="100" t="s">
        <v>7908</v>
      </c>
      <c r="C793" s="98" t="s">
        <v>7035</v>
      </c>
      <c r="D793" s="99"/>
      <c r="E793" s="100" t="s">
        <v>7777</v>
      </c>
      <c r="F793" s="98" t="s">
        <v>7778</v>
      </c>
      <c r="G793" s="100" t="s">
        <v>7779</v>
      </c>
      <c r="H793" s="98" t="s">
        <v>7385</v>
      </c>
      <c r="I793" s="100" t="s">
        <v>7780</v>
      </c>
      <c r="J793" s="101">
        <v>85101.02</v>
      </c>
      <c r="K793" s="100" t="s">
        <v>7903</v>
      </c>
      <c r="L793" s="100" t="s">
        <v>7781</v>
      </c>
      <c r="M793" s="100" t="s">
        <v>7782</v>
      </c>
      <c r="N793" s="100" t="s">
        <v>7783</v>
      </c>
      <c r="O793" s="100" t="s">
        <v>7784</v>
      </c>
      <c r="P793" s="100" t="s">
        <v>7785</v>
      </c>
      <c r="Q793" s="102">
        <v>40.26</v>
      </c>
      <c r="R793" s="98">
        <v>0</v>
      </c>
      <c r="S793" s="98">
        <v>12.06</v>
      </c>
      <c r="T793" s="98">
        <v>28.2</v>
      </c>
      <c r="U793" s="102">
        <v>40.26</v>
      </c>
      <c r="V793" s="98">
        <v>100</v>
      </c>
      <c r="W793" s="98">
        <v>0.11109996096404014</v>
      </c>
      <c r="X793" s="103" t="s">
        <v>7044</v>
      </c>
      <c r="Y793" s="102">
        <v>3</v>
      </c>
      <c r="Z793" s="102">
        <v>3</v>
      </c>
      <c r="AA793" s="102">
        <v>1</v>
      </c>
      <c r="AB793" s="102">
        <v>10</v>
      </c>
      <c r="AC793" s="98" t="s">
        <v>1295</v>
      </c>
      <c r="AD793" s="102">
        <v>30.3</v>
      </c>
      <c r="AE793" s="104">
        <v>3</v>
      </c>
      <c r="AF793" s="105"/>
      <c r="AG793" s="106"/>
      <c r="AH793" s="100"/>
      <c r="AI793" s="107"/>
      <c r="AJ793" s="106"/>
      <c r="AK793" s="98"/>
      <c r="AL793" s="107"/>
      <c r="AM793" s="106"/>
      <c r="AN793" s="98"/>
      <c r="AO793" s="107"/>
      <c r="AP793" s="106"/>
      <c r="AQ793" s="98"/>
      <c r="AR793" s="107"/>
      <c r="AS793" s="106"/>
      <c r="AT793" s="98"/>
      <c r="AU793" s="107"/>
      <c r="AV793" s="108"/>
      <c r="AW793" s="98"/>
      <c r="AX793" s="98"/>
      <c r="AY793" s="45"/>
      <c r="AZ793" s="45"/>
      <c r="BA793" s="45"/>
      <c r="BB793" s="45"/>
      <c r="BC793" s="45"/>
      <c r="BD793" s="45"/>
      <c r="BE793" s="45"/>
      <c r="BF793" s="45"/>
      <c r="BG793" s="45"/>
      <c r="BH793" s="45"/>
      <c r="BI793" s="45"/>
      <c r="BJ793" s="45"/>
      <c r="BK793" s="45"/>
      <c r="BL793" s="45"/>
      <c r="BM793" s="45"/>
      <c r="BN793" s="45"/>
      <c r="BO793" s="45"/>
      <c r="BP793" s="45"/>
      <c r="BQ793" s="45"/>
      <c r="BR793" s="45"/>
      <c r="BS793" s="45"/>
      <c r="BT793" s="45"/>
      <c r="BU793" s="45"/>
      <c r="BV793" s="45"/>
      <c r="BW793" s="45"/>
      <c r="BX793" s="45"/>
      <c r="BY793" s="45"/>
      <c r="BZ793" s="45"/>
      <c r="CA793" s="45"/>
      <c r="CB793" s="45"/>
      <c r="CC793" s="45"/>
      <c r="CD793" s="45"/>
      <c r="CE793" s="45"/>
      <c r="CF793" s="45"/>
      <c r="CG793" s="45"/>
      <c r="CH793" s="45"/>
      <c r="CI793" s="45"/>
      <c r="CJ793" s="45"/>
      <c r="CK793" s="45"/>
      <c r="CL793" s="45"/>
      <c r="CM793" s="45"/>
      <c r="CN793" s="45"/>
      <c r="CO793" s="45"/>
      <c r="CP793" s="45"/>
      <c r="CQ793" s="45"/>
      <c r="CR793" s="45"/>
      <c r="CS793" s="45"/>
      <c r="CT793" s="45"/>
      <c r="CU793" s="45"/>
      <c r="CV793" s="45"/>
      <c r="CW793" s="45"/>
      <c r="CX793" s="45"/>
      <c r="CY793" s="45"/>
      <c r="CZ793" s="45"/>
      <c r="DA793" s="45"/>
      <c r="DB793" s="45"/>
      <c r="DC793" s="45"/>
      <c r="DD793" s="45"/>
      <c r="DE793" s="45"/>
      <c r="DF793" s="45"/>
      <c r="DG793" s="45"/>
      <c r="DH793" s="45"/>
      <c r="DI793" s="45"/>
      <c r="DJ793" s="45"/>
      <c r="DK793" s="45"/>
      <c r="DL793" s="45"/>
      <c r="DM793" s="45"/>
      <c r="DN793" s="45"/>
      <c r="DO793" s="45"/>
      <c r="DP793" s="45"/>
      <c r="DQ793" s="45"/>
      <c r="DR793" s="45"/>
      <c r="DS793" s="45"/>
      <c r="DT793" s="45"/>
      <c r="DU793" s="45"/>
      <c r="DV793" s="45"/>
      <c r="DW793" s="45"/>
      <c r="DX793" s="45"/>
      <c r="DY793" s="45"/>
      <c r="DZ793" s="45"/>
      <c r="EA793" s="45"/>
      <c r="EB793" s="45"/>
      <c r="EC793" s="45"/>
      <c r="ED793" s="45"/>
      <c r="EE793" s="45"/>
      <c r="EF793" s="45"/>
      <c r="EG793" s="45"/>
      <c r="EH793" s="45"/>
      <c r="EI793" s="45"/>
      <c r="EJ793" s="45"/>
      <c r="EK793" s="45"/>
      <c r="EL793" s="45"/>
      <c r="EM793" s="45"/>
      <c r="EN793" s="45"/>
      <c r="EO793" s="45"/>
      <c r="EP793" s="45"/>
      <c r="EQ793" s="45"/>
      <c r="ER793" s="45"/>
      <c r="ES793" s="45"/>
      <c r="ET793" s="45"/>
      <c r="EU793" s="45"/>
      <c r="EV793" s="45"/>
      <c r="EW793" s="45"/>
      <c r="EX793" s="45"/>
      <c r="EY793" s="45"/>
      <c r="EZ793" s="45"/>
      <c r="FA793" s="45"/>
      <c r="FB793" s="45"/>
      <c r="FC793" s="45"/>
      <c r="FD793" s="45"/>
      <c r="FE793" s="45"/>
      <c r="FF793" s="45"/>
      <c r="FG793" s="45"/>
      <c r="FH793" s="45"/>
      <c r="FI793" s="45"/>
      <c r="FJ793" s="45"/>
      <c r="FK793" s="45"/>
      <c r="FL793" s="45"/>
      <c r="FM793" s="45"/>
      <c r="FN793" s="45"/>
      <c r="FO793" s="45"/>
      <c r="FP793" s="45"/>
      <c r="FQ793" s="45"/>
      <c r="FR793" s="45"/>
      <c r="FS793" s="45"/>
      <c r="FT793" s="45"/>
      <c r="FU793" s="45"/>
      <c r="FV793" s="45"/>
      <c r="FW793" s="45"/>
      <c r="FX793" s="45"/>
      <c r="FY793" s="45"/>
      <c r="FZ793" s="45"/>
      <c r="GA793" s="45"/>
      <c r="GB793" s="45"/>
      <c r="GC793" s="45"/>
      <c r="GD793" s="45"/>
      <c r="GE793" s="45"/>
      <c r="GF793" s="45"/>
      <c r="GG793" s="45"/>
      <c r="GH793" s="45"/>
      <c r="GI793" s="45"/>
      <c r="GJ793" s="45"/>
      <c r="GK793" s="45"/>
      <c r="GL793" s="45"/>
      <c r="GM793" s="45"/>
      <c r="GN793" s="45"/>
      <c r="GO793" s="45"/>
      <c r="GP793" s="45"/>
      <c r="GQ793" s="45"/>
      <c r="GR793" s="45"/>
      <c r="GS793" s="45"/>
      <c r="GT793" s="45"/>
      <c r="GU793" s="45"/>
      <c r="GV793" s="45"/>
      <c r="GW793" s="45"/>
      <c r="GX793" s="45"/>
      <c r="GY793" s="45"/>
      <c r="GZ793" s="45"/>
      <c r="HA793" s="45"/>
      <c r="HB793" s="45"/>
      <c r="HC793" s="45"/>
      <c r="HD793" s="45"/>
      <c r="HE793" s="45"/>
      <c r="HF793" s="45"/>
      <c r="HG793" s="45"/>
      <c r="HH793" s="45"/>
      <c r="HI793" s="45"/>
      <c r="HJ793" s="45"/>
      <c r="HK793" s="45"/>
      <c r="HL793" s="45"/>
      <c r="HM793" s="45"/>
      <c r="HN793" s="45"/>
      <c r="HO793" s="45"/>
      <c r="HP793" s="45"/>
      <c r="HQ793" s="45"/>
      <c r="HR793" s="45"/>
      <c r="HS793" s="45"/>
      <c r="HT793" s="45"/>
      <c r="HU793" s="45"/>
      <c r="HV793" s="45"/>
      <c r="HW793" s="45"/>
      <c r="HX793" s="45"/>
      <c r="HY793" s="45"/>
      <c r="HZ793" s="45"/>
      <c r="IA793" s="45"/>
      <c r="IB793" s="45"/>
      <c r="IC793" s="45"/>
      <c r="ID793" s="45"/>
      <c r="IE793" s="45"/>
      <c r="IF793" s="45"/>
      <c r="IG793" s="45"/>
      <c r="IH793" s="45"/>
      <c r="II793" s="45"/>
      <c r="IJ793" s="45"/>
      <c r="IK793" s="45"/>
      <c r="IL793" s="45"/>
      <c r="IM793" s="45"/>
      <c r="IN793" s="45"/>
      <c r="IO793" s="45"/>
      <c r="IP793" s="45"/>
      <c r="IQ793" s="45"/>
      <c r="IR793" s="45"/>
      <c r="IS793" s="45"/>
      <c r="IT793" s="45"/>
      <c r="IU793" s="45"/>
      <c r="IV793" s="45"/>
    </row>
    <row r="794" spans="1:256" s="41" customFormat="1" ht="242.05" x14ac:dyDescent="0.25">
      <c r="A794" s="97">
        <v>2992</v>
      </c>
      <c r="B794" s="100" t="s">
        <v>7908</v>
      </c>
      <c r="C794" s="98" t="s">
        <v>7035</v>
      </c>
      <c r="D794" s="99"/>
      <c r="E794" s="100" t="s">
        <v>7130</v>
      </c>
      <c r="F794" s="98" t="s">
        <v>840</v>
      </c>
      <c r="G794" s="100" t="s">
        <v>7804</v>
      </c>
      <c r="H794" s="98">
        <v>2011</v>
      </c>
      <c r="I794" s="100" t="s">
        <v>7805</v>
      </c>
      <c r="J794" s="101">
        <v>411600</v>
      </c>
      <c r="K794" s="100" t="s">
        <v>7903</v>
      </c>
      <c r="L794" s="100" t="s">
        <v>7133</v>
      </c>
      <c r="M794" s="100" t="s">
        <v>7134</v>
      </c>
      <c r="N794" s="100" t="s">
        <v>7806</v>
      </c>
      <c r="O794" s="100" t="s">
        <v>7807</v>
      </c>
      <c r="P794" s="100" t="s">
        <v>7808</v>
      </c>
      <c r="Q794" s="102">
        <v>38.129999999999995</v>
      </c>
      <c r="R794" s="98">
        <v>0</v>
      </c>
      <c r="S794" s="98">
        <v>10.59</v>
      </c>
      <c r="T794" s="98">
        <v>27.54</v>
      </c>
      <c r="U794" s="102">
        <v>38.129999999999995</v>
      </c>
      <c r="V794" s="98">
        <v>100</v>
      </c>
      <c r="W794" s="98">
        <v>0.74992500000000006</v>
      </c>
      <c r="X794" s="103" t="s">
        <v>7044</v>
      </c>
      <c r="Y794" s="102">
        <v>3</v>
      </c>
      <c r="Z794" s="102">
        <v>8</v>
      </c>
      <c r="AA794" s="102">
        <v>1</v>
      </c>
      <c r="AB794" s="102">
        <v>60</v>
      </c>
      <c r="AC794" s="98" t="s">
        <v>1295</v>
      </c>
      <c r="AD794" s="102">
        <v>30.3</v>
      </c>
      <c r="AE794" s="104">
        <v>3</v>
      </c>
      <c r="AF794" s="105"/>
      <c r="AG794" s="106"/>
      <c r="AH794" s="100"/>
      <c r="AI794" s="107"/>
      <c r="AJ794" s="106"/>
      <c r="AK794" s="98"/>
      <c r="AL794" s="107"/>
      <c r="AM794" s="106"/>
      <c r="AN794" s="98"/>
      <c r="AO794" s="107"/>
      <c r="AP794" s="106"/>
      <c r="AQ794" s="98"/>
      <c r="AR794" s="107"/>
      <c r="AS794" s="106"/>
      <c r="AT794" s="98"/>
      <c r="AU794" s="107"/>
      <c r="AV794" s="108"/>
      <c r="AW794" s="98"/>
      <c r="AX794" s="98"/>
      <c r="AY794" s="45"/>
      <c r="AZ794" s="45"/>
      <c r="BA794" s="45"/>
      <c r="BB794" s="45"/>
      <c r="BC794" s="45"/>
      <c r="BD794" s="45"/>
      <c r="BE794" s="45"/>
      <c r="BF794" s="45"/>
      <c r="BG794" s="45"/>
      <c r="BH794" s="45"/>
      <c r="BI794" s="45"/>
      <c r="BJ794" s="45"/>
      <c r="BK794" s="45"/>
      <c r="BL794" s="45"/>
      <c r="BM794" s="45"/>
      <c r="BN794" s="45"/>
      <c r="BO794" s="45"/>
      <c r="BP794" s="45"/>
      <c r="BQ794" s="45"/>
      <c r="BR794" s="45"/>
      <c r="BS794" s="45"/>
      <c r="BT794" s="45"/>
      <c r="BU794" s="45"/>
      <c r="BV794" s="45"/>
      <c r="BW794" s="45"/>
      <c r="BX794" s="45"/>
      <c r="BY794" s="45"/>
      <c r="BZ794" s="45"/>
      <c r="CA794" s="45"/>
      <c r="CB794" s="45"/>
      <c r="CC794" s="45"/>
      <c r="CD794" s="45"/>
      <c r="CE794" s="45"/>
      <c r="CF794" s="45"/>
      <c r="CG794" s="45"/>
      <c r="CH794" s="45"/>
      <c r="CI794" s="45"/>
      <c r="CJ794" s="45"/>
      <c r="CK794" s="45"/>
      <c r="CL794" s="45"/>
      <c r="CM794" s="45"/>
      <c r="CN794" s="45"/>
      <c r="CO794" s="45"/>
      <c r="CP794" s="45"/>
      <c r="CQ794" s="45"/>
      <c r="CR794" s="45"/>
      <c r="CS794" s="45"/>
      <c r="CT794" s="45"/>
      <c r="CU794" s="45"/>
      <c r="CV794" s="45"/>
      <c r="CW794" s="45"/>
      <c r="CX794" s="45"/>
      <c r="CY794" s="45"/>
      <c r="CZ794" s="45"/>
      <c r="DA794" s="45"/>
      <c r="DB794" s="45"/>
      <c r="DC794" s="45"/>
      <c r="DD794" s="45"/>
      <c r="DE794" s="45"/>
      <c r="DF794" s="45"/>
      <c r="DG794" s="45"/>
      <c r="DH794" s="45"/>
      <c r="DI794" s="45"/>
      <c r="DJ794" s="45"/>
      <c r="DK794" s="45"/>
      <c r="DL794" s="45"/>
      <c r="DM794" s="45"/>
      <c r="DN794" s="45"/>
      <c r="DO794" s="45"/>
      <c r="DP794" s="45"/>
      <c r="DQ794" s="45"/>
      <c r="DR794" s="45"/>
      <c r="DS794" s="45"/>
      <c r="DT794" s="45"/>
      <c r="DU794" s="45"/>
      <c r="DV794" s="45"/>
      <c r="DW794" s="45"/>
      <c r="DX794" s="45"/>
      <c r="DY794" s="45"/>
      <c r="DZ794" s="45"/>
      <c r="EA794" s="45"/>
      <c r="EB794" s="45"/>
      <c r="EC794" s="45"/>
      <c r="ED794" s="45"/>
      <c r="EE794" s="45"/>
      <c r="EF794" s="45"/>
      <c r="EG794" s="45"/>
      <c r="EH794" s="45"/>
      <c r="EI794" s="45"/>
      <c r="EJ794" s="45"/>
      <c r="EK794" s="45"/>
      <c r="EL794" s="45"/>
      <c r="EM794" s="45"/>
      <c r="EN794" s="45"/>
      <c r="EO794" s="45"/>
      <c r="EP794" s="45"/>
      <c r="EQ794" s="45"/>
      <c r="ER794" s="45"/>
      <c r="ES794" s="45"/>
      <c r="ET794" s="45"/>
      <c r="EU794" s="45"/>
      <c r="EV794" s="45"/>
      <c r="EW794" s="45"/>
      <c r="EX794" s="45"/>
      <c r="EY794" s="45"/>
      <c r="EZ794" s="45"/>
      <c r="FA794" s="45"/>
      <c r="FB794" s="45"/>
      <c r="FC794" s="45"/>
      <c r="FD794" s="45"/>
      <c r="FE794" s="45"/>
      <c r="FF794" s="45"/>
      <c r="FG794" s="45"/>
      <c r="FH794" s="45"/>
      <c r="FI794" s="45"/>
      <c r="FJ794" s="45"/>
      <c r="FK794" s="45"/>
      <c r="FL794" s="45"/>
      <c r="FM794" s="45"/>
      <c r="FN794" s="45"/>
      <c r="FO794" s="45"/>
      <c r="FP794" s="45"/>
      <c r="FQ794" s="45"/>
      <c r="FR794" s="45"/>
      <c r="FS794" s="45"/>
      <c r="FT794" s="45"/>
      <c r="FU794" s="45"/>
      <c r="FV794" s="45"/>
      <c r="FW794" s="45"/>
      <c r="FX794" s="45"/>
      <c r="FY794" s="45"/>
      <c r="FZ794" s="45"/>
      <c r="GA794" s="45"/>
      <c r="GB794" s="45"/>
      <c r="GC794" s="45"/>
      <c r="GD794" s="45"/>
      <c r="GE794" s="45"/>
      <c r="GF794" s="45"/>
      <c r="GG794" s="45"/>
      <c r="GH794" s="45"/>
      <c r="GI794" s="45"/>
      <c r="GJ794" s="45"/>
      <c r="GK794" s="45"/>
      <c r="GL794" s="45"/>
      <c r="GM794" s="45"/>
      <c r="GN794" s="45"/>
      <c r="GO794" s="45"/>
      <c r="GP794" s="45"/>
      <c r="GQ794" s="45"/>
      <c r="GR794" s="45"/>
      <c r="GS794" s="45"/>
      <c r="GT794" s="45"/>
      <c r="GU794" s="45"/>
      <c r="GV794" s="45"/>
      <c r="GW794" s="45"/>
      <c r="GX794" s="45"/>
      <c r="GY794" s="45"/>
      <c r="GZ794" s="45"/>
      <c r="HA794" s="45"/>
      <c r="HB794" s="45"/>
      <c r="HC794" s="45"/>
      <c r="HD794" s="45"/>
      <c r="HE794" s="45"/>
      <c r="HF794" s="45"/>
      <c r="HG794" s="45"/>
      <c r="HH794" s="45"/>
      <c r="HI794" s="45"/>
      <c r="HJ794" s="45"/>
      <c r="HK794" s="45"/>
      <c r="HL794" s="45"/>
      <c r="HM794" s="45"/>
      <c r="HN794" s="45"/>
      <c r="HO794" s="45"/>
      <c r="HP794" s="45"/>
      <c r="HQ794" s="45"/>
      <c r="HR794" s="45"/>
      <c r="HS794" s="45"/>
      <c r="HT794" s="45"/>
      <c r="HU794" s="45"/>
      <c r="HV794" s="45"/>
      <c r="HW794" s="45"/>
      <c r="HX794" s="45"/>
      <c r="HY794" s="45"/>
      <c r="HZ794" s="45"/>
      <c r="IA794" s="45"/>
      <c r="IB794" s="45"/>
      <c r="IC794" s="45"/>
      <c r="ID794" s="45"/>
      <c r="IE794" s="45"/>
      <c r="IF794" s="45"/>
      <c r="IG794" s="45"/>
      <c r="IH794" s="45"/>
      <c r="II794" s="45"/>
      <c r="IJ794" s="45"/>
      <c r="IK794" s="45"/>
      <c r="IL794" s="45"/>
      <c r="IM794" s="45"/>
      <c r="IN794" s="45"/>
      <c r="IO794" s="45"/>
      <c r="IP794" s="45"/>
      <c r="IQ794" s="45"/>
      <c r="IR794" s="45"/>
      <c r="IS794" s="45"/>
      <c r="IT794" s="45"/>
      <c r="IU794" s="45"/>
      <c r="IV794" s="45"/>
    </row>
    <row r="795" spans="1:256" ht="140.15" x14ac:dyDescent="0.25">
      <c r="A795" s="97">
        <v>2992</v>
      </c>
      <c r="B795" s="100" t="s">
        <v>7908</v>
      </c>
      <c r="C795" s="98" t="s">
        <v>7035</v>
      </c>
      <c r="D795" s="99"/>
      <c r="E795" s="100" t="s">
        <v>7834</v>
      </c>
      <c r="F795" s="98" t="s">
        <v>7835</v>
      </c>
      <c r="G795" s="100" t="s">
        <v>7836</v>
      </c>
      <c r="H795" s="98">
        <v>2013</v>
      </c>
      <c r="I795" s="100" t="s">
        <v>7837</v>
      </c>
      <c r="J795" s="101">
        <v>99576</v>
      </c>
      <c r="K795" s="100" t="s">
        <v>7903</v>
      </c>
      <c r="L795" s="100" t="s">
        <v>7838</v>
      </c>
      <c r="M795" s="100" t="s">
        <v>7839</v>
      </c>
      <c r="N795" s="100" t="s">
        <v>7840</v>
      </c>
      <c r="O795" s="100" t="s">
        <v>7841</v>
      </c>
      <c r="P795" s="100" t="s">
        <v>7842</v>
      </c>
      <c r="Q795" s="102">
        <v>26</v>
      </c>
      <c r="R795" s="98">
        <v>0</v>
      </c>
      <c r="S795" s="98">
        <v>19</v>
      </c>
      <c r="T795" s="98">
        <v>7</v>
      </c>
      <c r="U795" s="102">
        <v>26</v>
      </c>
      <c r="V795" s="98" t="s">
        <v>7227</v>
      </c>
      <c r="W795" s="98">
        <v>5.5549931710452312E-2</v>
      </c>
      <c r="X795" s="103" t="s">
        <v>7044</v>
      </c>
      <c r="Y795" s="102">
        <v>3</v>
      </c>
      <c r="Z795" s="102">
        <v>1</v>
      </c>
      <c r="AA795" s="102">
        <v>3</v>
      </c>
      <c r="AB795" s="102">
        <v>60</v>
      </c>
      <c r="AC795" s="98">
        <v>0</v>
      </c>
      <c r="AD795" s="102">
        <v>30.3</v>
      </c>
      <c r="AE795" s="104">
        <v>3</v>
      </c>
      <c r="AF795" s="105"/>
      <c r="AG795" s="106"/>
      <c r="AH795" s="100"/>
      <c r="AI795" s="107"/>
      <c r="AJ795" s="106"/>
      <c r="AK795" s="98"/>
      <c r="AL795" s="107"/>
      <c r="AM795" s="106"/>
      <c r="AN795" s="98"/>
      <c r="AO795" s="107"/>
      <c r="AP795" s="106"/>
      <c r="AQ795" s="98"/>
      <c r="AR795" s="107"/>
      <c r="AS795" s="106"/>
      <c r="AT795" s="98"/>
      <c r="AU795" s="107"/>
      <c r="AV795" s="108"/>
      <c r="AW795" s="98"/>
      <c r="AX795" s="98"/>
      <c r="AY795" s="45"/>
      <c r="AZ795" s="45"/>
      <c r="BA795" s="45"/>
      <c r="BB795" s="45"/>
      <c r="BC795" s="45"/>
      <c r="BD795" s="45"/>
      <c r="BE795" s="45"/>
      <c r="BF795" s="45"/>
      <c r="BG795" s="45"/>
      <c r="BH795" s="45"/>
      <c r="BI795" s="45"/>
      <c r="BJ795" s="45"/>
      <c r="BK795" s="45"/>
      <c r="BL795" s="45"/>
      <c r="BM795" s="45"/>
      <c r="BN795" s="45"/>
      <c r="BO795" s="45"/>
      <c r="BP795" s="45"/>
      <c r="BQ795" s="45"/>
      <c r="BR795" s="45"/>
      <c r="BS795" s="45"/>
      <c r="BT795" s="45"/>
      <c r="BU795" s="45"/>
      <c r="BV795" s="45"/>
      <c r="BW795" s="45"/>
      <c r="BX795" s="45"/>
      <c r="BY795" s="45"/>
      <c r="BZ795" s="45"/>
      <c r="CA795" s="45"/>
      <c r="CB795" s="45"/>
      <c r="CC795" s="45"/>
      <c r="CD795" s="45"/>
      <c r="CE795" s="45"/>
      <c r="CF795" s="45"/>
      <c r="CG795" s="45"/>
      <c r="CH795" s="45"/>
      <c r="CI795" s="45"/>
      <c r="CJ795" s="45"/>
      <c r="CK795" s="45"/>
      <c r="CL795" s="45"/>
      <c r="CM795" s="45"/>
      <c r="CN795" s="45"/>
      <c r="CO795" s="45"/>
      <c r="CP795" s="45"/>
      <c r="CQ795" s="45"/>
      <c r="CR795" s="45"/>
      <c r="CS795" s="45"/>
      <c r="CT795" s="45"/>
      <c r="CU795" s="45"/>
      <c r="CV795" s="45"/>
      <c r="CW795" s="45"/>
      <c r="CX795" s="45"/>
      <c r="CY795" s="45"/>
      <c r="CZ795" s="45"/>
      <c r="DA795" s="45"/>
      <c r="DB795" s="45"/>
      <c r="DC795" s="45"/>
      <c r="DD795" s="45"/>
      <c r="DE795" s="45"/>
      <c r="DF795" s="45"/>
      <c r="DG795" s="45"/>
      <c r="DH795" s="45"/>
      <c r="DI795" s="45"/>
      <c r="DJ795" s="45"/>
      <c r="DK795" s="45"/>
      <c r="DL795" s="45"/>
      <c r="DM795" s="45"/>
      <c r="DN795" s="45"/>
      <c r="DO795" s="45"/>
      <c r="DP795" s="45"/>
      <c r="DQ795" s="45"/>
      <c r="DR795" s="45"/>
      <c r="DS795" s="45"/>
      <c r="DT795" s="45"/>
      <c r="DU795" s="45"/>
      <c r="DV795" s="45"/>
      <c r="DW795" s="45"/>
      <c r="DX795" s="45"/>
      <c r="DY795" s="45"/>
      <c r="DZ795" s="45"/>
      <c r="EA795" s="45"/>
      <c r="EB795" s="45"/>
      <c r="EC795" s="45"/>
      <c r="ED795" s="45"/>
      <c r="EE795" s="45"/>
      <c r="EF795" s="45"/>
      <c r="EG795" s="45"/>
      <c r="EH795" s="45"/>
      <c r="EI795" s="45"/>
      <c r="EJ795" s="45"/>
      <c r="EK795" s="45"/>
      <c r="EL795" s="45"/>
      <c r="EM795" s="45"/>
      <c r="EN795" s="45"/>
      <c r="EO795" s="45"/>
      <c r="EP795" s="45"/>
      <c r="EQ795" s="45"/>
      <c r="ER795" s="45"/>
    </row>
    <row r="796" spans="1:256" ht="140.15" x14ac:dyDescent="0.25">
      <c r="A796" s="97">
        <v>2997</v>
      </c>
      <c r="B796" s="100" t="s">
        <v>6909</v>
      </c>
      <c r="C796" s="98" t="s">
        <v>5915</v>
      </c>
      <c r="D796" s="99"/>
      <c r="E796" s="100" t="s">
        <v>1560</v>
      </c>
      <c r="F796" s="98" t="s">
        <v>5916</v>
      </c>
      <c r="G796" s="100" t="s">
        <v>5964</v>
      </c>
      <c r="H796" s="98">
        <v>2011</v>
      </c>
      <c r="I796" s="100" t="s">
        <v>5965</v>
      </c>
      <c r="J796" s="101">
        <v>75323</v>
      </c>
      <c r="K796" s="100" t="s">
        <v>5919</v>
      </c>
      <c r="L796" s="100" t="s">
        <v>5920</v>
      </c>
      <c r="M796" s="100" t="s">
        <v>5921</v>
      </c>
      <c r="N796" s="100" t="s">
        <v>5966</v>
      </c>
      <c r="O796" s="100" t="s">
        <v>5967</v>
      </c>
      <c r="P796" s="100" t="s">
        <v>5968</v>
      </c>
      <c r="Q796" s="102" t="s">
        <v>5925</v>
      </c>
      <c r="R796" s="98">
        <v>0</v>
      </c>
      <c r="S796" s="98"/>
      <c r="T796" s="98"/>
      <c r="U796" s="102">
        <f t="shared" ref="U796:U827" si="11">SUM(R796:T796)</f>
        <v>0</v>
      </c>
      <c r="V796" s="98">
        <v>60</v>
      </c>
      <c r="W796" s="98">
        <v>60</v>
      </c>
      <c r="X796" s="103" t="s">
        <v>5926</v>
      </c>
      <c r="Y796" s="102"/>
      <c r="Z796" s="102"/>
      <c r="AA796" s="102"/>
      <c r="AB796" s="102">
        <v>4</v>
      </c>
      <c r="AC796" s="98" t="s">
        <v>934</v>
      </c>
      <c r="AD796" s="102"/>
      <c r="AE796" s="104">
        <v>7</v>
      </c>
      <c r="AF796" s="105">
        <v>60</v>
      </c>
      <c r="AG796" s="106" t="s">
        <v>5927</v>
      </c>
      <c r="AH796" s="100" t="s">
        <v>1560</v>
      </c>
      <c r="AI796" s="107">
        <v>60</v>
      </c>
      <c r="AJ796" s="106"/>
      <c r="AK796" s="98"/>
      <c r="AL796" s="107"/>
      <c r="AM796" s="106"/>
      <c r="AN796" s="98"/>
      <c r="AO796" s="107"/>
      <c r="AP796" s="106"/>
      <c r="AQ796" s="98"/>
      <c r="AR796" s="107"/>
      <c r="AS796" s="106"/>
      <c r="AT796" s="98"/>
      <c r="AU796" s="107"/>
      <c r="AV796" s="108"/>
      <c r="AW796" s="98"/>
      <c r="AX796" s="98"/>
    </row>
    <row r="797" spans="1:256" ht="140.15" x14ac:dyDescent="0.25">
      <c r="A797" s="97">
        <v>2997</v>
      </c>
      <c r="B797" s="100" t="s">
        <v>6909</v>
      </c>
      <c r="C797" s="98" t="s">
        <v>6185</v>
      </c>
      <c r="D797" s="99"/>
      <c r="E797" s="100" t="s">
        <v>1560</v>
      </c>
      <c r="F797" s="98" t="s">
        <v>5916</v>
      </c>
      <c r="G797" s="100" t="s">
        <v>6186</v>
      </c>
      <c r="H797" s="98">
        <v>2012</v>
      </c>
      <c r="I797" s="100" t="s">
        <v>6187</v>
      </c>
      <c r="J797" s="101">
        <v>42000</v>
      </c>
      <c r="K797" s="100" t="s">
        <v>5919</v>
      </c>
      <c r="L797" s="100" t="s">
        <v>5920</v>
      </c>
      <c r="M797" s="100" t="s">
        <v>5921</v>
      </c>
      <c r="N797" s="100" t="s">
        <v>6188</v>
      </c>
      <c r="O797" s="100" t="s">
        <v>6189</v>
      </c>
      <c r="P797" s="100" t="s">
        <v>6190</v>
      </c>
      <c r="Q797" s="102" t="s">
        <v>5925</v>
      </c>
      <c r="R797" s="98">
        <v>0</v>
      </c>
      <c r="S797" s="98"/>
      <c r="T797" s="98"/>
      <c r="U797" s="102">
        <f t="shared" si="11"/>
        <v>0</v>
      </c>
      <c r="V797" s="98">
        <v>15</v>
      </c>
      <c r="W797" s="98">
        <v>57</v>
      </c>
      <c r="X797" s="103" t="s">
        <v>5926</v>
      </c>
      <c r="Y797" s="102"/>
      <c r="Z797" s="102"/>
      <c r="AA797" s="102"/>
      <c r="AB797" s="102">
        <v>44</v>
      </c>
      <c r="AC797" s="98" t="s">
        <v>934</v>
      </c>
      <c r="AD797" s="102"/>
      <c r="AE797" s="104">
        <v>5</v>
      </c>
      <c r="AF797" s="105">
        <v>15</v>
      </c>
      <c r="AG797" s="106" t="s">
        <v>5927</v>
      </c>
      <c r="AH797" s="100" t="s">
        <v>1560</v>
      </c>
      <c r="AI797" s="107">
        <f>AF797</f>
        <v>15</v>
      </c>
      <c r="AJ797" s="106"/>
      <c r="AK797" s="98"/>
      <c r="AL797" s="107"/>
      <c r="AM797" s="106"/>
      <c r="AN797" s="98"/>
      <c r="AO797" s="107"/>
      <c r="AP797" s="106"/>
      <c r="AQ797" s="98"/>
      <c r="AR797" s="107"/>
      <c r="AS797" s="106"/>
      <c r="AT797" s="98"/>
      <c r="AU797" s="107"/>
      <c r="AV797" s="108"/>
      <c r="AW797" s="98"/>
      <c r="AX797" s="98"/>
      <c r="AY797" s="42"/>
      <c r="AZ797" s="42"/>
      <c r="BA797" s="42"/>
      <c r="BB797" s="42"/>
      <c r="BC797" s="42"/>
      <c r="BD797" s="42"/>
      <c r="BE797" s="42"/>
      <c r="BF797" s="42"/>
      <c r="BG797" s="42"/>
      <c r="BH797" s="42"/>
      <c r="BI797" s="42"/>
      <c r="BJ797" s="42"/>
      <c r="BK797" s="42"/>
      <c r="BL797" s="42"/>
      <c r="BM797" s="42"/>
      <c r="BN797" s="42"/>
      <c r="BO797" s="42"/>
      <c r="BP797" s="42"/>
      <c r="BQ797" s="42"/>
      <c r="BR797" s="42"/>
      <c r="BS797" s="42"/>
      <c r="BT797" s="42"/>
      <c r="BU797" s="42"/>
      <c r="BV797" s="42"/>
      <c r="BW797" s="42"/>
      <c r="BX797" s="42"/>
      <c r="BY797" s="42"/>
      <c r="BZ797" s="42"/>
      <c r="CA797" s="42"/>
      <c r="CB797" s="42"/>
      <c r="CC797" s="42"/>
      <c r="CD797" s="42"/>
      <c r="CE797" s="42"/>
      <c r="CF797" s="42"/>
      <c r="CG797" s="42"/>
      <c r="CH797" s="42"/>
      <c r="CI797" s="42"/>
      <c r="CJ797" s="42"/>
      <c r="CK797" s="42"/>
      <c r="CL797" s="42"/>
      <c r="CM797" s="42"/>
      <c r="CN797" s="42"/>
      <c r="CO797" s="42"/>
      <c r="CP797" s="42"/>
      <c r="CQ797" s="42"/>
      <c r="CR797" s="42"/>
      <c r="CS797" s="42"/>
      <c r="CT797" s="42"/>
      <c r="CU797" s="42"/>
      <c r="CV797" s="42"/>
      <c r="CW797" s="42"/>
      <c r="CX797" s="42"/>
      <c r="CY797" s="42"/>
      <c r="CZ797" s="42"/>
      <c r="DA797" s="42"/>
      <c r="DB797" s="42"/>
      <c r="DC797" s="42"/>
      <c r="DD797" s="42"/>
      <c r="DE797" s="42"/>
      <c r="DF797" s="42"/>
      <c r="DG797" s="42"/>
      <c r="DH797" s="42"/>
      <c r="DI797" s="42"/>
      <c r="DJ797" s="42"/>
      <c r="DK797" s="42"/>
      <c r="DL797" s="42"/>
      <c r="DM797" s="42"/>
      <c r="DN797" s="42"/>
      <c r="DO797" s="42"/>
      <c r="DP797" s="42"/>
      <c r="DQ797" s="42"/>
      <c r="DR797" s="42"/>
      <c r="DS797" s="42"/>
      <c r="DT797" s="42"/>
      <c r="DU797" s="42"/>
      <c r="DV797" s="42"/>
      <c r="DW797" s="42"/>
      <c r="DX797" s="42"/>
      <c r="DY797" s="42"/>
      <c r="DZ797" s="42"/>
      <c r="EA797" s="42"/>
      <c r="EB797" s="42"/>
      <c r="EC797" s="42"/>
      <c r="ED797" s="42"/>
      <c r="EE797" s="42"/>
      <c r="EF797" s="42"/>
      <c r="EG797" s="42"/>
      <c r="EH797" s="42"/>
      <c r="EI797" s="42"/>
      <c r="EJ797" s="42"/>
      <c r="EK797" s="42"/>
      <c r="EL797" s="42"/>
      <c r="EM797" s="42"/>
      <c r="EN797" s="42"/>
      <c r="EO797" s="42"/>
      <c r="EP797" s="42"/>
      <c r="EQ797" s="42"/>
      <c r="ER797" s="42"/>
      <c r="ES797" s="41"/>
      <c r="ET797" s="41"/>
      <c r="EU797" s="41"/>
      <c r="EV797" s="41"/>
      <c r="EW797" s="41"/>
      <c r="EX797" s="41"/>
      <c r="EY797" s="41"/>
      <c r="EZ797" s="41"/>
      <c r="FA797" s="41"/>
      <c r="FB797" s="41"/>
      <c r="FC797" s="41"/>
      <c r="FD797" s="41"/>
      <c r="FE797" s="41"/>
      <c r="FF797" s="41"/>
      <c r="FG797" s="41"/>
      <c r="FH797" s="41"/>
      <c r="FI797" s="41"/>
      <c r="FJ797" s="41"/>
      <c r="FK797" s="41"/>
      <c r="FL797" s="41"/>
      <c r="FM797" s="41"/>
      <c r="FN797" s="41"/>
      <c r="FO797" s="41"/>
      <c r="FP797" s="41"/>
      <c r="FQ797" s="41"/>
      <c r="FR797" s="41"/>
      <c r="FS797" s="41"/>
      <c r="FT797" s="41"/>
      <c r="FU797" s="41"/>
      <c r="FV797" s="41"/>
      <c r="FW797" s="41"/>
      <c r="FX797" s="41"/>
      <c r="FY797" s="41"/>
      <c r="FZ797" s="41"/>
      <c r="GA797" s="41"/>
      <c r="GB797" s="41"/>
      <c r="GC797" s="41"/>
      <c r="GD797" s="41"/>
      <c r="GE797" s="41"/>
      <c r="GF797" s="41"/>
      <c r="GG797" s="41"/>
      <c r="GH797" s="41"/>
      <c r="GI797" s="41"/>
      <c r="GJ797" s="41"/>
      <c r="GK797" s="41"/>
      <c r="GL797" s="41"/>
      <c r="GM797" s="41"/>
      <c r="GN797" s="41"/>
      <c r="GO797" s="41"/>
      <c r="GP797" s="41"/>
      <c r="GQ797" s="41"/>
      <c r="GR797" s="41"/>
      <c r="GS797" s="41"/>
      <c r="GT797" s="41"/>
      <c r="GU797" s="41"/>
      <c r="GV797" s="41"/>
      <c r="GW797" s="41"/>
      <c r="GX797" s="41"/>
      <c r="GY797" s="41"/>
      <c r="GZ797" s="41"/>
      <c r="HA797" s="41"/>
      <c r="HB797" s="41"/>
      <c r="HC797" s="41"/>
      <c r="HD797" s="41"/>
      <c r="HE797" s="41"/>
      <c r="HF797" s="41"/>
      <c r="HG797" s="41"/>
      <c r="HH797" s="41"/>
      <c r="HI797" s="41"/>
      <c r="HJ797" s="41"/>
      <c r="HK797" s="41"/>
      <c r="HL797" s="41"/>
      <c r="HM797" s="41"/>
      <c r="HN797" s="41"/>
      <c r="HO797" s="41"/>
      <c r="HP797" s="41"/>
      <c r="HQ797" s="41"/>
      <c r="HR797" s="41"/>
      <c r="HS797" s="41"/>
      <c r="HT797" s="41"/>
      <c r="HU797" s="41"/>
      <c r="HV797" s="41"/>
      <c r="HW797" s="41"/>
      <c r="HX797" s="41"/>
      <c r="HY797" s="41"/>
      <c r="HZ797" s="41"/>
      <c r="IA797" s="41"/>
      <c r="IB797" s="41"/>
      <c r="IC797" s="41"/>
      <c r="ID797" s="41"/>
      <c r="IE797" s="41"/>
      <c r="IF797" s="41"/>
      <c r="IG797" s="41"/>
      <c r="IH797" s="41"/>
      <c r="II797" s="41"/>
      <c r="IJ797" s="41"/>
      <c r="IK797" s="41"/>
      <c r="IL797" s="41"/>
      <c r="IM797" s="41"/>
      <c r="IN797" s="41"/>
      <c r="IO797" s="41"/>
      <c r="IP797" s="41"/>
      <c r="IQ797" s="41"/>
      <c r="IR797" s="41"/>
      <c r="IS797" s="41"/>
      <c r="IT797" s="41"/>
      <c r="IU797" s="41"/>
      <c r="IV797" s="41"/>
    </row>
    <row r="798" spans="1:256" ht="140.15" x14ac:dyDescent="0.25">
      <c r="A798" s="97">
        <v>2997</v>
      </c>
      <c r="B798" s="100" t="s">
        <v>6909</v>
      </c>
      <c r="C798" s="98" t="s">
        <v>5915</v>
      </c>
      <c r="D798" s="99"/>
      <c r="E798" s="100" t="s">
        <v>2342</v>
      </c>
      <c r="F798" s="98" t="s">
        <v>5969</v>
      </c>
      <c r="G798" s="100" t="s">
        <v>6123</v>
      </c>
      <c r="H798" s="98">
        <v>2011</v>
      </c>
      <c r="I798" s="100" t="s">
        <v>6124</v>
      </c>
      <c r="J798" s="101">
        <v>59400</v>
      </c>
      <c r="K798" s="100" t="s">
        <v>5919</v>
      </c>
      <c r="L798" s="100" t="s">
        <v>5920</v>
      </c>
      <c r="M798" s="100" t="s">
        <v>5921</v>
      </c>
      <c r="N798" s="100" t="s">
        <v>6120</v>
      </c>
      <c r="O798" s="100" t="s">
        <v>6121</v>
      </c>
      <c r="P798" s="100" t="s">
        <v>6125</v>
      </c>
      <c r="Q798" s="102" t="s">
        <v>5925</v>
      </c>
      <c r="R798" s="98">
        <v>0</v>
      </c>
      <c r="S798" s="98"/>
      <c r="T798" s="98"/>
      <c r="U798" s="102">
        <f t="shared" si="11"/>
        <v>0</v>
      </c>
      <c r="V798" s="98">
        <v>33</v>
      </c>
      <c r="W798" s="98">
        <v>65</v>
      </c>
      <c r="X798" s="103" t="s">
        <v>5926</v>
      </c>
      <c r="Y798" s="102"/>
      <c r="Z798" s="102"/>
      <c r="AA798" s="102"/>
      <c r="AB798" s="102">
        <v>44</v>
      </c>
      <c r="AC798" s="98" t="s">
        <v>934</v>
      </c>
      <c r="AD798" s="102"/>
      <c r="AE798" s="104">
        <v>7</v>
      </c>
      <c r="AF798" s="105">
        <v>33</v>
      </c>
      <c r="AG798" s="106" t="s">
        <v>5975</v>
      </c>
      <c r="AH798" s="100" t="s">
        <v>2342</v>
      </c>
      <c r="AI798" s="107">
        <f>AF798</f>
        <v>33</v>
      </c>
      <c r="AJ798" s="106"/>
      <c r="AK798" s="98"/>
      <c r="AL798" s="107"/>
      <c r="AM798" s="106"/>
      <c r="AN798" s="98"/>
      <c r="AO798" s="107"/>
      <c r="AP798" s="106"/>
      <c r="AQ798" s="98"/>
      <c r="AR798" s="107"/>
      <c r="AS798" s="106"/>
      <c r="AT798" s="98"/>
      <c r="AU798" s="107"/>
      <c r="AV798" s="108"/>
      <c r="AW798" s="98"/>
      <c r="AX798" s="98"/>
      <c r="AY798" s="42"/>
      <c r="AZ798" s="42"/>
      <c r="BA798" s="42"/>
      <c r="BB798" s="42"/>
      <c r="BC798" s="42"/>
      <c r="BD798" s="42"/>
      <c r="BE798" s="42"/>
      <c r="BF798" s="42"/>
      <c r="BG798" s="42"/>
      <c r="BH798" s="42"/>
      <c r="BI798" s="42"/>
      <c r="BJ798" s="42"/>
      <c r="BK798" s="42"/>
      <c r="BL798" s="42"/>
      <c r="BM798" s="42"/>
      <c r="BN798" s="42"/>
      <c r="BO798" s="42"/>
      <c r="BP798" s="42"/>
      <c r="BQ798" s="42"/>
      <c r="BR798" s="42"/>
      <c r="BS798" s="42"/>
      <c r="BT798" s="42"/>
      <c r="BU798" s="42"/>
      <c r="BV798" s="42"/>
      <c r="BW798" s="42"/>
      <c r="BX798" s="42"/>
      <c r="BY798" s="42"/>
      <c r="BZ798" s="42"/>
      <c r="CA798" s="42"/>
      <c r="CB798" s="42"/>
      <c r="CC798" s="42"/>
      <c r="CD798" s="42"/>
      <c r="CE798" s="42"/>
      <c r="CF798" s="42"/>
      <c r="CG798" s="42"/>
      <c r="CH798" s="42"/>
      <c r="CI798" s="42"/>
      <c r="CJ798" s="42"/>
      <c r="CK798" s="42"/>
      <c r="CL798" s="42"/>
      <c r="CM798" s="42"/>
      <c r="CN798" s="42"/>
      <c r="CO798" s="42"/>
      <c r="CP798" s="42"/>
      <c r="CQ798" s="42"/>
      <c r="CR798" s="42"/>
      <c r="CS798" s="42"/>
      <c r="CT798" s="42"/>
      <c r="CU798" s="42"/>
      <c r="CV798" s="42"/>
      <c r="CW798" s="42"/>
      <c r="CX798" s="42"/>
      <c r="CY798" s="42"/>
      <c r="CZ798" s="42"/>
      <c r="DA798" s="42"/>
      <c r="DB798" s="42"/>
      <c r="DC798" s="42"/>
      <c r="DD798" s="42"/>
      <c r="DE798" s="42"/>
      <c r="DF798" s="42"/>
      <c r="DG798" s="42"/>
      <c r="DH798" s="42"/>
      <c r="DI798" s="42"/>
      <c r="DJ798" s="42"/>
      <c r="DK798" s="42"/>
      <c r="DL798" s="42"/>
      <c r="DM798" s="42"/>
      <c r="DN798" s="42"/>
      <c r="DO798" s="42"/>
      <c r="DP798" s="42"/>
      <c r="DQ798" s="42"/>
      <c r="DR798" s="42"/>
      <c r="DS798" s="42"/>
      <c r="DT798" s="42"/>
      <c r="DU798" s="42"/>
      <c r="DV798" s="42"/>
      <c r="DW798" s="42"/>
      <c r="DX798" s="42"/>
      <c r="DY798" s="42"/>
      <c r="DZ798" s="42"/>
      <c r="EA798" s="42"/>
      <c r="EB798" s="42"/>
      <c r="EC798" s="42"/>
      <c r="ED798" s="42"/>
      <c r="EE798" s="42"/>
      <c r="EF798" s="42"/>
      <c r="EG798" s="42"/>
      <c r="EH798" s="42"/>
      <c r="EI798" s="42"/>
      <c r="EJ798" s="42"/>
      <c r="EK798" s="42"/>
      <c r="EL798" s="42"/>
      <c r="EM798" s="42"/>
      <c r="EN798" s="42"/>
      <c r="EO798" s="42"/>
      <c r="EP798" s="42"/>
      <c r="EQ798" s="42"/>
      <c r="ER798" s="42"/>
      <c r="ES798" s="41"/>
      <c r="ET798" s="41"/>
      <c r="EU798" s="41"/>
      <c r="EV798" s="41"/>
      <c r="EW798" s="41"/>
      <c r="EX798" s="41"/>
      <c r="EY798" s="41"/>
      <c r="EZ798" s="41"/>
      <c r="FA798" s="41"/>
      <c r="FB798" s="41"/>
      <c r="FC798" s="41"/>
      <c r="FD798" s="41"/>
      <c r="FE798" s="41"/>
      <c r="FF798" s="41"/>
      <c r="FG798" s="41"/>
      <c r="FH798" s="41"/>
      <c r="FI798" s="41"/>
      <c r="FJ798" s="41"/>
      <c r="FK798" s="41"/>
      <c r="FL798" s="41"/>
      <c r="FM798" s="41"/>
      <c r="FN798" s="41"/>
      <c r="FO798" s="41"/>
      <c r="FP798" s="41"/>
      <c r="FQ798" s="41"/>
      <c r="FR798" s="41"/>
      <c r="FS798" s="41"/>
      <c r="FT798" s="41"/>
      <c r="FU798" s="41"/>
      <c r="FV798" s="41"/>
      <c r="FW798" s="41"/>
      <c r="FX798" s="41"/>
      <c r="FY798" s="41"/>
      <c r="FZ798" s="41"/>
      <c r="GA798" s="41"/>
      <c r="GB798" s="41"/>
      <c r="GC798" s="41"/>
      <c r="GD798" s="41"/>
      <c r="GE798" s="41"/>
      <c r="GF798" s="41"/>
      <c r="GG798" s="41"/>
      <c r="GH798" s="41"/>
      <c r="GI798" s="41"/>
      <c r="GJ798" s="41"/>
      <c r="GK798" s="41"/>
      <c r="GL798" s="41"/>
      <c r="GM798" s="41"/>
      <c r="GN798" s="41"/>
      <c r="GO798" s="41"/>
      <c r="GP798" s="41"/>
      <c r="GQ798" s="41"/>
      <c r="GR798" s="41"/>
      <c r="GS798" s="41"/>
      <c r="GT798" s="41"/>
      <c r="GU798" s="41"/>
      <c r="GV798" s="41"/>
      <c r="GW798" s="41"/>
      <c r="GX798" s="41"/>
      <c r="GY798" s="41"/>
      <c r="GZ798" s="41"/>
      <c r="HA798" s="41"/>
      <c r="HB798" s="41"/>
      <c r="HC798" s="41"/>
      <c r="HD798" s="41"/>
      <c r="HE798" s="41"/>
      <c r="HF798" s="41"/>
      <c r="HG798" s="41"/>
      <c r="HH798" s="41"/>
      <c r="HI798" s="41"/>
      <c r="HJ798" s="41"/>
      <c r="HK798" s="41"/>
      <c r="HL798" s="41"/>
      <c r="HM798" s="41"/>
      <c r="HN798" s="41"/>
      <c r="HO798" s="41"/>
      <c r="HP798" s="41"/>
      <c r="HQ798" s="41"/>
      <c r="HR798" s="41"/>
      <c r="HS798" s="41"/>
      <c r="HT798" s="41"/>
      <c r="HU798" s="41"/>
      <c r="HV798" s="41"/>
      <c r="HW798" s="41"/>
      <c r="HX798" s="41"/>
      <c r="HY798" s="41"/>
      <c r="HZ798" s="41"/>
      <c r="IA798" s="41"/>
      <c r="IB798" s="41"/>
      <c r="IC798" s="41"/>
      <c r="ID798" s="41"/>
      <c r="IE798" s="41"/>
      <c r="IF798" s="41"/>
      <c r="IG798" s="41"/>
      <c r="IH798" s="41"/>
      <c r="II798" s="41"/>
      <c r="IJ798" s="41"/>
      <c r="IK798" s="41"/>
      <c r="IL798" s="41"/>
      <c r="IM798" s="41"/>
      <c r="IN798" s="41"/>
      <c r="IO798" s="41"/>
      <c r="IP798" s="41"/>
      <c r="IQ798" s="41"/>
      <c r="IR798" s="41"/>
      <c r="IS798" s="41"/>
      <c r="IT798" s="41"/>
      <c r="IU798" s="41"/>
      <c r="IV798" s="41"/>
    </row>
    <row r="799" spans="1:256" ht="140.15" x14ac:dyDescent="0.25">
      <c r="A799" s="97">
        <v>2997</v>
      </c>
      <c r="B799" s="100" t="s">
        <v>6909</v>
      </c>
      <c r="C799" s="98" t="s">
        <v>5915</v>
      </c>
      <c r="D799" s="99"/>
      <c r="E799" s="100" t="s">
        <v>2328</v>
      </c>
      <c r="F799" s="98" t="s">
        <v>6040</v>
      </c>
      <c r="G799" s="100" t="s">
        <v>6041</v>
      </c>
      <c r="H799" s="98">
        <v>2010</v>
      </c>
      <c r="I799" s="100" t="s">
        <v>6042</v>
      </c>
      <c r="J799" s="101">
        <f>47492+5400</f>
        <v>52892</v>
      </c>
      <c r="K799" s="100" t="s">
        <v>5919</v>
      </c>
      <c r="L799" s="100" t="s">
        <v>5920</v>
      </c>
      <c r="M799" s="100" t="s">
        <v>5921</v>
      </c>
      <c r="N799" s="100" t="s">
        <v>6043</v>
      </c>
      <c r="O799" s="100" t="s">
        <v>6044</v>
      </c>
      <c r="P799" s="100" t="s">
        <v>6045</v>
      </c>
      <c r="Q799" s="102" t="s">
        <v>5925</v>
      </c>
      <c r="R799" s="98">
        <v>0</v>
      </c>
      <c r="S799" s="98"/>
      <c r="T799" s="98"/>
      <c r="U799" s="102">
        <f t="shared" si="11"/>
        <v>0</v>
      </c>
      <c r="V799" s="98">
        <v>90</v>
      </c>
      <c r="W799" s="98">
        <v>100</v>
      </c>
      <c r="X799" s="103" t="s">
        <v>5926</v>
      </c>
      <c r="Y799" s="102">
        <v>3</v>
      </c>
      <c r="Z799" s="102">
        <v>6</v>
      </c>
      <c r="AA799" s="102">
        <v>1</v>
      </c>
      <c r="AB799" s="102">
        <v>30</v>
      </c>
      <c r="AC799" s="98" t="s">
        <v>934</v>
      </c>
      <c r="AD799" s="102"/>
      <c r="AE799" s="104">
        <v>3</v>
      </c>
      <c r="AF799" s="105">
        <v>90</v>
      </c>
      <c r="AG799" s="106" t="s">
        <v>6028</v>
      </c>
      <c r="AH799" s="100" t="s">
        <v>2328</v>
      </c>
      <c r="AI799" s="107">
        <f>AF799</f>
        <v>90</v>
      </c>
      <c r="AJ799" s="106"/>
      <c r="AK799" s="98"/>
      <c r="AL799" s="107"/>
      <c r="AM799" s="106"/>
      <c r="AN799" s="98"/>
      <c r="AO799" s="107"/>
      <c r="AP799" s="106"/>
      <c r="AQ799" s="98"/>
      <c r="AR799" s="107"/>
      <c r="AS799" s="106"/>
      <c r="AT799" s="98"/>
      <c r="AU799" s="107"/>
      <c r="AV799" s="108"/>
      <c r="AW799" s="98"/>
      <c r="AX799" s="98"/>
    </row>
    <row r="800" spans="1:256" ht="140.15" x14ac:dyDescent="0.25">
      <c r="A800" s="97">
        <v>2997</v>
      </c>
      <c r="B800" s="100" t="s">
        <v>6909</v>
      </c>
      <c r="C800" s="98" t="s">
        <v>5915</v>
      </c>
      <c r="D800" s="99"/>
      <c r="E800" s="100" t="s">
        <v>1560</v>
      </c>
      <c r="F800" s="98" t="s">
        <v>5916</v>
      </c>
      <c r="G800" s="100" t="s">
        <v>6119</v>
      </c>
      <c r="H800" s="98">
        <v>2010</v>
      </c>
      <c r="I800" s="100" t="s">
        <v>6119</v>
      </c>
      <c r="J800" s="101">
        <v>79624</v>
      </c>
      <c r="K800" s="100" t="s">
        <v>5919</v>
      </c>
      <c r="L800" s="100" t="s">
        <v>5920</v>
      </c>
      <c r="M800" s="100" t="s">
        <v>5921</v>
      </c>
      <c r="N800" s="100" t="s">
        <v>6120</v>
      </c>
      <c r="O800" s="100" t="s">
        <v>6121</v>
      </c>
      <c r="P800" s="100" t="s">
        <v>6122</v>
      </c>
      <c r="Q800" s="102" t="s">
        <v>5925</v>
      </c>
      <c r="R800" s="98">
        <v>0</v>
      </c>
      <c r="S800" s="98"/>
      <c r="T800" s="98"/>
      <c r="U800" s="102">
        <f t="shared" si="11"/>
        <v>0</v>
      </c>
      <c r="V800" s="98">
        <v>15</v>
      </c>
      <c r="W800" s="98">
        <v>67</v>
      </c>
      <c r="X800" s="103" t="s">
        <v>5926</v>
      </c>
      <c r="Y800" s="102"/>
      <c r="Z800" s="102"/>
      <c r="AA800" s="102"/>
      <c r="AB800" s="102">
        <v>44</v>
      </c>
      <c r="AC800" s="98" t="s">
        <v>934</v>
      </c>
      <c r="AD800" s="102"/>
      <c r="AE800" s="104">
        <v>7</v>
      </c>
      <c r="AF800" s="105">
        <v>15</v>
      </c>
      <c r="AG800" s="106" t="s">
        <v>5927</v>
      </c>
      <c r="AH800" s="100" t="s">
        <v>1560</v>
      </c>
      <c r="AI800" s="107">
        <f>AF800</f>
        <v>15</v>
      </c>
      <c r="AJ800" s="106"/>
      <c r="AK800" s="98"/>
      <c r="AL800" s="107"/>
      <c r="AM800" s="106"/>
      <c r="AN800" s="98"/>
      <c r="AO800" s="107"/>
      <c r="AP800" s="106"/>
      <c r="AQ800" s="98"/>
      <c r="AR800" s="107"/>
      <c r="AS800" s="106"/>
      <c r="AT800" s="98"/>
      <c r="AU800" s="107"/>
      <c r="AV800" s="108"/>
      <c r="AW800" s="98"/>
      <c r="AX800" s="98"/>
    </row>
    <row r="801" spans="1:50" ht="140.15" x14ac:dyDescent="0.25">
      <c r="A801" s="97">
        <v>2997</v>
      </c>
      <c r="B801" s="100" t="s">
        <v>6909</v>
      </c>
      <c r="C801" s="98" t="s">
        <v>5915</v>
      </c>
      <c r="D801" s="99"/>
      <c r="E801" s="100" t="s">
        <v>5992</v>
      </c>
      <c r="F801" s="98" t="s">
        <v>5993</v>
      </c>
      <c r="G801" s="100" t="s">
        <v>5999</v>
      </c>
      <c r="H801" s="98">
        <v>2011</v>
      </c>
      <c r="I801" s="100" t="s">
        <v>6000</v>
      </c>
      <c r="J801" s="101">
        <v>133176</v>
      </c>
      <c r="K801" s="100" t="s">
        <v>5919</v>
      </c>
      <c r="L801" s="100" t="s">
        <v>5920</v>
      </c>
      <c r="M801" s="100" t="s">
        <v>5921</v>
      </c>
      <c r="N801" s="100" t="s">
        <v>6001</v>
      </c>
      <c r="O801" s="100" t="s">
        <v>6002</v>
      </c>
      <c r="P801" s="100" t="s">
        <v>6003</v>
      </c>
      <c r="Q801" s="102" t="s">
        <v>5925</v>
      </c>
      <c r="R801" s="98">
        <v>0</v>
      </c>
      <c r="S801" s="98"/>
      <c r="T801" s="98"/>
      <c r="U801" s="102">
        <f t="shared" si="11"/>
        <v>0</v>
      </c>
      <c r="V801" s="98">
        <v>85</v>
      </c>
      <c r="W801" s="98">
        <v>56</v>
      </c>
      <c r="X801" s="103" t="s">
        <v>5926</v>
      </c>
      <c r="Y801" s="102">
        <v>6</v>
      </c>
      <c r="Z801" s="102">
        <v>3</v>
      </c>
      <c r="AA801" s="102">
        <v>8</v>
      </c>
      <c r="AB801" s="102">
        <v>31</v>
      </c>
      <c r="AC801" s="98" t="s">
        <v>934</v>
      </c>
      <c r="AD801" s="102"/>
      <c r="AE801" s="104">
        <v>6</v>
      </c>
      <c r="AF801" s="105">
        <v>85</v>
      </c>
      <c r="AG801" s="106" t="s">
        <v>5975</v>
      </c>
      <c r="AH801" s="100" t="s">
        <v>5992</v>
      </c>
      <c r="AI801" s="107">
        <f>AF801</f>
        <v>85</v>
      </c>
      <c r="AJ801" s="106"/>
      <c r="AK801" s="98"/>
      <c r="AL801" s="107"/>
      <c r="AM801" s="106"/>
      <c r="AN801" s="98"/>
      <c r="AO801" s="107"/>
      <c r="AP801" s="106"/>
      <c r="AQ801" s="98"/>
      <c r="AR801" s="107"/>
      <c r="AS801" s="106"/>
      <c r="AT801" s="98"/>
      <c r="AU801" s="107"/>
      <c r="AV801" s="108"/>
      <c r="AW801" s="98"/>
      <c r="AX801" s="98"/>
    </row>
    <row r="802" spans="1:50" ht="140.15" x14ac:dyDescent="0.25">
      <c r="A802" s="97">
        <v>2997</v>
      </c>
      <c r="B802" s="100" t="s">
        <v>6909</v>
      </c>
      <c r="C802" s="98" t="s">
        <v>5915</v>
      </c>
      <c r="D802" s="99"/>
      <c r="E802" s="100" t="s">
        <v>6004</v>
      </c>
      <c r="F802" s="98" t="s">
        <v>6005</v>
      </c>
      <c r="G802" s="100" t="s">
        <v>6155</v>
      </c>
      <c r="H802" s="98">
        <v>2012</v>
      </c>
      <c r="I802" s="100" t="s">
        <v>6156</v>
      </c>
      <c r="J802" s="101">
        <v>29880</v>
      </c>
      <c r="K802" s="100" t="s">
        <v>5919</v>
      </c>
      <c r="L802" s="100" t="s">
        <v>5920</v>
      </c>
      <c r="M802" s="100" t="s">
        <v>5921</v>
      </c>
      <c r="N802" s="100" t="s">
        <v>6157</v>
      </c>
      <c r="O802" s="100" t="s">
        <v>6158</v>
      </c>
      <c r="P802" s="100" t="s">
        <v>6159</v>
      </c>
      <c r="Q802" s="102" t="s">
        <v>5925</v>
      </c>
      <c r="R802" s="98">
        <v>0</v>
      </c>
      <c r="S802" s="98"/>
      <c r="T802" s="98"/>
      <c r="U802" s="102">
        <f t="shared" si="11"/>
        <v>0</v>
      </c>
      <c r="V802" s="98">
        <v>8</v>
      </c>
      <c r="W802" s="98">
        <v>50</v>
      </c>
      <c r="X802" s="103" t="s">
        <v>5926</v>
      </c>
      <c r="Y802" s="102"/>
      <c r="Z802" s="102"/>
      <c r="AA802" s="102"/>
      <c r="AB802" s="102">
        <v>44</v>
      </c>
      <c r="AC802" s="98" t="s">
        <v>934</v>
      </c>
      <c r="AD802" s="102"/>
      <c r="AE802" s="104">
        <v>6</v>
      </c>
      <c r="AF802" s="105">
        <v>8</v>
      </c>
      <c r="AG802" s="106" t="s">
        <v>5975</v>
      </c>
      <c r="AH802" s="100" t="s">
        <v>6004</v>
      </c>
      <c r="AI802" s="107">
        <v>8</v>
      </c>
      <c r="AJ802" s="106"/>
      <c r="AK802" s="98"/>
      <c r="AL802" s="107"/>
      <c r="AM802" s="106"/>
      <c r="AN802" s="98"/>
      <c r="AO802" s="107"/>
      <c r="AP802" s="106"/>
      <c r="AQ802" s="98"/>
      <c r="AR802" s="107"/>
      <c r="AS802" s="106"/>
      <c r="AT802" s="98"/>
      <c r="AU802" s="107"/>
      <c r="AV802" s="108"/>
      <c r="AW802" s="98"/>
      <c r="AX802" s="98"/>
    </row>
    <row r="803" spans="1:50" ht="140.15" x14ac:dyDescent="0.25">
      <c r="A803" s="97">
        <v>2997</v>
      </c>
      <c r="B803" s="100" t="s">
        <v>6909</v>
      </c>
      <c r="C803" s="98" t="s">
        <v>6197</v>
      </c>
      <c r="D803" s="99"/>
      <c r="E803" s="100" t="s">
        <v>2342</v>
      </c>
      <c r="F803" s="98" t="s">
        <v>5969</v>
      </c>
      <c r="G803" s="100" t="s">
        <v>6198</v>
      </c>
      <c r="H803" s="98">
        <v>2012</v>
      </c>
      <c r="I803" s="100" t="s">
        <v>6199</v>
      </c>
      <c r="J803" s="101">
        <v>34822</v>
      </c>
      <c r="K803" s="100" t="s">
        <v>5919</v>
      </c>
      <c r="L803" s="100" t="s">
        <v>5920</v>
      </c>
      <c r="M803" s="100" t="s">
        <v>5921</v>
      </c>
      <c r="N803" s="100" t="s">
        <v>6200</v>
      </c>
      <c r="O803" s="100" t="s">
        <v>6201</v>
      </c>
      <c r="P803" s="100" t="s">
        <v>6202</v>
      </c>
      <c r="Q803" s="102" t="s">
        <v>5925</v>
      </c>
      <c r="R803" s="98">
        <v>0</v>
      </c>
      <c r="S803" s="98"/>
      <c r="T803" s="98"/>
      <c r="U803" s="102">
        <f t="shared" si="11"/>
        <v>0</v>
      </c>
      <c r="V803" s="98">
        <v>15</v>
      </c>
      <c r="W803" s="98">
        <v>45</v>
      </c>
      <c r="X803" s="103" t="s">
        <v>5926</v>
      </c>
      <c r="Y803" s="102"/>
      <c r="Z803" s="102"/>
      <c r="AA803" s="102"/>
      <c r="AB803" s="102">
        <v>30</v>
      </c>
      <c r="AC803" s="98" t="s">
        <v>934</v>
      </c>
      <c r="AD803" s="102"/>
      <c r="AE803" s="104">
        <v>5</v>
      </c>
      <c r="AF803" s="105">
        <v>15</v>
      </c>
      <c r="AG803" s="106" t="s">
        <v>5975</v>
      </c>
      <c r="AH803" s="100" t="s">
        <v>2342</v>
      </c>
      <c r="AI803" s="107">
        <v>15</v>
      </c>
      <c r="AJ803" s="106"/>
      <c r="AK803" s="98"/>
      <c r="AL803" s="107"/>
      <c r="AM803" s="106"/>
      <c r="AN803" s="98"/>
      <c r="AO803" s="107"/>
      <c r="AP803" s="106"/>
      <c r="AQ803" s="98"/>
      <c r="AR803" s="107"/>
      <c r="AS803" s="106"/>
      <c r="AT803" s="98"/>
      <c r="AU803" s="107"/>
      <c r="AV803" s="108"/>
      <c r="AW803" s="98"/>
      <c r="AX803" s="98"/>
    </row>
    <row r="804" spans="1:50" ht="140.15" x14ac:dyDescent="0.25">
      <c r="A804" s="97">
        <v>2997</v>
      </c>
      <c r="B804" s="100" t="s">
        <v>6909</v>
      </c>
      <c r="C804" s="98" t="s">
        <v>5915</v>
      </c>
      <c r="D804" s="99"/>
      <c r="E804" s="100" t="s">
        <v>6053</v>
      </c>
      <c r="F804" s="98" t="s">
        <v>3437</v>
      </c>
      <c r="G804" s="100" t="s">
        <v>6054</v>
      </c>
      <c r="H804" s="98">
        <v>2011</v>
      </c>
      <c r="I804" s="100" t="s">
        <v>6055</v>
      </c>
      <c r="J804" s="101">
        <f>9659+1918</f>
        <v>11577</v>
      </c>
      <c r="K804" s="100" t="s">
        <v>5919</v>
      </c>
      <c r="L804" s="100" t="s">
        <v>5920</v>
      </c>
      <c r="M804" s="100" t="s">
        <v>5921</v>
      </c>
      <c r="N804" s="100" t="s">
        <v>6056</v>
      </c>
      <c r="O804" s="100" t="s">
        <v>6057</v>
      </c>
      <c r="P804" s="100" t="s">
        <v>6058</v>
      </c>
      <c r="Q804" s="102" t="s">
        <v>5925</v>
      </c>
      <c r="R804" s="98">
        <v>0</v>
      </c>
      <c r="S804" s="98"/>
      <c r="T804" s="98"/>
      <c r="U804" s="102">
        <f t="shared" si="11"/>
        <v>0</v>
      </c>
      <c r="V804" s="98">
        <v>100</v>
      </c>
      <c r="W804" s="98">
        <v>60</v>
      </c>
      <c r="X804" s="103" t="s">
        <v>5926</v>
      </c>
      <c r="Y804" s="102">
        <v>3</v>
      </c>
      <c r="Z804" s="102">
        <v>12</v>
      </c>
      <c r="AA804" s="102">
        <v>3</v>
      </c>
      <c r="AB804" s="102">
        <v>11</v>
      </c>
      <c r="AC804" s="98" t="s">
        <v>934</v>
      </c>
      <c r="AD804" s="102"/>
      <c r="AE804" s="104">
        <v>10</v>
      </c>
      <c r="AF804" s="105">
        <v>100</v>
      </c>
      <c r="AG804" s="106" t="s">
        <v>6059</v>
      </c>
      <c r="AH804" s="100" t="s">
        <v>6053</v>
      </c>
      <c r="AI804" s="107">
        <f>AF804</f>
        <v>100</v>
      </c>
      <c r="AJ804" s="106"/>
      <c r="AK804" s="98"/>
      <c r="AL804" s="107"/>
      <c r="AM804" s="106"/>
      <c r="AN804" s="98"/>
      <c r="AO804" s="107"/>
      <c r="AP804" s="106"/>
      <c r="AQ804" s="98"/>
      <c r="AR804" s="107"/>
      <c r="AS804" s="106"/>
      <c r="AT804" s="98"/>
      <c r="AU804" s="107"/>
      <c r="AV804" s="108"/>
      <c r="AW804" s="98"/>
      <c r="AX804" s="98"/>
    </row>
    <row r="805" spans="1:50" ht="140.15" x14ac:dyDescent="0.25">
      <c r="A805" s="97">
        <v>2997</v>
      </c>
      <c r="B805" s="100" t="s">
        <v>6909</v>
      </c>
      <c r="C805" s="98" t="s">
        <v>5915</v>
      </c>
      <c r="D805" s="99"/>
      <c r="E805" s="100" t="s">
        <v>1560</v>
      </c>
      <c r="F805" s="98" t="s">
        <v>5916</v>
      </c>
      <c r="G805" s="100" t="s">
        <v>5928</v>
      </c>
      <c r="H805" s="98">
        <v>2010</v>
      </c>
      <c r="I805" s="100" t="s">
        <v>5929</v>
      </c>
      <c r="J805" s="101">
        <v>16933</v>
      </c>
      <c r="K805" s="100" t="s">
        <v>5919</v>
      </c>
      <c r="L805" s="100" t="s">
        <v>5920</v>
      </c>
      <c r="M805" s="100" t="s">
        <v>5921</v>
      </c>
      <c r="N805" s="100" t="s">
        <v>5922</v>
      </c>
      <c r="O805" s="100" t="s">
        <v>5930</v>
      </c>
      <c r="P805" s="100" t="s">
        <v>5931</v>
      </c>
      <c r="Q805" s="102" t="s">
        <v>5925</v>
      </c>
      <c r="R805" s="98">
        <v>0</v>
      </c>
      <c r="S805" s="98"/>
      <c r="T805" s="98"/>
      <c r="U805" s="102">
        <f t="shared" si="11"/>
        <v>0</v>
      </c>
      <c r="V805" s="98">
        <v>40</v>
      </c>
      <c r="W805" s="98">
        <v>63</v>
      </c>
      <c r="X805" s="103" t="s">
        <v>5926</v>
      </c>
      <c r="Y805" s="102">
        <v>6</v>
      </c>
      <c r="Z805" s="102">
        <v>3</v>
      </c>
      <c r="AA805" s="102">
        <v>6</v>
      </c>
      <c r="AB805" s="102">
        <v>44</v>
      </c>
      <c r="AC805" s="98" t="s">
        <v>934</v>
      </c>
      <c r="AD805" s="102"/>
      <c r="AE805" s="104">
        <v>7</v>
      </c>
      <c r="AF805" s="105">
        <v>40</v>
      </c>
      <c r="AG805" s="106" t="s">
        <v>5927</v>
      </c>
      <c r="AH805" s="100" t="s">
        <v>1560</v>
      </c>
      <c r="AI805" s="107">
        <v>40</v>
      </c>
      <c r="AJ805" s="106"/>
      <c r="AK805" s="98"/>
      <c r="AL805" s="107"/>
      <c r="AM805" s="106"/>
      <c r="AN805" s="98"/>
      <c r="AO805" s="107"/>
      <c r="AP805" s="106"/>
      <c r="AQ805" s="98"/>
      <c r="AR805" s="107"/>
      <c r="AS805" s="106"/>
      <c r="AT805" s="98"/>
      <c r="AU805" s="107"/>
      <c r="AV805" s="108"/>
      <c r="AW805" s="98"/>
      <c r="AX805" s="98"/>
    </row>
    <row r="806" spans="1:50" ht="140.15" x14ac:dyDescent="0.25">
      <c r="A806" s="97">
        <v>2997</v>
      </c>
      <c r="B806" s="100" t="s">
        <v>6909</v>
      </c>
      <c r="C806" s="98" t="s">
        <v>5915</v>
      </c>
      <c r="D806" s="99"/>
      <c r="E806" s="100" t="s">
        <v>1560</v>
      </c>
      <c r="F806" s="98" t="s">
        <v>5916</v>
      </c>
      <c r="G806" s="100" t="s">
        <v>5944</v>
      </c>
      <c r="H806" s="98">
        <v>2011</v>
      </c>
      <c r="I806" s="100" t="s">
        <v>5945</v>
      </c>
      <c r="J806" s="101">
        <v>28342</v>
      </c>
      <c r="K806" s="100" t="s">
        <v>5919</v>
      </c>
      <c r="L806" s="100" t="s">
        <v>5920</v>
      </c>
      <c r="M806" s="100" t="s">
        <v>5921</v>
      </c>
      <c r="N806" s="100" t="s">
        <v>5946</v>
      </c>
      <c r="O806" s="100" t="s">
        <v>5947</v>
      </c>
      <c r="P806" s="100" t="s">
        <v>5948</v>
      </c>
      <c r="Q806" s="102" t="s">
        <v>5925</v>
      </c>
      <c r="R806" s="98">
        <v>0</v>
      </c>
      <c r="S806" s="98"/>
      <c r="T806" s="98"/>
      <c r="U806" s="102">
        <f t="shared" si="11"/>
        <v>0</v>
      </c>
      <c r="V806" s="98">
        <v>40</v>
      </c>
      <c r="W806" s="98">
        <v>57</v>
      </c>
      <c r="X806" s="103" t="s">
        <v>5926</v>
      </c>
      <c r="Y806" s="102"/>
      <c r="Z806" s="102"/>
      <c r="AA806" s="102"/>
      <c r="AB806" s="102">
        <v>44</v>
      </c>
      <c r="AC806" s="98" t="s">
        <v>934</v>
      </c>
      <c r="AD806" s="102"/>
      <c r="AE806" s="104">
        <v>7</v>
      </c>
      <c r="AF806" s="105">
        <v>40</v>
      </c>
      <c r="AG806" s="106" t="s">
        <v>5927</v>
      </c>
      <c r="AH806" s="100" t="s">
        <v>1560</v>
      </c>
      <c r="AI806" s="107">
        <v>40</v>
      </c>
      <c r="AJ806" s="106"/>
      <c r="AK806" s="98"/>
      <c r="AL806" s="107"/>
      <c r="AM806" s="106"/>
      <c r="AN806" s="98"/>
      <c r="AO806" s="107"/>
      <c r="AP806" s="106"/>
      <c r="AQ806" s="98"/>
      <c r="AR806" s="107"/>
      <c r="AS806" s="106"/>
      <c r="AT806" s="98"/>
      <c r="AU806" s="107"/>
      <c r="AV806" s="108"/>
      <c r="AW806" s="98"/>
      <c r="AX806" s="98"/>
    </row>
    <row r="807" spans="1:50" ht="140.15" x14ac:dyDescent="0.25">
      <c r="A807" s="97">
        <v>2997</v>
      </c>
      <c r="B807" s="100" t="s">
        <v>6909</v>
      </c>
      <c r="C807" s="98" t="s">
        <v>6179</v>
      </c>
      <c r="D807" s="99"/>
      <c r="E807" s="100" t="s">
        <v>5981</v>
      </c>
      <c r="F807" s="98" t="s">
        <v>5982</v>
      </c>
      <c r="G807" s="100" t="s">
        <v>6180</v>
      </c>
      <c r="H807" s="98">
        <v>2012</v>
      </c>
      <c r="I807" s="100" t="s">
        <v>6181</v>
      </c>
      <c r="J807" s="101">
        <f>22800+4680</f>
        <v>27480</v>
      </c>
      <c r="K807" s="100" t="s">
        <v>5919</v>
      </c>
      <c r="L807" s="100" t="s">
        <v>5920</v>
      </c>
      <c r="M807" s="100" t="s">
        <v>5921</v>
      </c>
      <c r="N807" s="100" t="s">
        <v>6182</v>
      </c>
      <c r="O807" s="100" t="s">
        <v>6183</v>
      </c>
      <c r="P807" s="100" t="s">
        <v>6184</v>
      </c>
      <c r="Q807" s="102" t="s">
        <v>5925</v>
      </c>
      <c r="R807" s="98">
        <v>0</v>
      </c>
      <c r="S807" s="98"/>
      <c r="T807" s="98"/>
      <c r="U807" s="102">
        <f t="shared" si="11"/>
        <v>0</v>
      </c>
      <c r="V807" s="98">
        <v>30</v>
      </c>
      <c r="W807" s="98">
        <v>51</v>
      </c>
      <c r="X807" s="103" t="s">
        <v>5926</v>
      </c>
      <c r="Y807" s="102"/>
      <c r="Z807" s="102"/>
      <c r="AA807" s="102"/>
      <c r="AB807" s="102">
        <v>4</v>
      </c>
      <c r="AC807" s="98" t="s">
        <v>934</v>
      </c>
      <c r="AD807" s="102"/>
      <c r="AE807" s="104">
        <v>6</v>
      </c>
      <c r="AF807" s="105">
        <v>30</v>
      </c>
      <c r="AG807" s="106" t="s">
        <v>5975</v>
      </c>
      <c r="AH807" s="100" t="s">
        <v>5981</v>
      </c>
      <c r="AI807" s="107">
        <f>AF807</f>
        <v>30</v>
      </c>
      <c r="AJ807" s="106"/>
      <c r="AK807" s="98"/>
      <c r="AL807" s="107"/>
      <c r="AM807" s="106"/>
      <c r="AN807" s="98"/>
      <c r="AO807" s="107"/>
      <c r="AP807" s="106"/>
      <c r="AQ807" s="98"/>
      <c r="AR807" s="107"/>
      <c r="AS807" s="106"/>
      <c r="AT807" s="98"/>
      <c r="AU807" s="107"/>
      <c r="AV807" s="108"/>
      <c r="AW807" s="98"/>
      <c r="AX807" s="98"/>
    </row>
    <row r="808" spans="1:50" ht="140.15" x14ac:dyDescent="0.25">
      <c r="A808" s="97">
        <v>2997</v>
      </c>
      <c r="B808" s="100" t="s">
        <v>6909</v>
      </c>
      <c r="C808" s="98" t="s">
        <v>5915</v>
      </c>
      <c r="D808" s="99"/>
      <c r="E808" s="100" t="s">
        <v>6011</v>
      </c>
      <c r="F808" s="98" t="s">
        <v>6012</v>
      </c>
      <c r="G808" s="100" t="s">
        <v>6013</v>
      </c>
      <c r="H808" s="98">
        <v>2012</v>
      </c>
      <c r="I808" s="100" t="s">
        <v>6014</v>
      </c>
      <c r="J808" s="101">
        <f>116394+9387</f>
        <v>125781</v>
      </c>
      <c r="K808" s="100" t="s">
        <v>5919</v>
      </c>
      <c r="L808" s="100" t="s">
        <v>5920</v>
      </c>
      <c r="M808" s="100" t="s">
        <v>5921</v>
      </c>
      <c r="N808" s="100" t="s">
        <v>6015</v>
      </c>
      <c r="O808" s="100" t="s">
        <v>6016</v>
      </c>
      <c r="P808" s="100" t="s">
        <v>6017</v>
      </c>
      <c r="Q808" s="102" t="s">
        <v>5925</v>
      </c>
      <c r="R808" s="98">
        <v>0</v>
      </c>
      <c r="S808" s="98"/>
      <c r="T808" s="98"/>
      <c r="U808" s="102">
        <f t="shared" si="11"/>
        <v>0</v>
      </c>
      <c r="V808" s="98">
        <v>90</v>
      </c>
      <c r="W808" s="98">
        <v>100</v>
      </c>
      <c r="X808" s="103" t="s">
        <v>5926</v>
      </c>
      <c r="Y808" s="102">
        <v>6</v>
      </c>
      <c r="Z808" s="102">
        <v>1</v>
      </c>
      <c r="AA808" s="102">
        <v>1</v>
      </c>
      <c r="AB808" s="102">
        <v>44</v>
      </c>
      <c r="AC808" s="98" t="s">
        <v>934</v>
      </c>
      <c r="AD808" s="102"/>
      <c r="AE808" s="104">
        <v>3</v>
      </c>
      <c r="AF808" s="105">
        <v>90</v>
      </c>
      <c r="AG808" s="106" t="s">
        <v>6018</v>
      </c>
      <c r="AH808" s="100" t="s">
        <v>6011</v>
      </c>
      <c r="AI808" s="107">
        <f>AF808</f>
        <v>90</v>
      </c>
      <c r="AJ808" s="106"/>
      <c r="AK808" s="98"/>
      <c r="AL808" s="107"/>
      <c r="AM808" s="106"/>
      <c r="AN808" s="98"/>
      <c r="AO808" s="107"/>
      <c r="AP808" s="106"/>
      <c r="AQ808" s="98"/>
      <c r="AR808" s="107"/>
      <c r="AS808" s="106"/>
      <c r="AT808" s="98"/>
      <c r="AU808" s="107"/>
      <c r="AV808" s="108"/>
      <c r="AW808" s="98"/>
      <c r="AX808" s="98"/>
    </row>
    <row r="809" spans="1:50" ht="140.15" x14ac:dyDescent="0.25">
      <c r="A809" s="97">
        <v>2997</v>
      </c>
      <c r="B809" s="100" t="s">
        <v>6909</v>
      </c>
      <c r="C809" s="98" t="s">
        <v>5915</v>
      </c>
      <c r="D809" s="99"/>
      <c r="E809" s="100" t="s">
        <v>6131</v>
      </c>
      <c r="F809" s="98" t="s">
        <v>6132</v>
      </c>
      <c r="G809" s="100" t="s">
        <v>6133</v>
      </c>
      <c r="H809" s="98">
        <v>2011</v>
      </c>
      <c r="I809" s="100" t="s">
        <v>6134</v>
      </c>
      <c r="J809" s="101">
        <v>203177</v>
      </c>
      <c r="K809" s="100" t="s">
        <v>5919</v>
      </c>
      <c r="L809" s="100" t="s">
        <v>5920</v>
      </c>
      <c r="M809" s="100" t="s">
        <v>5921</v>
      </c>
      <c r="N809" s="100" t="s">
        <v>6135</v>
      </c>
      <c r="O809" s="100" t="s">
        <v>6136</v>
      </c>
      <c r="P809" s="100" t="s">
        <v>6137</v>
      </c>
      <c r="Q809" s="102" t="s">
        <v>5925</v>
      </c>
      <c r="R809" s="98">
        <v>0</v>
      </c>
      <c r="S809" s="98"/>
      <c r="T809" s="98"/>
      <c r="U809" s="102">
        <f t="shared" si="11"/>
        <v>0</v>
      </c>
      <c r="V809" s="98">
        <v>80</v>
      </c>
      <c r="W809" s="98">
        <v>100</v>
      </c>
      <c r="X809" s="103" t="s">
        <v>5926</v>
      </c>
      <c r="Y809" s="102"/>
      <c r="Z809" s="102"/>
      <c r="AA809" s="102"/>
      <c r="AB809" s="102">
        <v>4</v>
      </c>
      <c r="AC809" s="98" t="s">
        <v>934</v>
      </c>
      <c r="AD809" s="102"/>
      <c r="AE809" s="104">
        <v>3</v>
      </c>
      <c r="AF809" s="105">
        <v>80</v>
      </c>
      <c r="AG809" s="106" t="s">
        <v>6087</v>
      </c>
      <c r="AH809" s="100" t="s">
        <v>6131</v>
      </c>
      <c r="AI809" s="107">
        <f>AF809</f>
        <v>80</v>
      </c>
      <c r="AJ809" s="106"/>
      <c r="AK809" s="98"/>
      <c r="AL809" s="107"/>
      <c r="AM809" s="106"/>
      <c r="AN809" s="98"/>
      <c r="AO809" s="107"/>
      <c r="AP809" s="106"/>
      <c r="AQ809" s="98"/>
      <c r="AR809" s="107"/>
      <c r="AS809" s="106"/>
      <c r="AT809" s="98"/>
      <c r="AU809" s="107"/>
      <c r="AV809" s="108"/>
      <c r="AW809" s="98"/>
      <c r="AX809" s="98"/>
    </row>
    <row r="810" spans="1:50" ht="140.15" x14ac:dyDescent="0.25">
      <c r="A810" s="97">
        <v>2997</v>
      </c>
      <c r="B810" s="100" t="s">
        <v>6909</v>
      </c>
      <c r="C810" s="98" t="s">
        <v>5915</v>
      </c>
      <c r="D810" s="99"/>
      <c r="E810" s="100" t="s">
        <v>2342</v>
      </c>
      <c r="F810" s="98" t="s">
        <v>5969</v>
      </c>
      <c r="G810" s="100" t="s">
        <v>5976</v>
      </c>
      <c r="H810" s="98">
        <v>2011</v>
      </c>
      <c r="I810" s="100" t="s">
        <v>5977</v>
      </c>
      <c r="J810" s="101">
        <v>111200</v>
      </c>
      <c r="K810" s="100" t="s">
        <v>5919</v>
      </c>
      <c r="L810" s="100" t="s">
        <v>5920</v>
      </c>
      <c r="M810" s="100" t="s">
        <v>5921</v>
      </c>
      <c r="N810" s="100" t="s">
        <v>5978</v>
      </c>
      <c r="O810" s="100" t="s">
        <v>5979</v>
      </c>
      <c r="P810" s="100" t="s">
        <v>5980</v>
      </c>
      <c r="Q810" s="102" t="s">
        <v>5925</v>
      </c>
      <c r="R810" s="98">
        <v>0</v>
      </c>
      <c r="S810" s="98"/>
      <c r="T810" s="98"/>
      <c r="U810" s="102">
        <f t="shared" si="11"/>
        <v>0</v>
      </c>
      <c r="V810" s="98">
        <v>70</v>
      </c>
      <c r="W810" s="98">
        <v>52</v>
      </c>
      <c r="X810" s="103" t="s">
        <v>5926</v>
      </c>
      <c r="Y810" s="102">
        <v>6</v>
      </c>
      <c r="Z810" s="102">
        <v>3</v>
      </c>
      <c r="AA810" s="102">
        <v>6</v>
      </c>
      <c r="AB810" s="102">
        <v>4</v>
      </c>
      <c r="AC810" s="98" t="s">
        <v>934</v>
      </c>
      <c r="AD810" s="102"/>
      <c r="AE810" s="104">
        <v>5</v>
      </c>
      <c r="AF810" s="105">
        <v>70</v>
      </c>
      <c r="AG810" s="106" t="s">
        <v>5975</v>
      </c>
      <c r="AH810" s="100" t="s">
        <v>2342</v>
      </c>
      <c r="AI810" s="107">
        <v>70</v>
      </c>
      <c r="AJ810" s="106"/>
      <c r="AK810" s="98"/>
      <c r="AL810" s="107"/>
      <c r="AM810" s="106"/>
      <c r="AN810" s="98"/>
      <c r="AO810" s="107"/>
      <c r="AP810" s="106"/>
      <c r="AQ810" s="98"/>
      <c r="AR810" s="107"/>
      <c r="AS810" s="106"/>
      <c r="AT810" s="98"/>
      <c r="AU810" s="107"/>
      <c r="AV810" s="108"/>
      <c r="AW810" s="98"/>
      <c r="AX810" s="98"/>
    </row>
    <row r="811" spans="1:50" ht="140.15" x14ac:dyDescent="0.25">
      <c r="A811" s="97">
        <v>2997</v>
      </c>
      <c r="B811" s="100" t="s">
        <v>6909</v>
      </c>
      <c r="C811" s="98" t="s">
        <v>5915</v>
      </c>
      <c r="D811" s="99"/>
      <c r="E811" s="100" t="s">
        <v>5932</v>
      </c>
      <c r="F811" s="98" t="s">
        <v>5933</v>
      </c>
      <c r="G811" s="100" t="s">
        <v>5934</v>
      </c>
      <c r="H811" s="98">
        <v>2011</v>
      </c>
      <c r="I811" s="100" t="s">
        <v>5935</v>
      </c>
      <c r="J811" s="101">
        <v>59285</v>
      </c>
      <c r="K811" s="100" t="s">
        <v>5919</v>
      </c>
      <c r="L811" s="100" t="s">
        <v>5920</v>
      </c>
      <c r="M811" s="100" t="s">
        <v>5921</v>
      </c>
      <c r="N811" s="100" t="s">
        <v>5936</v>
      </c>
      <c r="O811" s="100" t="s">
        <v>5937</v>
      </c>
      <c r="P811" s="100" t="s">
        <v>5938</v>
      </c>
      <c r="Q811" s="102" t="s">
        <v>5925</v>
      </c>
      <c r="R811" s="98">
        <v>0</v>
      </c>
      <c r="S811" s="98"/>
      <c r="T811" s="98"/>
      <c r="U811" s="102">
        <f t="shared" si="11"/>
        <v>0</v>
      </c>
      <c r="V811" s="98">
        <v>55</v>
      </c>
      <c r="W811" s="98">
        <v>59</v>
      </c>
      <c r="X811" s="103" t="s">
        <v>5926</v>
      </c>
      <c r="Y811" s="102">
        <v>3</v>
      </c>
      <c r="Z811" s="102">
        <v>1</v>
      </c>
      <c r="AA811" s="102">
        <v>3</v>
      </c>
      <c r="AB811" s="102">
        <v>44</v>
      </c>
      <c r="AC811" s="98" t="s">
        <v>934</v>
      </c>
      <c r="AD811" s="102"/>
      <c r="AE811" s="104">
        <v>7</v>
      </c>
      <c r="AF811" s="105">
        <v>55</v>
      </c>
      <c r="AG811" s="106" t="s">
        <v>5927</v>
      </c>
      <c r="AH811" s="100" t="s">
        <v>5932</v>
      </c>
      <c r="AI811" s="107">
        <v>55</v>
      </c>
      <c r="AJ811" s="106"/>
      <c r="AK811" s="98"/>
      <c r="AL811" s="107"/>
      <c r="AM811" s="106"/>
      <c r="AN811" s="98"/>
      <c r="AO811" s="107"/>
      <c r="AP811" s="106"/>
      <c r="AQ811" s="98"/>
      <c r="AR811" s="107"/>
      <c r="AS811" s="106"/>
      <c r="AT811" s="98"/>
      <c r="AU811" s="107"/>
      <c r="AV811" s="108"/>
      <c r="AW811" s="98"/>
      <c r="AX811" s="98"/>
    </row>
    <row r="812" spans="1:50" ht="152.9" x14ac:dyDescent="0.25">
      <c r="A812" s="97">
        <v>2997</v>
      </c>
      <c r="B812" s="100" t="s">
        <v>6909</v>
      </c>
      <c r="C812" s="98" t="s">
        <v>5915</v>
      </c>
      <c r="D812" s="99"/>
      <c r="E812" s="100" t="s">
        <v>6080</v>
      </c>
      <c r="F812" s="98" t="s">
        <v>6081</v>
      </c>
      <c r="G812" s="100" t="s">
        <v>6082</v>
      </c>
      <c r="H812" s="98">
        <v>2010</v>
      </c>
      <c r="I812" s="100" t="s">
        <v>6083</v>
      </c>
      <c r="J812" s="101">
        <v>43586</v>
      </c>
      <c r="K812" s="100" t="s">
        <v>5919</v>
      </c>
      <c r="L812" s="100" t="s">
        <v>5920</v>
      </c>
      <c r="M812" s="100" t="s">
        <v>5921</v>
      </c>
      <c r="N812" s="100" t="s">
        <v>6084</v>
      </c>
      <c r="O812" s="100" t="s">
        <v>6085</v>
      </c>
      <c r="P812" s="100" t="s">
        <v>6086</v>
      </c>
      <c r="Q812" s="102" t="s">
        <v>5925</v>
      </c>
      <c r="R812" s="98">
        <v>0</v>
      </c>
      <c r="S812" s="98"/>
      <c r="T812" s="98"/>
      <c r="U812" s="102">
        <f t="shared" si="11"/>
        <v>0</v>
      </c>
      <c r="V812" s="98">
        <v>82</v>
      </c>
      <c r="W812" s="98">
        <v>78</v>
      </c>
      <c r="X812" s="103" t="s">
        <v>5926</v>
      </c>
      <c r="Y812" s="102">
        <v>1</v>
      </c>
      <c r="Z812" s="102">
        <v>2</v>
      </c>
      <c r="AA812" s="102">
        <v>4</v>
      </c>
      <c r="AB812" s="102">
        <v>44</v>
      </c>
      <c r="AC812" s="98" t="s">
        <v>934</v>
      </c>
      <c r="AD812" s="102"/>
      <c r="AE812" s="104">
        <v>9</v>
      </c>
      <c r="AF812" s="105">
        <v>82</v>
      </c>
      <c r="AG812" s="106" t="s">
        <v>6087</v>
      </c>
      <c r="AH812" s="100" t="s">
        <v>6080</v>
      </c>
      <c r="AI812" s="107">
        <v>82</v>
      </c>
      <c r="AJ812" s="106"/>
      <c r="AK812" s="98"/>
      <c r="AL812" s="107"/>
      <c r="AM812" s="106"/>
      <c r="AN812" s="98"/>
      <c r="AO812" s="107"/>
      <c r="AP812" s="106"/>
      <c r="AQ812" s="98"/>
      <c r="AR812" s="107"/>
      <c r="AS812" s="106"/>
      <c r="AT812" s="98"/>
      <c r="AU812" s="107"/>
      <c r="AV812" s="108"/>
      <c r="AW812" s="98"/>
      <c r="AX812" s="98"/>
    </row>
    <row r="813" spans="1:50" ht="140.15" x14ac:dyDescent="0.25">
      <c r="A813" s="97">
        <v>2997</v>
      </c>
      <c r="B813" s="100" t="s">
        <v>6909</v>
      </c>
      <c r="C813" s="98" t="s">
        <v>5915</v>
      </c>
      <c r="D813" s="99"/>
      <c r="E813" s="100" t="s">
        <v>2196</v>
      </c>
      <c r="F813" s="98" t="s">
        <v>6070</v>
      </c>
      <c r="G813" s="100" t="s">
        <v>6075</v>
      </c>
      <c r="H813" s="98">
        <v>2010</v>
      </c>
      <c r="I813" s="100" t="s">
        <v>6076</v>
      </c>
      <c r="J813" s="101">
        <v>32017</v>
      </c>
      <c r="K813" s="100" t="s">
        <v>5919</v>
      </c>
      <c r="L813" s="100" t="s">
        <v>5920</v>
      </c>
      <c r="M813" s="100" t="s">
        <v>5921</v>
      </c>
      <c r="N813" s="100" t="s">
        <v>6077</v>
      </c>
      <c r="O813" s="100" t="s">
        <v>6078</v>
      </c>
      <c r="P813" s="100" t="s">
        <v>6079</v>
      </c>
      <c r="Q813" s="102" t="s">
        <v>5925</v>
      </c>
      <c r="R813" s="98">
        <v>0</v>
      </c>
      <c r="S813" s="98"/>
      <c r="T813" s="98"/>
      <c r="U813" s="102">
        <f t="shared" si="11"/>
        <v>0</v>
      </c>
      <c r="V813" s="98">
        <v>60</v>
      </c>
      <c r="W813" s="98">
        <v>65</v>
      </c>
      <c r="X813" s="103" t="s">
        <v>5926</v>
      </c>
      <c r="Y813" s="102">
        <v>3</v>
      </c>
      <c r="Z813" s="102">
        <v>2</v>
      </c>
      <c r="AA813" s="102">
        <v>3</v>
      </c>
      <c r="AB813" s="102">
        <v>32</v>
      </c>
      <c r="AC813" s="98" t="s">
        <v>934</v>
      </c>
      <c r="AD813" s="102"/>
      <c r="AE813" s="104">
        <v>7</v>
      </c>
      <c r="AF813" s="105">
        <v>60</v>
      </c>
      <c r="AG813" s="106" t="s">
        <v>6059</v>
      </c>
      <c r="AH813" s="100" t="s">
        <v>2196</v>
      </c>
      <c r="AI813" s="107">
        <v>60</v>
      </c>
      <c r="AJ813" s="106"/>
      <c r="AK813" s="98"/>
      <c r="AL813" s="107"/>
      <c r="AM813" s="106"/>
      <c r="AN813" s="98"/>
      <c r="AO813" s="107"/>
      <c r="AP813" s="106"/>
      <c r="AQ813" s="98"/>
      <c r="AR813" s="107"/>
      <c r="AS813" s="106"/>
      <c r="AT813" s="98"/>
      <c r="AU813" s="107"/>
      <c r="AV813" s="108"/>
      <c r="AW813" s="98"/>
      <c r="AX813" s="98"/>
    </row>
    <row r="814" spans="1:50" ht="203.85" x14ac:dyDescent="0.25">
      <c r="A814" s="97">
        <v>2997</v>
      </c>
      <c r="B814" s="100" t="s">
        <v>6909</v>
      </c>
      <c r="C814" s="98" t="s">
        <v>5915</v>
      </c>
      <c r="D814" s="99"/>
      <c r="E814" s="100" t="s">
        <v>3273</v>
      </c>
      <c r="F814" s="98" t="s">
        <v>3274</v>
      </c>
      <c r="G814" s="100" t="s">
        <v>6065</v>
      </c>
      <c r="H814" s="98">
        <v>2010</v>
      </c>
      <c r="I814" s="100" t="s">
        <v>6066</v>
      </c>
      <c r="J814" s="101">
        <v>19422</v>
      </c>
      <c r="K814" s="100" t="s">
        <v>5919</v>
      </c>
      <c r="L814" s="100" t="s">
        <v>5920</v>
      </c>
      <c r="M814" s="100" t="s">
        <v>5921</v>
      </c>
      <c r="N814" s="100" t="s">
        <v>6067</v>
      </c>
      <c r="O814" s="100" t="s">
        <v>6068</v>
      </c>
      <c r="P814" s="100" t="s">
        <v>6069</v>
      </c>
      <c r="Q814" s="102" t="s">
        <v>5925</v>
      </c>
      <c r="R814" s="98">
        <v>0</v>
      </c>
      <c r="S814" s="98"/>
      <c r="T814" s="98"/>
      <c r="U814" s="102">
        <f t="shared" si="11"/>
        <v>0</v>
      </c>
      <c r="V814" s="98">
        <v>30</v>
      </c>
      <c r="W814" s="98">
        <v>100</v>
      </c>
      <c r="X814" s="103" t="s">
        <v>5926</v>
      </c>
      <c r="Y814" s="102">
        <v>3</v>
      </c>
      <c r="Z814" s="102">
        <v>10</v>
      </c>
      <c r="AA814" s="102">
        <v>1</v>
      </c>
      <c r="AB814" s="102">
        <v>32</v>
      </c>
      <c r="AC814" s="98" t="s">
        <v>934</v>
      </c>
      <c r="AD814" s="102"/>
      <c r="AE814" s="104">
        <v>5</v>
      </c>
      <c r="AF814" s="105">
        <v>30</v>
      </c>
      <c r="AG814" s="106" t="s">
        <v>6059</v>
      </c>
      <c r="AH814" s="100" t="s">
        <v>3273</v>
      </c>
      <c r="AI814" s="107">
        <v>30</v>
      </c>
      <c r="AJ814" s="106"/>
      <c r="AK814" s="98"/>
      <c r="AL814" s="107"/>
      <c r="AM814" s="106"/>
      <c r="AN814" s="98"/>
      <c r="AO814" s="107"/>
      <c r="AP814" s="106"/>
      <c r="AQ814" s="98"/>
      <c r="AR814" s="107"/>
      <c r="AS814" s="106"/>
      <c r="AT814" s="98"/>
      <c r="AU814" s="107"/>
      <c r="AV814" s="108"/>
      <c r="AW814" s="98"/>
      <c r="AX814" s="98"/>
    </row>
    <row r="815" spans="1:50" ht="140.15" x14ac:dyDescent="0.25">
      <c r="A815" s="97">
        <v>2997</v>
      </c>
      <c r="B815" s="100" t="s">
        <v>6909</v>
      </c>
      <c r="C815" s="98" t="s">
        <v>5915</v>
      </c>
      <c r="D815" s="99"/>
      <c r="E815" s="100" t="s">
        <v>1560</v>
      </c>
      <c r="F815" s="98" t="s">
        <v>5916</v>
      </c>
      <c r="G815" s="100" t="s">
        <v>6126</v>
      </c>
      <c r="H815" s="98">
        <v>2012</v>
      </c>
      <c r="I815" s="100" t="s">
        <v>6127</v>
      </c>
      <c r="J815" s="101">
        <f>198600+7344+5872</f>
        <v>211816</v>
      </c>
      <c r="K815" s="100" t="s">
        <v>5919</v>
      </c>
      <c r="L815" s="100" t="s">
        <v>5920</v>
      </c>
      <c r="M815" s="100" t="s">
        <v>5921</v>
      </c>
      <c r="N815" s="100" t="s">
        <v>6128</v>
      </c>
      <c r="O815" s="100" t="s">
        <v>6129</v>
      </c>
      <c r="P815" s="100" t="s">
        <v>6130</v>
      </c>
      <c r="Q815" s="102" t="s">
        <v>5925</v>
      </c>
      <c r="R815" s="98">
        <v>0</v>
      </c>
      <c r="S815" s="98"/>
      <c r="T815" s="98"/>
      <c r="U815" s="102">
        <f t="shared" si="11"/>
        <v>0</v>
      </c>
      <c r="V815" s="98">
        <v>90</v>
      </c>
      <c r="W815" s="98">
        <v>59</v>
      </c>
      <c r="X815" s="103" t="s">
        <v>5926</v>
      </c>
      <c r="Y815" s="102"/>
      <c r="Z815" s="102"/>
      <c r="AA815" s="102"/>
      <c r="AB815" s="102">
        <v>44</v>
      </c>
      <c r="AC815" s="98" t="s">
        <v>934</v>
      </c>
      <c r="AD815" s="102"/>
      <c r="AE815" s="104">
        <v>8</v>
      </c>
      <c r="AF815" s="105">
        <v>90</v>
      </c>
      <c r="AG815" s="106" t="s">
        <v>5927</v>
      </c>
      <c r="AH815" s="100" t="s">
        <v>1560</v>
      </c>
      <c r="AI815" s="107">
        <v>90</v>
      </c>
      <c r="AJ815" s="106"/>
      <c r="AK815" s="98"/>
      <c r="AL815" s="107"/>
      <c r="AM815" s="106"/>
      <c r="AN815" s="98"/>
      <c r="AO815" s="107"/>
      <c r="AP815" s="106"/>
      <c r="AQ815" s="98"/>
      <c r="AR815" s="107"/>
      <c r="AS815" s="106"/>
      <c r="AT815" s="98"/>
      <c r="AU815" s="107"/>
      <c r="AV815" s="108"/>
      <c r="AW815" s="98"/>
      <c r="AX815" s="98"/>
    </row>
    <row r="816" spans="1:50" ht="140.15" x14ac:dyDescent="0.25">
      <c r="A816" s="97">
        <v>2997</v>
      </c>
      <c r="B816" s="100" t="s">
        <v>6909</v>
      </c>
      <c r="C816" s="98" t="s">
        <v>5915</v>
      </c>
      <c r="D816" s="99"/>
      <c r="E816" s="100" t="s">
        <v>2342</v>
      </c>
      <c r="F816" s="98" t="s">
        <v>5969</v>
      </c>
      <c r="G816" s="100" t="s">
        <v>5970</v>
      </c>
      <c r="H816" s="98">
        <v>2010</v>
      </c>
      <c r="I816" s="100" t="s">
        <v>5971</v>
      </c>
      <c r="J816" s="101">
        <v>52474</v>
      </c>
      <c r="K816" s="100" t="s">
        <v>5919</v>
      </c>
      <c r="L816" s="100" t="s">
        <v>5920</v>
      </c>
      <c r="M816" s="100" t="s">
        <v>5921</v>
      </c>
      <c r="N816" s="100" t="s">
        <v>5972</v>
      </c>
      <c r="O816" s="100" t="s">
        <v>5973</v>
      </c>
      <c r="P816" s="100" t="s">
        <v>5974</v>
      </c>
      <c r="Q816" s="102" t="s">
        <v>5925</v>
      </c>
      <c r="R816" s="98">
        <v>0</v>
      </c>
      <c r="S816" s="98"/>
      <c r="T816" s="98"/>
      <c r="U816" s="102">
        <f t="shared" si="11"/>
        <v>0</v>
      </c>
      <c r="V816" s="98">
        <v>5</v>
      </c>
      <c r="W816" s="98">
        <v>100</v>
      </c>
      <c r="X816" s="103" t="s">
        <v>5926</v>
      </c>
      <c r="Y816" s="102">
        <v>3</v>
      </c>
      <c r="Z816" s="102">
        <v>9</v>
      </c>
      <c r="AA816" s="102">
        <v>2</v>
      </c>
      <c r="AB816" s="102">
        <v>4</v>
      </c>
      <c r="AC816" s="98" t="s">
        <v>934</v>
      </c>
      <c r="AD816" s="102"/>
      <c r="AE816" s="104">
        <v>5</v>
      </c>
      <c r="AF816" s="105">
        <v>5</v>
      </c>
      <c r="AG816" s="106" t="s">
        <v>5975</v>
      </c>
      <c r="AH816" s="100" t="s">
        <v>2342</v>
      </c>
      <c r="AI816" s="107">
        <v>5</v>
      </c>
      <c r="AJ816" s="106"/>
      <c r="AK816" s="98"/>
      <c r="AL816" s="107"/>
      <c r="AM816" s="106"/>
      <c r="AN816" s="98"/>
      <c r="AO816" s="107"/>
      <c r="AP816" s="106"/>
      <c r="AQ816" s="98"/>
      <c r="AR816" s="107"/>
      <c r="AS816" s="106"/>
      <c r="AT816" s="98"/>
      <c r="AU816" s="107"/>
      <c r="AV816" s="108"/>
      <c r="AW816" s="98"/>
      <c r="AX816" s="98"/>
    </row>
    <row r="817" spans="1:50" ht="140.15" x14ac:dyDescent="0.25">
      <c r="A817" s="97">
        <v>2997</v>
      </c>
      <c r="B817" s="100" t="s">
        <v>6909</v>
      </c>
      <c r="C817" s="98" t="s">
        <v>6160</v>
      </c>
      <c r="D817" s="99"/>
      <c r="E817" s="100" t="s">
        <v>2215</v>
      </c>
      <c r="F817" s="98" t="s">
        <v>2216</v>
      </c>
      <c r="G817" s="100" t="s">
        <v>6161</v>
      </c>
      <c r="H817" s="98">
        <v>2012</v>
      </c>
      <c r="I817" s="100" t="s">
        <v>6162</v>
      </c>
      <c r="J817" s="101">
        <v>65520</v>
      </c>
      <c r="K817" s="100" t="s">
        <v>5919</v>
      </c>
      <c r="L817" s="100" t="s">
        <v>5920</v>
      </c>
      <c r="M817" s="100" t="s">
        <v>5921</v>
      </c>
      <c r="N817" s="100" t="s">
        <v>6163</v>
      </c>
      <c r="O817" s="100" t="s">
        <v>6164</v>
      </c>
      <c r="P817" s="100" t="s">
        <v>6165</v>
      </c>
      <c r="Q817" s="102" t="s">
        <v>5925</v>
      </c>
      <c r="R817" s="98">
        <v>0</v>
      </c>
      <c r="S817" s="98"/>
      <c r="T817" s="98"/>
      <c r="U817" s="102">
        <f t="shared" si="11"/>
        <v>0</v>
      </c>
      <c r="V817" s="98">
        <v>40</v>
      </c>
      <c r="W817" s="98">
        <v>50</v>
      </c>
      <c r="X817" s="103" t="s">
        <v>5926</v>
      </c>
      <c r="Y817" s="102"/>
      <c r="Z817" s="102"/>
      <c r="AA817" s="102"/>
      <c r="AB817" s="102">
        <v>30</v>
      </c>
      <c r="AC817" s="98" t="s">
        <v>934</v>
      </c>
      <c r="AD817" s="102"/>
      <c r="AE817" s="104">
        <v>5</v>
      </c>
      <c r="AF817" s="105">
        <v>40</v>
      </c>
      <c r="AG817" s="106" t="s">
        <v>6059</v>
      </c>
      <c r="AH817" s="100" t="s">
        <v>2215</v>
      </c>
      <c r="AI817" s="107">
        <v>40</v>
      </c>
      <c r="AJ817" s="106"/>
      <c r="AK817" s="98"/>
      <c r="AL817" s="107"/>
      <c r="AM817" s="106"/>
      <c r="AN817" s="98"/>
      <c r="AO817" s="107"/>
      <c r="AP817" s="106"/>
      <c r="AQ817" s="98"/>
      <c r="AR817" s="107"/>
      <c r="AS817" s="106"/>
      <c r="AT817" s="98"/>
      <c r="AU817" s="107"/>
      <c r="AV817" s="108"/>
      <c r="AW817" s="98"/>
      <c r="AX817" s="98"/>
    </row>
    <row r="818" spans="1:50" ht="254.8" x14ac:dyDescent="0.25">
      <c r="A818" s="97">
        <v>2997</v>
      </c>
      <c r="B818" s="100" t="s">
        <v>6909</v>
      </c>
      <c r="C818" s="98" t="s">
        <v>5915</v>
      </c>
      <c r="D818" s="99"/>
      <c r="E818" s="100" t="s">
        <v>2196</v>
      </c>
      <c r="F818" s="98" t="s">
        <v>6070</v>
      </c>
      <c r="G818" s="100" t="s">
        <v>6088</v>
      </c>
      <c r="H818" s="98">
        <v>2011</v>
      </c>
      <c r="I818" s="100" t="s">
        <v>6089</v>
      </c>
      <c r="J818" s="101">
        <v>251962</v>
      </c>
      <c r="K818" s="100" t="s">
        <v>5919</v>
      </c>
      <c r="L818" s="100" t="s">
        <v>5920</v>
      </c>
      <c r="M818" s="100" t="s">
        <v>5921</v>
      </c>
      <c r="N818" s="100" t="s">
        <v>6090</v>
      </c>
      <c r="O818" s="100" t="s">
        <v>6091</v>
      </c>
      <c r="P818" s="100" t="s">
        <v>6092</v>
      </c>
      <c r="Q818" s="102" t="s">
        <v>5925</v>
      </c>
      <c r="R818" s="98">
        <v>0</v>
      </c>
      <c r="S818" s="98"/>
      <c r="T818" s="98"/>
      <c r="U818" s="102">
        <f t="shared" si="11"/>
        <v>0</v>
      </c>
      <c r="V818" s="98">
        <v>100</v>
      </c>
      <c r="W818" s="98">
        <v>64</v>
      </c>
      <c r="X818" s="103" t="s">
        <v>5926</v>
      </c>
      <c r="Y818" s="102">
        <v>3</v>
      </c>
      <c r="Z818" s="102">
        <v>1</v>
      </c>
      <c r="AA818" s="102">
        <v>5</v>
      </c>
      <c r="AB818" s="102">
        <v>44</v>
      </c>
      <c r="AC818" s="98" t="s">
        <v>934</v>
      </c>
      <c r="AD818" s="102"/>
      <c r="AE818" s="104">
        <v>7</v>
      </c>
      <c r="AF818" s="105">
        <v>100</v>
      </c>
      <c r="AG818" s="106" t="s">
        <v>6059</v>
      </c>
      <c r="AH818" s="100" t="s">
        <v>2196</v>
      </c>
      <c r="AI818" s="107">
        <v>100</v>
      </c>
      <c r="AJ818" s="106"/>
      <c r="AK818" s="98"/>
      <c r="AL818" s="107"/>
      <c r="AM818" s="106"/>
      <c r="AN818" s="98"/>
      <c r="AO818" s="107"/>
      <c r="AP818" s="106"/>
      <c r="AQ818" s="98"/>
      <c r="AR818" s="107"/>
      <c r="AS818" s="106"/>
      <c r="AT818" s="98"/>
      <c r="AU818" s="107"/>
      <c r="AV818" s="108"/>
      <c r="AW818" s="98"/>
      <c r="AX818" s="98"/>
    </row>
    <row r="819" spans="1:50" ht="140.15" x14ac:dyDescent="0.25">
      <c r="A819" s="97">
        <v>2997</v>
      </c>
      <c r="B819" s="100" t="s">
        <v>6909</v>
      </c>
      <c r="C819" s="98" t="s">
        <v>6166</v>
      </c>
      <c r="D819" s="99"/>
      <c r="E819" s="100" t="s">
        <v>6011</v>
      </c>
      <c r="F819" s="98" t="s">
        <v>6012</v>
      </c>
      <c r="G819" s="100" t="s">
        <v>6167</v>
      </c>
      <c r="H819" s="98">
        <v>2012</v>
      </c>
      <c r="I819" s="100" t="s">
        <v>6168</v>
      </c>
      <c r="J819" s="101">
        <v>76509</v>
      </c>
      <c r="K819" s="100" t="s">
        <v>5919</v>
      </c>
      <c r="L819" s="100" t="s">
        <v>5920</v>
      </c>
      <c r="M819" s="100" t="s">
        <v>5921</v>
      </c>
      <c r="N819" s="100" t="s">
        <v>6169</v>
      </c>
      <c r="O819" s="100" t="s">
        <v>6170</v>
      </c>
      <c r="P819" s="100" t="s">
        <v>6171</v>
      </c>
      <c r="Q819" s="102" t="s">
        <v>5925</v>
      </c>
      <c r="R819" s="98">
        <v>0</v>
      </c>
      <c r="S819" s="98"/>
      <c r="T819" s="98"/>
      <c r="U819" s="102">
        <f t="shared" si="11"/>
        <v>0</v>
      </c>
      <c r="V819" s="98">
        <v>100</v>
      </c>
      <c r="W819" s="98">
        <v>63</v>
      </c>
      <c r="X819" s="103" t="s">
        <v>5926</v>
      </c>
      <c r="Y819" s="102"/>
      <c r="Z819" s="102"/>
      <c r="AA819" s="102"/>
      <c r="AB819" s="102">
        <v>30</v>
      </c>
      <c r="AC819" s="98" t="s">
        <v>934</v>
      </c>
      <c r="AD819" s="102"/>
      <c r="AE819" s="104">
        <v>5</v>
      </c>
      <c r="AF819" s="105">
        <v>100</v>
      </c>
      <c r="AG819" s="106" t="s">
        <v>6018</v>
      </c>
      <c r="AH819" s="100" t="s">
        <v>6011</v>
      </c>
      <c r="AI819" s="107">
        <f>AF819</f>
        <v>100</v>
      </c>
      <c r="AJ819" s="106"/>
      <c r="AK819" s="98"/>
      <c r="AL819" s="107"/>
      <c r="AM819" s="106"/>
      <c r="AN819" s="98"/>
      <c r="AO819" s="107"/>
      <c r="AP819" s="106"/>
      <c r="AQ819" s="98"/>
      <c r="AR819" s="107"/>
      <c r="AS819" s="106"/>
      <c r="AT819" s="98"/>
      <c r="AU819" s="107"/>
      <c r="AV819" s="108"/>
      <c r="AW819" s="98"/>
      <c r="AX819" s="98"/>
    </row>
    <row r="820" spans="1:50" ht="140.15" x14ac:dyDescent="0.25">
      <c r="A820" s="97">
        <v>2997</v>
      </c>
      <c r="B820" s="100" t="s">
        <v>6909</v>
      </c>
      <c r="C820" s="98" t="s">
        <v>6172</v>
      </c>
      <c r="D820" s="99"/>
      <c r="E820" s="100" t="s">
        <v>6173</v>
      </c>
      <c r="F820" s="98">
        <v>23224</v>
      </c>
      <c r="G820" s="100" t="s">
        <v>6174</v>
      </c>
      <c r="H820" s="98">
        <v>2012</v>
      </c>
      <c r="I820" s="100" t="s">
        <v>6175</v>
      </c>
      <c r="J820" s="101">
        <v>15763</v>
      </c>
      <c r="K820" s="100" t="s">
        <v>5919</v>
      </c>
      <c r="L820" s="100" t="s">
        <v>5920</v>
      </c>
      <c r="M820" s="100" t="s">
        <v>5921</v>
      </c>
      <c r="N820" s="100" t="s">
        <v>6176</v>
      </c>
      <c r="O820" s="100" t="s">
        <v>6177</v>
      </c>
      <c r="P820" s="100" t="s">
        <v>6178</v>
      </c>
      <c r="Q820" s="102" t="s">
        <v>5925</v>
      </c>
      <c r="R820" s="98">
        <v>0</v>
      </c>
      <c r="S820" s="98"/>
      <c r="T820" s="98"/>
      <c r="U820" s="102">
        <f t="shared" si="11"/>
        <v>0</v>
      </c>
      <c r="V820" s="98">
        <v>25</v>
      </c>
      <c r="W820" s="98">
        <v>63</v>
      </c>
      <c r="X820" s="103" t="s">
        <v>5926</v>
      </c>
      <c r="Y820" s="102"/>
      <c r="Z820" s="102"/>
      <c r="AA820" s="102"/>
      <c r="AB820" s="102">
        <v>30</v>
      </c>
      <c r="AC820" s="98" t="s">
        <v>934</v>
      </c>
      <c r="AD820" s="102"/>
      <c r="AE820" s="104">
        <v>5</v>
      </c>
      <c r="AF820" s="105">
        <v>25</v>
      </c>
      <c r="AG820" s="106" t="s">
        <v>5975</v>
      </c>
      <c r="AH820" s="100" t="s">
        <v>6173</v>
      </c>
      <c r="AI820" s="107">
        <v>25</v>
      </c>
      <c r="AJ820" s="106"/>
      <c r="AK820" s="98"/>
      <c r="AL820" s="107"/>
      <c r="AM820" s="106"/>
      <c r="AN820" s="98"/>
      <c r="AO820" s="107"/>
      <c r="AP820" s="106"/>
      <c r="AQ820" s="98"/>
      <c r="AR820" s="107"/>
      <c r="AS820" s="106"/>
      <c r="AT820" s="98"/>
      <c r="AU820" s="107"/>
      <c r="AV820" s="108"/>
      <c r="AW820" s="98"/>
      <c r="AX820" s="98"/>
    </row>
    <row r="821" spans="1:50" ht="140.15" x14ac:dyDescent="0.25">
      <c r="A821" s="97">
        <v>2997</v>
      </c>
      <c r="B821" s="100" t="s">
        <v>6909</v>
      </c>
      <c r="C821" s="98" t="s">
        <v>5915</v>
      </c>
      <c r="D821" s="99"/>
      <c r="E821" s="100" t="s">
        <v>1748</v>
      </c>
      <c r="F821" s="98" t="s">
        <v>1749</v>
      </c>
      <c r="G821" s="100" t="s">
        <v>6024</v>
      </c>
      <c r="H821" s="98">
        <v>2010</v>
      </c>
      <c r="I821" s="100" t="s">
        <v>3055</v>
      </c>
      <c r="J821" s="101">
        <f>96000+5328+4260+4975</f>
        <v>110563</v>
      </c>
      <c r="K821" s="100" t="s">
        <v>5919</v>
      </c>
      <c r="L821" s="100" t="s">
        <v>5920</v>
      </c>
      <c r="M821" s="100" t="s">
        <v>5921</v>
      </c>
      <c r="N821" s="100" t="s">
        <v>6025</v>
      </c>
      <c r="O821" s="100" t="s">
        <v>6026</v>
      </c>
      <c r="P821" s="100" t="s">
        <v>6027</v>
      </c>
      <c r="Q821" s="102" t="s">
        <v>5925</v>
      </c>
      <c r="R821" s="98">
        <v>0</v>
      </c>
      <c r="S821" s="98"/>
      <c r="T821" s="98"/>
      <c r="U821" s="102">
        <f t="shared" si="11"/>
        <v>0</v>
      </c>
      <c r="V821" s="98">
        <v>100</v>
      </c>
      <c r="W821" s="98">
        <v>60</v>
      </c>
      <c r="X821" s="103" t="s">
        <v>5926</v>
      </c>
      <c r="Y821" s="102">
        <v>3</v>
      </c>
      <c r="Z821" s="102">
        <v>1</v>
      </c>
      <c r="AA821" s="102">
        <v>3</v>
      </c>
      <c r="AB821" s="102">
        <v>11</v>
      </c>
      <c r="AC821" s="98" t="s">
        <v>934</v>
      </c>
      <c r="AD821" s="102"/>
      <c r="AE821" s="104">
        <v>5</v>
      </c>
      <c r="AF821" s="105">
        <v>100</v>
      </c>
      <c r="AG821" s="106" t="s">
        <v>6028</v>
      </c>
      <c r="AH821" s="100" t="s">
        <v>1748</v>
      </c>
      <c r="AI821" s="107">
        <f>AF821</f>
        <v>100</v>
      </c>
      <c r="AJ821" s="106"/>
      <c r="AK821" s="98"/>
      <c r="AL821" s="107"/>
      <c r="AM821" s="106"/>
      <c r="AN821" s="98"/>
      <c r="AO821" s="107"/>
      <c r="AP821" s="106"/>
      <c r="AQ821" s="98"/>
      <c r="AR821" s="107"/>
      <c r="AS821" s="106"/>
      <c r="AT821" s="98"/>
      <c r="AU821" s="107"/>
      <c r="AV821" s="108"/>
      <c r="AW821" s="98"/>
      <c r="AX821" s="98"/>
    </row>
    <row r="822" spans="1:50" ht="140.15" x14ac:dyDescent="0.25">
      <c r="A822" s="97">
        <v>2997</v>
      </c>
      <c r="B822" s="100" t="s">
        <v>6909</v>
      </c>
      <c r="C822" s="98" t="s">
        <v>5915</v>
      </c>
      <c r="D822" s="99"/>
      <c r="E822" s="100" t="s">
        <v>2215</v>
      </c>
      <c r="F822" s="98" t="s">
        <v>2216</v>
      </c>
      <c r="G822" s="100" t="s">
        <v>6114</v>
      </c>
      <c r="H822" s="98">
        <v>2011</v>
      </c>
      <c r="I822" s="100" t="s">
        <v>6115</v>
      </c>
      <c r="J822" s="101">
        <v>182471</v>
      </c>
      <c r="K822" s="100" t="s">
        <v>5919</v>
      </c>
      <c r="L822" s="100" t="s">
        <v>5920</v>
      </c>
      <c r="M822" s="100" t="s">
        <v>5921</v>
      </c>
      <c r="N822" s="100" t="s">
        <v>6116</v>
      </c>
      <c r="O822" s="100" t="s">
        <v>6117</v>
      </c>
      <c r="P822" s="100" t="s">
        <v>6118</v>
      </c>
      <c r="Q822" s="102" t="s">
        <v>5925</v>
      </c>
      <c r="R822" s="98">
        <v>0</v>
      </c>
      <c r="S822" s="98"/>
      <c r="T822" s="98"/>
      <c r="U822" s="102">
        <f t="shared" si="11"/>
        <v>0</v>
      </c>
      <c r="V822" s="98">
        <v>100</v>
      </c>
      <c r="W822" s="98">
        <v>97</v>
      </c>
      <c r="X822" s="103" t="s">
        <v>5926</v>
      </c>
      <c r="Y822" s="102">
        <v>6</v>
      </c>
      <c r="Z822" s="102">
        <v>3</v>
      </c>
      <c r="AA822" s="102">
        <v>7</v>
      </c>
      <c r="AB822" s="102">
        <v>30</v>
      </c>
      <c r="AC822" s="98" t="s">
        <v>934</v>
      </c>
      <c r="AD822" s="102"/>
      <c r="AE822" s="104">
        <v>5</v>
      </c>
      <c r="AF822" s="105">
        <v>100</v>
      </c>
      <c r="AG822" s="106" t="s">
        <v>6059</v>
      </c>
      <c r="AH822" s="100" t="s">
        <v>2215</v>
      </c>
      <c r="AI822" s="107">
        <f>AF822</f>
        <v>100</v>
      </c>
      <c r="AJ822" s="106"/>
      <c r="AK822" s="98"/>
      <c r="AL822" s="107"/>
      <c r="AM822" s="106"/>
      <c r="AN822" s="98"/>
      <c r="AO822" s="107"/>
      <c r="AP822" s="106"/>
      <c r="AQ822" s="98"/>
      <c r="AR822" s="107"/>
      <c r="AS822" s="106"/>
      <c r="AT822" s="98"/>
      <c r="AU822" s="107"/>
      <c r="AV822" s="108"/>
      <c r="AW822" s="98"/>
      <c r="AX822" s="98"/>
    </row>
    <row r="823" spans="1:50" ht="140.15" x14ac:dyDescent="0.25">
      <c r="A823" s="97">
        <v>2997</v>
      </c>
      <c r="B823" s="100" t="s">
        <v>6909</v>
      </c>
      <c r="C823" s="98" t="s">
        <v>5915</v>
      </c>
      <c r="D823" s="99"/>
      <c r="E823" s="100" t="s">
        <v>6004</v>
      </c>
      <c r="F823" s="98" t="s">
        <v>6005</v>
      </c>
      <c r="G823" s="100" t="s">
        <v>6006</v>
      </c>
      <c r="H823" s="98">
        <v>2011</v>
      </c>
      <c r="I823" s="100" t="s">
        <v>6007</v>
      </c>
      <c r="J823" s="101">
        <v>34226</v>
      </c>
      <c r="K823" s="100" t="s">
        <v>5919</v>
      </c>
      <c r="L823" s="100" t="s">
        <v>5920</v>
      </c>
      <c r="M823" s="100" t="s">
        <v>5921</v>
      </c>
      <c r="N823" s="100" t="s">
        <v>6008</v>
      </c>
      <c r="O823" s="100" t="s">
        <v>6009</v>
      </c>
      <c r="P823" s="100" t="s">
        <v>6010</v>
      </c>
      <c r="Q823" s="102" t="s">
        <v>5925</v>
      </c>
      <c r="R823" s="98">
        <v>0</v>
      </c>
      <c r="S823" s="98"/>
      <c r="T823" s="98"/>
      <c r="U823" s="102">
        <f t="shared" si="11"/>
        <v>0</v>
      </c>
      <c r="V823" s="98">
        <v>4</v>
      </c>
      <c r="W823" s="98">
        <v>59</v>
      </c>
      <c r="X823" s="103" t="s">
        <v>5926</v>
      </c>
      <c r="Y823" s="102">
        <v>6</v>
      </c>
      <c r="Z823" s="102">
        <v>1</v>
      </c>
      <c r="AA823" s="102">
        <v>1</v>
      </c>
      <c r="AB823" s="102">
        <v>60</v>
      </c>
      <c r="AC823" s="98" t="s">
        <v>934</v>
      </c>
      <c r="AD823" s="102"/>
      <c r="AE823" s="104">
        <v>7</v>
      </c>
      <c r="AF823" s="105">
        <v>4</v>
      </c>
      <c r="AG823" s="106" t="s">
        <v>5975</v>
      </c>
      <c r="AH823" s="100" t="s">
        <v>6004</v>
      </c>
      <c r="AI823" s="107">
        <v>4</v>
      </c>
      <c r="AJ823" s="106"/>
      <c r="AK823" s="98"/>
      <c r="AL823" s="107"/>
      <c r="AM823" s="106"/>
      <c r="AN823" s="98"/>
      <c r="AO823" s="107"/>
      <c r="AP823" s="106"/>
      <c r="AQ823" s="98"/>
      <c r="AR823" s="107"/>
      <c r="AS823" s="106"/>
      <c r="AT823" s="98"/>
      <c r="AU823" s="107"/>
      <c r="AV823" s="108"/>
      <c r="AW823" s="98"/>
      <c r="AX823" s="98"/>
    </row>
    <row r="824" spans="1:50" ht="140.15" x14ac:dyDescent="0.25">
      <c r="A824" s="97">
        <v>2997</v>
      </c>
      <c r="B824" s="100" t="s">
        <v>6909</v>
      </c>
      <c r="C824" s="98" t="s">
        <v>5915</v>
      </c>
      <c r="D824" s="99"/>
      <c r="E824" s="100" t="s">
        <v>1560</v>
      </c>
      <c r="F824" s="98" t="s">
        <v>5916</v>
      </c>
      <c r="G824" s="100" t="s">
        <v>5949</v>
      </c>
      <c r="H824" s="98">
        <v>2010</v>
      </c>
      <c r="I824" s="100" t="s">
        <v>5950</v>
      </c>
      <c r="J824" s="101">
        <v>118297</v>
      </c>
      <c r="K824" s="100" t="s">
        <v>5919</v>
      </c>
      <c r="L824" s="100" t="s">
        <v>5920</v>
      </c>
      <c r="M824" s="100" t="s">
        <v>5921</v>
      </c>
      <c r="N824" s="100" t="s">
        <v>5951</v>
      </c>
      <c r="O824" s="100" t="s">
        <v>5952</v>
      </c>
      <c r="P824" s="100" t="s">
        <v>5953</v>
      </c>
      <c r="Q824" s="102" t="s">
        <v>5925</v>
      </c>
      <c r="R824" s="98">
        <v>0</v>
      </c>
      <c r="S824" s="98"/>
      <c r="T824" s="98"/>
      <c r="U824" s="102">
        <f t="shared" si="11"/>
        <v>0</v>
      </c>
      <c r="V824" s="98">
        <v>60</v>
      </c>
      <c r="W824" s="98">
        <v>73</v>
      </c>
      <c r="X824" s="103" t="s">
        <v>5926</v>
      </c>
      <c r="Y824" s="102"/>
      <c r="Z824" s="102"/>
      <c r="AA824" s="102"/>
      <c r="AB824" s="102">
        <v>44</v>
      </c>
      <c r="AC824" s="98" t="s">
        <v>934</v>
      </c>
      <c r="AD824" s="102"/>
      <c r="AE824" s="104">
        <v>7</v>
      </c>
      <c r="AF824" s="105">
        <v>60</v>
      </c>
      <c r="AG824" s="106" t="s">
        <v>5927</v>
      </c>
      <c r="AH824" s="100" t="s">
        <v>1560</v>
      </c>
      <c r="AI824" s="107">
        <v>60</v>
      </c>
      <c r="AJ824" s="106"/>
      <c r="AK824" s="98"/>
      <c r="AL824" s="107"/>
      <c r="AM824" s="106"/>
      <c r="AN824" s="98"/>
      <c r="AO824" s="107"/>
      <c r="AP824" s="106"/>
      <c r="AQ824" s="98"/>
      <c r="AR824" s="107"/>
      <c r="AS824" s="106"/>
      <c r="AT824" s="98"/>
      <c r="AU824" s="107"/>
      <c r="AV824" s="108"/>
      <c r="AW824" s="98"/>
      <c r="AX824" s="98"/>
    </row>
    <row r="825" spans="1:50" ht="140.15" x14ac:dyDescent="0.25">
      <c r="A825" s="97">
        <v>2997</v>
      </c>
      <c r="B825" s="100" t="s">
        <v>6909</v>
      </c>
      <c r="C825" s="98" t="s">
        <v>5915</v>
      </c>
      <c r="D825" s="99"/>
      <c r="E825" s="100" t="s">
        <v>1560</v>
      </c>
      <c r="F825" s="98" t="s">
        <v>5916</v>
      </c>
      <c r="G825" s="100" t="s">
        <v>6150</v>
      </c>
      <c r="H825" s="98">
        <v>2012</v>
      </c>
      <c r="I825" s="100" t="s">
        <v>6151</v>
      </c>
      <c r="J825" s="101">
        <f>16224+11988</f>
        <v>28212</v>
      </c>
      <c r="K825" s="100" t="s">
        <v>5919</v>
      </c>
      <c r="L825" s="100" t="s">
        <v>5920</v>
      </c>
      <c r="M825" s="100" t="s">
        <v>5921</v>
      </c>
      <c r="N825" s="100" t="s">
        <v>6152</v>
      </c>
      <c r="O825" s="100" t="s">
        <v>6153</v>
      </c>
      <c r="P825" s="100" t="s">
        <v>6154</v>
      </c>
      <c r="Q825" s="102" t="s">
        <v>5925</v>
      </c>
      <c r="R825" s="98">
        <v>0</v>
      </c>
      <c r="S825" s="98"/>
      <c r="T825" s="98"/>
      <c r="U825" s="102">
        <f t="shared" si="11"/>
        <v>0</v>
      </c>
      <c r="V825" s="98">
        <v>20</v>
      </c>
      <c r="W825" s="98">
        <v>70</v>
      </c>
      <c r="X825" s="103" t="s">
        <v>5926</v>
      </c>
      <c r="Y825" s="102"/>
      <c r="Z825" s="102"/>
      <c r="AA825" s="102"/>
      <c r="AB825" s="102">
        <v>44</v>
      </c>
      <c r="AC825" s="98" t="s">
        <v>934</v>
      </c>
      <c r="AD825" s="102"/>
      <c r="AE825" s="104">
        <v>5</v>
      </c>
      <c r="AF825" s="105">
        <v>20</v>
      </c>
      <c r="AG825" s="106" t="s">
        <v>5927</v>
      </c>
      <c r="AH825" s="100" t="s">
        <v>1560</v>
      </c>
      <c r="AI825" s="107">
        <v>20</v>
      </c>
      <c r="AJ825" s="106"/>
      <c r="AK825" s="98"/>
      <c r="AL825" s="107"/>
      <c r="AM825" s="106"/>
      <c r="AN825" s="98"/>
      <c r="AO825" s="107"/>
      <c r="AP825" s="106"/>
      <c r="AQ825" s="98"/>
      <c r="AR825" s="107"/>
      <c r="AS825" s="106"/>
      <c r="AT825" s="98"/>
      <c r="AU825" s="107"/>
      <c r="AV825" s="108"/>
      <c r="AW825" s="98"/>
      <c r="AX825" s="98"/>
    </row>
    <row r="826" spans="1:50" ht="140.15" x14ac:dyDescent="0.25">
      <c r="A826" s="97">
        <v>2997</v>
      </c>
      <c r="B826" s="100" t="s">
        <v>6909</v>
      </c>
      <c r="C826" s="98" t="s">
        <v>5915</v>
      </c>
      <c r="D826" s="99"/>
      <c r="E826" s="100" t="s">
        <v>2196</v>
      </c>
      <c r="F826" s="98" t="s">
        <v>6070</v>
      </c>
      <c r="G826" s="100" t="s">
        <v>4511</v>
      </c>
      <c r="H826" s="98">
        <v>2011</v>
      </c>
      <c r="I826" s="100" t="s">
        <v>6071</v>
      </c>
      <c r="J826" s="101">
        <f>38975+11839</f>
        <v>50814</v>
      </c>
      <c r="K826" s="100" t="s">
        <v>5919</v>
      </c>
      <c r="L826" s="100" t="s">
        <v>5920</v>
      </c>
      <c r="M826" s="100" t="s">
        <v>5921</v>
      </c>
      <c r="N826" s="100" t="s">
        <v>6072</v>
      </c>
      <c r="O826" s="100" t="s">
        <v>6073</v>
      </c>
      <c r="P826" s="100" t="s">
        <v>6074</v>
      </c>
      <c r="Q826" s="102" t="s">
        <v>5925</v>
      </c>
      <c r="R826" s="98">
        <v>0</v>
      </c>
      <c r="S826" s="98"/>
      <c r="T826" s="98"/>
      <c r="U826" s="102">
        <f t="shared" si="11"/>
        <v>0</v>
      </c>
      <c r="V826" s="98">
        <v>20</v>
      </c>
      <c r="W826" s="98">
        <v>53</v>
      </c>
      <c r="X826" s="103" t="s">
        <v>5926</v>
      </c>
      <c r="Y826" s="102">
        <v>3</v>
      </c>
      <c r="Z826" s="102">
        <v>1</v>
      </c>
      <c r="AA826" s="102">
        <v>4</v>
      </c>
      <c r="AB826" s="102">
        <v>44</v>
      </c>
      <c r="AC826" s="98" t="s">
        <v>934</v>
      </c>
      <c r="AD826" s="102"/>
      <c r="AE826" s="104">
        <v>7</v>
      </c>
      <c r="AF826" s="105">
        <v>20</v>
      </c>
      <c r="AG826" s="106" t="s">
        <v>6059</v>
      </c>
      <c r="AH826" s="100" t="s">
        <v>2196</v>
      </c>
      <c r="AI826" s="107">
        <v>20</v>
      </c>
      <c r="AJ826" s="106"/>
      <c r="AK826" s="98"/>
      <c r="AL826" s="107"/>
      <c r="AM826" s="106"/>
      <c r="AN826" s="98"/>
      <c r="AO826" s="107"/>
      <c r="AP826" s="106"/>
      <c r="AQ826" s="98"/>
      <c r="AR826" s="107"/>
      <c r="AS826" s="106"/>
      <c r="AT826" s="98"/>
      <c r="AU826" s="107"/>
      <c r="AV826" s="108"/>
      <c r="AW826" s="98"/>
      <c r="AX826" s="98"/>
    </row>
    <row r="827" spans="1:50" ht="140.15" x14ac:dyDescent="0.25">
      <c r="A827" s="97">
        <v>2997</v>
      </c>
      <c r="B827" s="100" t="s">
        <v>6909</v>
      </c>
      <c r="C827" s="98" t="s">
        <v>5915</v>
      </c>
      <c r="D827" s="99"/>
      <c r="E827" s="100" t="s">
        <v>1504</v>
      </c>
      <c r="F827" s="98" t="s">
        <v>6034</v>
      </c>
      <c r="G827" s="100" t="s">
        <v>6035</v>
      </c>
      <c r="H827" s="98">
        <v>2012</v>
      </c>
      <c r="I827" s="100" t="s">
        <v>6036</v>
      </c>
      <c r="J827" s="101">
        <f>98904+23164+21663+19885</f>
        <v>163616</v>
      </c>
      <c r="K827" s="100" t="s">
        <v>5919</v>
      </c>
      <c r="L827" s="100" t="s">
        <v>5920</v>
      </c>
      <c r="M827" s="100" t="s">
        <v>5921</v>
      </c>
      <c r="N827" s="100" t="s">
        <v>6037</v>
      </c>
      <c r="O827" s="100" t="s">
        <v>6038</v>
      </c>
      <c r="P827" s="100" t="s">
        <v>6039</v>
      </c>
      <c r="Q827" s="102" t="s">
        <v>5925</v>
      </c>
      <c r="R827" s="98">
        <v>0</v>
      </c>
      <c r="S827" s="98"/>
      <c r="T827" s="98"/>
      <c r="U827" s="102">
        <f t="shared" si="11"/>
        <v>0</v>
      </c>
      <c r="V827" s="98">
        <v>100</v>
      </c>
      <c r="W827" s="98">
        <v>70</v>
      </c>
      <c r="X827" s="103" t="s">
        <v>5926</v>
      </c>
      <c r="Y827" s="102">
        <v>1</v>
      </c>
      <c r="Z827" s="102">
        <v>2</v>
      </c>
      <c r="AA827" s="102">
        <v>4</v>
      </c>
      <c r="AB827" s="102">
        <v>14</v>
      </c>
      <c r="AC827" s="98" t="s">
        <v>934</v>
      </c>
      <c r="AD827" s="102"/>
      <c r="AE827" s="104">
        <v>5</v>
      </c>
      <c r="AF827" s="105">
        <v>100</v>
      </c>
      <c r="AG827" s="106" t="s">
        <v>6028</v>
      </c>
      <c r="AH827" s="100" t="s">
        <v>1504</v>
      </c>
      <c r="AI827" s="107">
        <f>AF827</f>
        <v>100</v>
      </c>
      <c r="AJ827" s="106"/>
      <c r="AK827" s="98"/>
      <c r="AL827" s="107"/>
      <c r="AM827" s="106"/>
      <c r="AN827" s="98"/>
      <c r="AO827" s="107"/>
      <c r="AP827" s="106"/>
      <c r="AQ827" s="98"/>
      <c r="AR827" s="107"/>
      <c r="AS827" s="106"/>
      <c r="AT827" s="98"/>
      <c r="AU827" s="107"/>
      <c r="AV827" s="108"/>
      <c r="AW827" s="98"/>
      <c r="AX827" s="98"/>
    </row>
    <row r="828" spans="1:50" ht="140.15" x14ac:dyDescent="0.25">
      <c r="A828" s="97">
        <v>2997</v>
      </c>
      <c r="B828" s="100" t="s">
        <v>6909</v>
      </c>
      <c r="C828" s="98" t="s">
        <v>5915</v>
      </c>
      <c r="D828" s="99"/>
      <c r="E828" s="100" t="s">
        <v>1560</v>
      </c>
      <c r="F828" s="98" t="s">
        <v>5916</v>
      </c>
      <c r="G828" s="100" t="s">
        <v>5939</v>
      </c>
      <c r="H828" s="98">
        <v>2011</v>
      </c>
      <c r="I828" s="100" t="s">
        <v>5940</v>
      </c>
      <c r="J828" s="101">
        <f>102870+633</f>
        <v>103503</v>
      </c>
      <c r="K828" s="100" t="s">
        <v>5919</v>
      </c>
      <c r="L828" s="100" t="s">
        <v>5920</v>
      </c>
      <c r="M828" s="100" t="s">
        <v>5921</v>
      </c>
      <c r="N828" s="100" t="s">
        <v>5941</v>
      </c>
      <c r="O828" s="100" t="s">
        <v>5942</v>
      </c>
      <c r="P828" s="100" t="s">
        <v>5943</v>
      </c>
      <c r="Q828" s="102" t="s">
        <v>5925</v>
      </c>
      <c r="R828" s="98">
        <v>0</v>
      </c>
      <c r="S828" s="98"/>
      <c r="T828" s="98"/>
      <c r="U828" s="102">
        <f t="shared" ref="U828:U847" si="12">SUM(R828:T828)</f>
        <v>0</v>
      </c>
      <c r="V828" s="98">
        <v>70</v>
      </c>
      <c r="W828" s="98">
        <v>57</v>
      </c>
      <c r="X828" s="103" t="s">
        <v>5926</v>
      </c>
      <c r="Y828" s="102">
        <v>3</v>
      </c>
      <c r="Z828" s="102">
        <v>12</v>
      </c>
      <c r="AA828" s="102">
        <v>4</v>
      </c>
      <c r="AB828" s="102">
        <v>44</v>
      </c>
      <c r="AC828" s="98" t="s">
        <v>934</v>
      </c>
      <c r="AD828" s="102"/>
      <c r="AE828" s="104">
        <v>7</v>
      </c>
      <c r="AF828" s="105">
        <v>70</v>
      </c>
      <c r="AG828" s="106" t="s">
        <v>5927</v>
      </c>
      <c r="AH828" s="100" t="s">
        <v>1560</v>
      </c>
      <c r="AI828" s="107">
        <v>70</v>
      </c>
      <c r="AJ828" s="106"/>
      <c r="AK828" s="98"/>
      <c r="AL828" s="107"/>
      <c r="AM828" s="106"/>
      <c r="AN828" s="98"/>
      <c r="AO828" s="107"/>
      <c r="AP828" s="106"/>
      <c r="AQ828" s="98"/>
      <c r="AR828" s="107"/>
      <c r="AS828" s="106"/>
      <c r="AT828" s="98"/>
      <c r="AU828" s="107"/>
      <c r="AV828" s="108"/>
      <c r="AW828" s="98"/>
      <c r="AX828" s="98"/>
    </row>
    <row r="829" spans="1:50" ht="140.15" x14ac:dyDescent="0.25">
      <c r="A829" s="97">
        <v>2997</v>
      </c>
      <c r="B829" s="100" t="s">
        <v>6909</v>
      </c>
      <c r="C829" s="98" t="s">
        <v>5915</v>
      </c>
      <c r="D829" s="99"/>
      <c r="E829" s="100" t="s">
        <v>1560</v>
      </c>
      <c r="F829" s="98" t="s">
        <v>5916</v>
      </c>
      <c r="G829" s="100" t="s">
        <v>5954</v>
      </c>
      <c r="H829" s="98">
        <v>2010</v>
      </c>
      <c r="I829" s="100" t="s">
        <v>5955</v>
      </c>
      <c r="J829" s="101">
        <v>56653</v>
      </c>
      <c r="K829" s="100" t="s">
        <v>5919</v>
      </c>
      <c r="L829" s="100" t="s">
        <v>5920</v>
      </c>
      <c r="M829" s="100" t="s">
        <v>5921</v>
      </c>
      <c r="N829" s="100" t="s">
        <v>5956</v>
      </c>
      <c r="O829" s="100" t="s">
        <v>5957</v>
      </c>
      <c r="P829" s="100" t="s">
        <v>5958</v>
      </c>
      <c r="Q829" s="102" t="s">
        <v>5925</v>
      </c>
      <c r="R829" s="98">
        <v>0</v>
      </c>
      <c r="S829" s="98"/>
      <c r="T829" s="98"/>
      <c r="U829" s="102">
        <f t="shared" si="12"/>
        <v>0</v>
      </c>
      <c r="V829" s="98">
        <v>45</v>
      </c>
      <c r="W829" s="98">
        <v>70</v>
      </c>
      <c r="X829" s="103" t="s">
        <v>5926</v>
      </c>
      <c r="Y829" s="102">
        <v>3</v>
      </c>
      <c r="Z829" s="102">
        <v>4</v>
      </c>
      <c r="AA829" s="102">
        <v>7</v>
      </c>
      <c r="AB829" s="102">
        <v>4</v>
      </c>
      <c r="AC829" s="98" t="s">
        <v>934</v>
      </c>
      <c r="AD829" s="102"/>
      <c r="AE829" s="104">
        <v>7</v>
      </c>
      <c r="AF829" s="105">
        <v>45</v>
      </c>
      <c r="AG829" s="106" t="s">
        <v>5927</v>
      </c>
      <c r="AH829" s="100" t="s">
        <v>1560</v>
      </c>
      <c r="AI829" s="107">
        <v>45</v>
      </c>
      <c r="AJ829" s="106"/>
      <c r="AK829" s="98"/>
      <c r="AL829" s="107"/>
      <c r="AM829" s="106"/>
      <c r="AN829" s="98"/>
      <c r="AO829" s="107"/>
      <c r="AP829" s="106"/>
      <c r="AQ829" s="98"/>
      <c r="AR829" s="107"/>
      <c r="AS829" s="106"/>
      <c r="AT829" s="98"/>
      <c r="AU829" s="107"/>
      <c r="AV829" s="108"/>
      <c r="AW829" s="98"/>
      <c r="AX829" s="98"/>
    </row>
    <row r="830" spans="1:50" ht="140.15" x14ac:dyDescent="0.25">
      <c r="A830" s="97">
        <v>2997</v>
      </c>
      <c r="B830" s="100" t="s">
        <v>6909</v>
      </c>
      <c r="C830" s="98" t="s">
        <v>5915</v>
      </c>
      <c r="D830" s="99"/>
      <c r="E830" s="100" t="s">
        <v>1748</v>
      </c>
      <c r="F830" s="98" t="s">
        <v>1749</v>
      </c>
      <c r="G830" s="100" t="s">
        <v>6029</v>
      </c>
      <c r="H830" s="98">
        <v>2011</v>
      </c>
      <c r="I830" s="100" t="s">
        <v>6030</v>
      </c>
      <c r="J830" s="101">
        <v>285692</v>
      </c>
      <c r="K830" s="100" t="s">
        <v>5919</v>
      </c>
      <c r="L830" s="100" t="s">
        <v>5920</v>
      </c>
      <c r="M830" s="100" t="s">
        <v>5921</v>
      </c>
      <c r="N830" s="100" t="s">
        <v>6031</v>
      </c>
      <c r="O830" s="100" t="s">
        <v>6032</v>
      </c>
      <c r="P830" s="100" t="s">
        <v>6033</v>
      </c>
      <c r="Q830" s="102" t="s">
        <v>5925</v>
      </c>
      <c r="R830" s="98">
        <v>0</v>
      </c>
      <c r="S830" s="98"/>
      <c r="T830" s="98"/>
      <c r="U830" s="102">
        <f t="shared" si="12"/>
        <v>0</v>
      </c>
      <c r="V830" s="98">
        <v>100</v>
      </c>
      <c r="W830" s="98">
        <v>70</v>
      </c>
      <c r="X830" s="103" t="s">
        <v>5926</v>
      </c>
      <c r="Y830" s="102">
        <v>3</v>
      </c>
      <c r="Z830" s="102">
        <v>10</v>
      </c>
      <c r="AA830" s="102">
        <v>2</v>
      </c>
      <c r="AB830" s="102">
        <v>30</v>
      </c>
      <c r="AC830" s="98" t="s">
        <v>934</v>
      </c>
      <c r="AD830" s="102"/>
      <c r="AE830" s="104">
        <v>6</v>
      </c>
      <c r="AF830" s="105">
        <v>100</v>
      </c>
      <c r="AG830" s="106" t="s">
        <v>6028</v>
      </c>
      <c r="AH830" s="100" t="s">
        <v>1748</v>
      </c>
      <c r="AI830" s="107">
        <f>AF830</f>
        <v>100</v>
      </c>
      <c r="AJ830" s="106"/>
      <c r="AK830" s="98"/>
      <c r="AL830" s="107"/>
      <c r="AM830" s="106"/>
      <c r="AN830" s="98"/>
      <c r="AO830" s="107"/>
      <c r="AP830" s="106"/>
      <c r="AQ830" s="98"/>
      <c r="AR830" s="107"/>
      <c r="AS830" s="106"/>
      <c r="AT830" s="98"/>
      <c r="AU830" s="107"/>
      <c r="AV830" s="108"/>
      <c r="AW830" s="98"/>
      <c r="AX830" s="98"/>
    </row>
    <row r="831" spans="1:50" ht="140.15" x14ac:dyDescent="0.25">
      <c r="A831" s="97">
        <v>2997</v>
      </c>
      <c r="B831" s="100" t="s">
        <v>6909</v>
      </c>
      <c r="C831" s="98" t="s">
        <v>5915</v>
      </c>
      <c r="D831" s="99"/>
      <c r="E831" s="100" t="s">
        <v>1560</v>
      </c>
      <c r="F831" s="98" t="s">
        <v>5916</v>
      </c>
      <c r="G831" s="100" t="s">
        <v>6093</v>
      </c>
      <c r="H831" s="98">
        <v>2011</v>
      </c>
      <c r="I831" s="100" t="s">
        <v>6094</v>
      </c>
      <c r="J831" s="101">
        <f>162720+34800</f>
        <v>197520</v>
      </c>
      <c r="K831" s="100" t="s">
        <v>5919</v>
      </c>
      <c r="L831" s="100" t="s">
        <v>5920</v>
      </c>
      <c r="M831" s="100" t="s">
        <v>5921</v>
      </c>
      <c r="N831" s="100" t="s">
        <v>6095</v>
      </c>
      <c r="O831" s="100" t="s">
        <v>6096</v>
      </c>
      <c r="P831" s="100" t="s">
        <v>6097</v>
      </c>
      <c r="Q831" s="102" t="s">
        <v>5925</v>
      </c>
      <c r="R831" s="98">
        <v>0</v>
      </c>
      <c r="S831" s="98"/>
      <c r="T831" s="98"/>
      <c r="U831" s="102">
        <f t="shared" si="12"/>
        <v>0</v>
      </c>
      <c r="V831" s="98">
        <v>30</v>
      </c>
      <c r="W831" s="98">
        <v>70</v>
      </c>
      <c r="X831" s="103" t="s">
        <v>5926</v>
      </c>
      <c r="Y831" s="102">
        <v>3</v>
      </c>
      <c r="Z831" s="102">
        <v>4</v>
      </c>
      <c r="AA831" s="102">
        <v>2</v>
      </c>
      <c r="AB831" s="102">
        <v>4</v>
      </c>
      <c r="AC831" s="98" t="s">
        <v>934</v>
      </c>
      <c r="AD831" s="102"/>
      <c r="AE831" s="104">
        <v>5</v>
      </c>
      <c r="AF831" s="105">
        <v>30</v>
      </c>
      <c r="AG831" s="106" t="s">
        <v>5927</v>
      </c>
      <c r="AH831" s="100" t="s">
        <v>1560</v>
      </c>
      <c r="AI831" s="107">
        <v>30</v>
      </c>
      <c r="AJ831" s="106"/>
      <c r="AK831" s="98"/>
      <c r="AL831" s="107"/>
      <c r="AM831" s="106"/>
      <c r="AN831" s="98"/>
      <c r="AO831" s="107"/>
      <c r="AP831" s="106"/>
      <c r="AQ831" s="98"/>
      <c r="AR831" s="107"/>
      <c r="AS831" s="106"/>
      <c r="AT831" s="98"/>
      <c r="AU831" s="107"/>
      <c r="AV831" s="108"/>
      <c r="AW831" s="98"/>
      <c r="AX831" s="98"/>
    </row>
    <row r="832" spans="1:50" ht="140.15" x14ac:dyDescent="0.25">
      <c r="A832" s="97">
        <v>2997</v>
      </c>
      <c r="B832" s="100" t="s">
        <v>6909</v>
      </c>
      <c r="C832" s="98" t="s">
        <v>5915</v>
      </c>
      <c r="D832" s="99"/>
      <c r="E832" s="100" t="s">
        <v>5992</v>
      </c>
      <c r="F832" s="98" t="s">
        <v>5993</v>
      </c>
      <c r="G832" s="100" t="s">
        <v>5994</v>
      </c>
      <c r="H832" s="98">
        <v>2010</v>
      </c>
      <c r="I832" s="100" t="s">
        <v>5995</v>
      </c>
      <c r="J832" s="101">
        <v>29904</v>
      </c>
      <c r="K832" s="100" t="s">
        <v>5919</v>
      </c>
      <c r="L832" s="100" t="s">
        <v>5920</v>
      </c>
      <c r="M832" s="100" t="s">
        <v>5921</v>
      </c>
      <c r="N832" s="100" t="s">
        <v>5996</v>
      </c>
      <c r="O832" s="100" t="s">
        <v>5997</v>
      </c>
      <c r="P832" s="100" t="s">
        <v>5998</v>
      </c>
      <c r="Q832" s="102" t="s">
        <v>5925</v>
      </c>
      <c r="R832" s="98">
        <v>0</v>
      </c>
      <c r="S832" s="98"/>
      <c r="T832" s="98"/>
      <c r="U832" s="102">
        <f t="shared" si="12"/>
        <v>0</v>
      </c>
      <c r="V832" s="98">
        <v>95</v>
      </c>
      <c r="W832" s="98">
        <v>100</v>
      </c>
      <c r="X832" s="103" t="s">
        <v>5926</v>
      </c>
      <c r="Y832" s="102"/>
      <c r="Z832" s="102"/>
      <c r="AA832" s="102"/>
      <c r="AB832" s="102">
        <v>4</v>
      </c>
      <c r="AC832" s="98" t="s">
        <v>934</v>
      </c>
      <c r="AD832" s="102"/>
      <c r="AE832" s="104">
        <v>5</v>
      </c>
      <c r="AF832" s="105">
        <v>95</v>
      </c>
      <c r="AG832" s="106" t="s">
        <v>5975</v>
      </c>
      <c r="AH832" s="100" t="s">
        <v>5992</v>
      </c>
      <c r="AI832" s="107">
        <f>AF832</f>
        <v>95</v>
      </c>
      <c r="AJ832" s="106"/>
      <c r="AK832" s="98"/>
      <c r="AL832" s="107"/>
      <c r="AM832" s="106"/>
      <c r="AN832" s="98"/>
      <c r="AO832" s="107"/>
      <c r="AP832" s="106"/>
      <c r="AQ832" s="98"/>
      <c r="AR832" s="107"/>
      <c r="AS832" s="106"/>
      <c r="AT832" s="98"/>
      <c r="AU832" s="107"/>
      <c r="AV832" s="108"/>
      <c r="AW832" s="98"/>
      <c r="AX832" s="98"/>
    </row>
    <row r="833" spans="1:50" ht="140.15" x14ac:dyDescent="0.25">
      <c r="A833" s="97">
        <v>2997</v>
      </c>
      <c r="B833" s="100" t="s">
        <v>6909</v>
      </c>
      <c r="C833" s="98" t="s">
        <v>6191</v>
      </c>
      <c r="D833" s="99"/>
      <c r="E833" s="100" t="s">
        <v>1560</v>
      </c>
      <c r="F833" s="98" t="s">
        <v>5916</v>
      </c>
      <c r="G833" s="100" t="s">
        <v>6192</v>
      </c>
      <c r="H833" s="98">
        <v>2012</v>
      </c>
      <c r="I833" s="100" t="s">
        <v>6193</v>
      </c>
      <c r="J833" s="101">
        <v>90000</v>
      </c>
      <c r="K833" s="100" t="s">
        <v>5919</v>
      </c>
      <c r="L833" s="100" t="s">
        <v>5920</v>
      </c>
      <c r="M833" s="100" t="s">
        <v>5921</v>
      </c>
      <c r="N833" s="100" t="s">
        <v>6194</v>
      </c>
      <c r="O833" s="100" t="s">
        <v>6195</v>
      </c>
      <c r="P833" s="100" t="s">
        <v>6196</v>
      </c>
      <c r="Q833" s="102" t="s">
        <v>5925</v>
      </c>
      <c r="R833" s="98">
        <v>0</v>
      </c>
      <c r="S833" s="98"/>
      <c r="T833" s="98"/>
      <c r="U833" s="102">
        <f t="shared" si="12"/>
        <v>0</v>
      </c>
      <c r="V833" s="98">
        <v>45</v>
      </c>
      <c r="W833" s="98">
        <v>48</v>
      </c>
      <c r="X833" s="103" t="s">
        <v>5926</v>
      </c>
      <c r="Y833" s="102"/>
      <c r="Z833" s="102"/>
      <c r="AA833" s="102"/>
      <c r="AB833" s="102">
        <v>4</v>
      </c>
      <c r="AC833" s="98" t="s">
        <v>934</v>
      </c>
      <c r="AD833" s="102"/>
      <c r="AE833" s="104">
        <v>5</v>
      </c>
      <c r="AF833" s="105">
        <v>45</v>
      </c>
      <c r="AG833" s="106" t="s">
        <v>5927</v>
      </c>
      <c r="AH833" s="100" t="s">
        <v>1560</v>
      </c>
      <c r="AI833" s="107">
        <v>45</v>
      </c>
      <c r="AJ833" s="106"/>
      <c r="AK833" s="98"/>
      <c r="AL833" s="107"/>
      <c r="AM833" s="106"/>
      <c r="AN833" s="98"/>
      <c r="AO833" s="107"/>
      <c r="AP833" s="106"/>
      <c r="AQ833" s="98"/>
      <c r="AR833" s="107"/>
      <c r="AS833" s="106"/>
      <c r="AT833" s="98"/>
      <c r="AU833" s="107"/>
      <c r="AV833" s="108"/>
      <c r="AW833" s="98"/>
      <c r="AX833" s="98"/>
    </row>
    <row r="834" spans="1:50" ht="140.15" x14ac:dyDescent="0.25">
      <c r="A834" s="97">
        <v>2997</v>
      </c>
      <c r="B834" s="100" t="s">
        <v>6909</v>
      </c>
      <c r="C834" s="98" t="s">
        <v>5915</v>
      </c>
      <c r="D834" s="99"/>
      <c r="E834" s="100" t="s">
        <v>1493</v>
      </c>
      <c r="F834" s="98" t="s">
        <v>6108</v>
      </c>
      <c r="G834" s="100" t="s">
        <v>6109</v>
      </c>
      <c r="H834" s="98">
        <v>2011</v>
      </c>
      <c r="I834" s="100" t="s">
        <v>6110</v>
      </c>
      <c r="J834" s="101">
        <v>107389</v>
      </c>
      <c r="K834" s="100" t="s">
        <v>5919</v>
      </c>
      <c r="L834" s="100" t="s">
        <v>5920</v>
      </c>
      <c r="M834" s="100" t="s">
        <v>5921</v>
      </c>
      <c r="N834" s="100" t="s">
        <v>6111</v>
      </c>
      <c r="O834" s="100" t="s">
        <v>6112</v>
      </c>
      <c r="P834" s="100" t="s">
        <v>6113</v>
      </c>
      <c r="Q834" s="102" t="s">
        <v>5925</v>
      </c>
      <c r="R834" s="98">
        <v>0</v>
      </c>
      <c r="S834" s="98"/>
      <c r="T834" s="98"/>
      <c r="U834" s="102">
        <f t="shared" si="12"/>
        <v>0</v>
      </c>
      <c r="V834" s="98">
        <v>0</v>
      </c>
      <c r="W834" s="98">
        <v>40</v>
      </c>
      <c r="X834" s="103" t="s">
        <v>5926</v>
      </c>
      <c r="Y834" s="102">
        <v>3</v>
      </c>
      <c r="Z834" s="102">
        <v>12</v>
      </c>
      <c r="AA834" s="102">
        <v>2</v>
      </c>
      <c r="AB834" s="102">
        <v>60</v>
      </c>
      <c r="AC834" s="98" t="s">
        <v>934</v>
      </c>
      <c r="AD834" s="102"/>
      <c r="AE834" s="104"/>
      <c r="AF834" s="105">
        <v>0</v>
      </c>
      <c r="AG834" s="106" t="s">
        <v>6028</v>
      </c>
      <c r="AH834" s="100" t="s">
        <v>1493</v>
      </c>
      <c r="AI834" s="107">
        <f>AF834</f>
        <v>0</v>
      </c>
      <c r="AJ834" s="106"/>
      <c r="AK834" s="98"/>
      <c r="AL834" s="107"/>
      <c r="AM834" s="106"/>
      <c r="AN834" s="98"/>
      <c r="AO834" s="107"/>
      <c r="AP834" s="106"/>
      <c r="AQ834" s="98"/>
      <c r="AR834" s="107"/>
      <c r="AS834" s="106"/>
      <c r="AT834" s="98"/>
      <c r="AU834" s="107"/>
      <c r="AV834" s="108"/>
      <c r="AW834" s="98"/>
      <c r="AX834" s="98"/>
    </row>
    <row r="835" spans="1:50" ht="140.15" x14ac:dyDescent="0.25">
      <c r="A835" s="97">
        <v>2997</v>
      </c>
      <c r="B835" s="100" t="s">
        <v>6909</v>
      </c>
      <c r="C835" s="98" t="s">
        <v>6203</v>
      </c>
      <c r="D835" s="99"/>
      <c r="E835" s="100" t="s">
        <v>6143</v>
      </c>
      <c r="F835" s="98" t="s">
        <v>6144</v>
      </c>
      <c r="G835" s="100" t="s">
        <v>6204</v>
      </c>
      <c r="H835" s="98">
        <v>2012</v>
      </c>
      <c r="I835" s="100" t="s">
        <v>6205</v>
      </c>
      <c r="J835" s="101">
        <v>228000</v>
      </c>
      <c r="K835" s="100" t="s">
        <v>5919</v>
      </c>
      <c r="L835" s="100" t="s">
        <v>5920</v>
      </c>
      <c r="M835" s="100" t="s">
        <v>5921</v>
      </c>
      <c r="N835" s="100" t="s">
        <v>6206</v>
      </c>
      <c r="O835" s="100" t="s">
        <v>6207</v>
      </c>
      <c r="P835" s="100" t="s">
        <v>6208</v>
      </c>
      <c r="Q835" s="102" t="s">
        <v>5925</v>
      </c>
      <c r="R835" s="98">
        <v>0</v>
      </c>
      <c r="S835" s="98"/>
      <c r="T835" s="98"/>
      <c r="U835" s="102">
        <f t="shared" si="12"/>
        <v>0</v>
      </c>
      <c r="V835" s="98">
        <v>25</v>
      </c>
      <c r="W835" s="98">
        <v>50</v>
      </c>
      <c r="X835" s="103" t="s">
        <v>5926</v>
      </c>
      <c r="Y835" s="102"/>
      <c r="Z835" s="102"/>
      <c r="AA835" s="102"/>
      <c r="AB835" s="102">
        <v>4</v>
      </c>
      <c r="AC835" s="98" t="s">
        <v>934</v>
      </c>
      <c r="AD835" s="102"/>
      <c r="AE835" s="104">
        <v>5</v>
      </c>
      <c r="AF835" s="105">
        <v>25</v>
      </c>
      <c r="AG835" s="106" t="s">
        <v>5927</v>
      </c>
      <c r="AH835" s="100" t="s">
        <v>6143</v>
      </c>
      <c r="AI835" s="107">
        <v>25</v>
      </c>
      <c r="AJ835" s="106"/>
      <c r="AK835" s="98"/>
      <c r="AL835" s="107"/>
      <c r="AM835" s="106"/>
      <c r="AN835" s="98"/>
      <c r="AO835" s="107"/>
      <c r="AP835" s="106"/>
      <c r="AQ835" s="98"/>
      <c r="AR835" s="107"/>
      <c r="AS835" s="106"/>
      <c r="AT835" s="98"/>
      <c r="AU835" s="107"/>
      <c r="AV835" s="108"/>
      <c r="AW835" s="98"/>
      <c r="AX835" s="98"/>
    </row>
    <row r="836" spans="1:50" ht="140.15" x14ac:dyDescent="0.25">
      <c r="A836" s="97">
        <v>2997</v>
      </c>
      <c r="B836" s="100" t="s">
        <v>6909</v>
      </c>
      <c r="C836" s="98" t="s">
        <v>5915</v>
      </c>
      <c r="D836" s="99"/>
      <c r="E836" s="100" t="s">
        <v>6143</v>
      </c>
      <c r="F836" s="98" t="s">
        <v>6144</v>
      </c>
      <c r="G836" s="100" t="s">
        <v>6145</v>
      </c>
      <c r="H836" s="98">
        <v>2012</v>
      </c>
      <c r="I836" s="100" t="s">
        <v>6146</v>
      </c>
      <c r="J836" s="101">
        <v>42000</v>
      </c>
      <c r="K836" s="100" t="s">
        <v>5919</v>
      </c>
      <c r="L836" s="100" t="s">
        <v>5920</v>
      </c>
      <c r="M836" s="100" t="s">
        <v>5921</v>
      </c>
      <c r="N836" s="100" t="s">
        <v>6147</v>
      </c>
      <c r="O836" s="100" t="s">
        <v>6148</v>
      </c>
      <c r="P836" s="100" t="s">
        <v>6149</v>
      </c>
      <c r="Q836" s="102" t="s">
        <v>5925</v>
      </c>
      <c r="R836" s="98">
        <v>0</v>
      </c>
      <c r="S836" s="98"/>
      <c r="T836" s="98"/>
      <c r="U836" s="102">
        <f t="shared" si="12"/>
        <v>0</v>
      </c>
      <c r="V836" s="98">
        <v>30</v>
      </c>
      <c r="W836" s="98">
        <v>60</v>
      </c>
      <c r="X836" s="103" t="s">
        <v>5926</v>
      </c>
      <c r="Y836" s="102"/>
      <c r="Z836" s="102"/>
      <c r="AA836" s="102"/>
      <c r="AB836" s="102">
        <v>4</v>
      </c>
      <c r="AC836" s="98" t="s">
        <v>934</v>
      </c>
      <c r="AD836" s="102"/>
      <c r="AE836" s="104">
        <v>6</v>
      </c>
      <c r="AF836" s="105">
        <v>30</v>
      </c>
      <c r="AG836" s="106" t="s">
        <v>5927</v>
      </c>
      <c r="AH836" s="100" t="s">
        <v>6143</v>
      </c>
      <c r="AI836" s="107">
        <v>30</v>
      </c>
      <c r="AJ836" s="106"/>
      <c r="AK836" s="98"/>
      <c r="AL836" s="107"/>
      <c r="AM836" s="106"/>
      <c r="AN836" s="98"/>
      <c r="AO836" s="107"/>
      <c r="AP836" s="106"/>
      <c r="AQ836" s="98"/>
      <c r="AR836" s="107"/>
      <c r="AS836" s="106"/>
      <c r="AT836" s="98"/>
      <c r="AU836" s="107"/>
      <c r="AV836" s="108"/>
      <c r="AW836" s="98"/>
      <c r="AX836" s="98"/>
    </row>
    <row r="837" spans="1:50" ht="140.15" x14ac:dyDescent="0.25">
      <c r="A837" s="97">
        <v>2997</v>
      </c>
      <c r="B837" s="100" t="s">
        <v>6909</v>
      </c>
      <c r="C837" s="98" t="s">
        <v>5915</v>
      </c>
      <c r="D837" s="99"/>
      <c r="E837" s="100" t="s">
        <v>6011</v>
      </c>
      <c r="F837" s="98" t="s">
        <v>6012</v>
      </c>
      <c r="G837" s="100" t="s">
        <v>6019</v>
      </c>
      <c r="H837" s="98">
        <v>2010</v>
      </c>
      <c r="I837" s="100" t="s">
        <v>6020</v>
      </c>
      <c r="J837" s="101">
        <f>72783+189661</f>
        <v>262444</v>
      </c>
      <c r="K837" s="100" t="s">
        <v>5919</v>
      </c>
      <c r="L837" s="100" t="s">
        <v>5920</v>
      </c>
      <c r="M837" s="100" t="s">
        <v>5921</v>
      </c>
      <c r="N837" s="100" t="s">
        <v>6021</v>
      </c>
      <c r="O837" s="100" t="s">
        <v>6022</v>
      </c>
      <c r="P837" s="100" t="s">
        <v>6023</v>
      </c>
      <c r="Q837" s="102" t="s">
        <v>5925</v>
      </c>
      <c r="R837" s="98">
        <v>0</v>
      </c>
      <c r="S837" s="98"/>
      <c r="T837" s="98"/>
      <c r="U837" s="102">
        <f t="shared" si="12"/>
        <v>0</v>
      </c>
      <c r="V837" s="98">
        <v>90</v>
      </c>
      <c r="W837" s="98">
        <v>70</v>
      </c>
      <c r="X837" s="103" t="s">
        <v>5926</v>
      </c>
      <c r="Y837" s="102">
        <v>6</v>
      </c>
      <c r="Z837" s="102">
        <v>1</v>
      </c>
      <c r="AA837" s="102">
        <v>1</v>
      </c>
      <c r="AB837" s="102">
        <v>60</v>
      </c>
      <c r="AC837" s="98" t="s">
        <v>934</v>
      </c>
      <c r="AD837" s="102"/>
      <c r="AE837" s="104">
        <v>7</v>
      </c>
      <c r="AF837" s="105">
        <v>90</v>
      </c>
      <c r="AG837" s="106" t="s">
        <v>6018</v>
      </c>
      <c r="AH837" s="100" t="s">
        <v>6011</v>
      </c>
      <c r="AI837" s="107">
        <f>AF837</f>
        <v>90</v>
      </c>
      <c r="AJ837" s="106"/>
      <c r="AK837" s="98"/>
      <c r="AL837" s="107"/>
      <c r="AM837" s="106"/>
      <c r="AN837" s="98"/>
      <c r="AO837" s="107"/>
      <c r="AP837" s="106"/>
      <c r="AQ837" s="98"/>
      <c r="AR837" s="107"/>
      <c r="AS837" s="106"/>
      <c r="AT837" s="98"/>
      <c r="AU837" s="107"/>
      <c r="AV837" s="108"/>
      <c r="AW837" s="98"/>
      <c r="AX837" s="98"/>
    </row>
    <row r="838" spans="1:50" ht="140.15" x14ac:dyDescent="0.25">
      <c r="A838" s="97">
        <v>2997</v>
      </c>
      <c r="B838" s="100" t="s">
        <v>6909</v>
      </c>
      <c r="C838" s="98" t="s">
        <v>5915</v>
      </c>
      <c r="D838" s="99"/>
      <c r="E838" s="100" t="s">
        <v>1560</v>
      </c>
      <c r="F838" s="98" t="s">
        <v>5916</v>
      </c>
      <c r="G838" s="100" t="s">
        <v>5959</v>
      </c>
      <c r="H838" s="98">
        <v>2010</v>
      </c>
      <c r="I838" s="100" t="s">
        <v>5960</v>
      </c>
      <c r="J838" s="101">
        <v>19500</v>
      </c>
      <c r="K838" s="100" t="s">
        <v>5919</v>
      </c>
      <c r="L838" s="100" t="s">
        <v>5920</v>
      </c>
      <c r="M838" s="100" t="s">
        <v>5921</v>
      </c>
      <c r="N838" s="100" t="s">
        <v>5961</v>
      </c>
      <c r="O838" s="100" t="s">
        <v>5962</v>
      </c>
      <c r="P838" s="100" t="s">
        <v>5963</v>
      </c>
      <c r="Q838" s="102" t="s">
        <v>5925</v>
      </c>
      <c r="R838" s="98">
        <v>0</v>
      </c>
      <c r="S838" s="98"/>
      <c r="T838" s="98"/>
      <c r="U838" s="102">
        <f t="shared" si="12"/>
        <v>0</v>
      </c>
      <c r="V838" s="98">
        <v>20</v>
      </c>
      <c r="W838" s="98">
        <v>67</v>
      </c>
      <c r="X838" s="103" t="s">
        <v>5926</v>
      </c>
      <c r="Y838" s="102">
        <v>3</v>
      </c>
      <c r="Z838" s="102">
        <v>4</v>
      </c>
      <c r="AA838" s="102">
        <v>1</v>
      </c>
      <c r="AB838" s="102">
        <v>4</v>
      </c>
      <c r="AC838" s="98" t="s">
        <v>934</v>
      </c>
      <c r="AD838" s="102"/>
      <c r="AE838" s="104">
        <v>7</v>
      </c>
      <c r="AF838" s="105">
        <v>20</v>
      </c>
      <c r="AG838" s="106" t="s">
        <v>5927</v>
      </c>
      <c r="AH838" s="100" t="s">
        <v>1560</v>
      </c>
      <c r="AI838" s="107">
        <v>20</v>
      </c>
      <c r="AJ838" s="106"/>
      <c r="AK838" s="98"/>
      <c r="AL838" s="107"/>
      <c r="AM838" s="106"/>
      <c r="AN838" s="98"/>
      <c r="AO838" s="107"/>
      <c r="AP838" s="106"/>
      <c r="AQ838" s="98"/>
      <c r="AR838" s="107"/>
      <c r="AS838" s="106"/>
      <c r="AT838" s="98"/>
      <c r="AU838" s="107"/>
      <c r="AV838" s="108"/>
      <c r="AW838" s="98"/>
      <c r="AX838" s="98"/>
    </row>
    <row r="839" spans="1:50" ht="140.15" x14ac:dyDescent="0.25">
      <c r="A839" s="97">
        <v>2997</v>
      </c>
      <c r="B839" s="100" t="s">
        <v>6909</v>
      </c>
      <c r="C839" s="98" t="s">
        <v>5915</v>
      </c>
      <c r="D839" s="99"/>
      <c r="E839" s="100" t="s">
        <v>6011</v>
      </c>
      <c r="F839" s="98" t="s">
        <v>6012</v>
      </c>
      <c r="G839" s="100" t="s">
        <v>6098</v>
      </c>
      <c r="H839" s="98">
        <v>2010</v>
      </c>
      <c r="I839" s="100" t="s">
        <v>6099</v>
      </c>
      <c r="J839" s="101">
        <v>99912</v>
      </c>
      <c r="K839" s="100" t="s">
        <v>5919</v>
      </c>
      <c r="L839" s="100" t="s">
        <v>5920</v>
      </c>
      <c r="M839" s="100" t="s">
        <v>5921</v>
      </c>
      <c r="N839" s="100" t="s">
        <v>6100</v>
      </c>
      <c r="O839" s="100" t="s">
        <v>6101</v>
      </c>
      <c r="P839" s="100" t="s">
        <v>6102</v>
      </c>
      <c r="Q839" s="102" t="s">
        <v>5925</v>
      </c>
      <c r="R839" s="98">
        <v>0</v>
      </c>
      <c r="S839" s="98"/>
      <c r="T839" s="98"/>
      <c r="U839" s="102">
        <f t="shared" si="12"/>
        <v>0</v>
      </c>
      <c r="V839" s="98">
        <v>90</v>
      </c>
      <c r="W839" s="98">
        <v>100</v>
      </c>
      <c r="X839" s="103" t="s">
        <v>5926</v>
      </c>
      <c r="Y839" s="102">
        <v>2</v>
      </c>
      <c r="Z839" s="102">
        <v>5</v>
      </c>
      <c r="AA839" s="102">
        <v>7</v>
      </c>
      <c r="AB839" s="102">
        <v>30</v>
      </c>
      <c r="AC839" s="98" t="s">
        <v>934</v>
      </c>
      <c r="AD839" s="102"/>
      <c r="AE839" s="104">
        <v>3</v>
      </c>
      <c r="AF839" s="105">
        <v>90</v>
      </c>
      <c r="AG839" s="106" t="s">
        <v>6018</v>
      </c>
      <c r="AH839" s="100" t="s">
        <v>6011</v>
      </c>
      <c r="AI839" s="107">
        <f>AF839</f>
        <v>90</v>
      </c>
      <c r="AJ839" s="106"/>
      <c r="AK839" s="98"/>
      <c r="AL839" s="107"/>
      <c r="AM839" s="106"/>
      <c r="AN839" s="98"/>
      <c r="AO839" s="107"/>
      <c r="AP839" s="106"/>
      <c r="AQ839" s="98"/>
      <c r="AR839" s="107"/>
      <c r="AS839" s="106"/>
      <c r="AT839" s="98"/>
      <c r="AU839" s="107"/>
      <c r="AV839" s="108"/>
      <c r="AW839" s="98"/>
      <c r="AX839" s="98"/>
    </row>
    <row r="840" spans="1:50" ht="140.15" x14ac:dyDescent="0.25">
      <c r="A840" s="97">
        <v>2997</v>
      </c>
      <c r="B840" s="100" t="s">
        <v>6909</v>
      </c>
      <c r="C840" s="98" t="s">
        <v>5915</v>
      </c>
      <c r="D840" s="99"/>
      <c r="E840" s="100" t="s">
        <v>5891</v>
      </c>
      <c r="F840" s="98" t="s">
        <v>5892</v>
      </c>
      <c r="G840" s="100" t="s">
        <v>5987</v>
      </c>
      <c r="H840" s="98">
        <v>2010</v>
      </c>
      <c r="I840" s="100" t="s">
        <v>5988</v>
      </c>
      <c r="J840" s="101">
        <v>138328</v>
      </c>
      <c r="K840" s="100" t="s">
        <v>5919</v>
      </c>
      <c r="L840" s="100" t="s">
        <v>5920</v>
      </c>
      <c r="M840" s="100" t="s">
        <v>5921</v>
      </c>
      <c r="N840" s="100" t="s">
        <v>5989</v>
      </c>
      <c r="O840" s="100" t="s">
        <v>5990</v>
      </c>
      <c r="P840" s="100" t="s">
        <v>5991</v>
      </c>
      <c r="Q840" s="102" t="s">
        <v>5925</v>
      </c>
      <c r="R840" s="98">
        <v>0</v>
      </c>
      <c r="S840" s="98"/>
      <c r="T840" s="98"/>
      <c r="U840" s="102">
        <f t="shared" si="12"/>
        <v>0</v>
      </c>
      <c r="V840" s="98">
        <v>50</v>
      </c>
      <c r="W840" s="98">
        <v>100</v>
      </c>
      <c r="X840" s="103" t="s">
        <v>5926</v>
      </c>
      <c r="Y840" s="102">
        <v>3</v>
      </c>
      <c r="Z840" s="102">
        <v>1</v>
      </c>
      <c r="AA840" s="102">
        <v>7</v>
      </c>
      <c r="AB840" s="102">
        <v>47</v>
      </c>
      <c r="AC840" s="98" t="s">
        <v>934</v>
      </c>
      <c r="AD840" s="102"/>
      <c r="AE840" s="104">
        <v>8</v>
      </c>
      <c r="AF840" s="105">
        <v>50</v>
      </c>
      <c r="AG840" s="106" t="s">
        <v>5975</v>
      </c>
      <c r="AH840" s="100" t="s">
        <v>5891</v>
      </c>
      <c r="AI840" s="107">
        <v>50</v>
      </c>
      <c r="AJ840" s="106"/>
      <c r="AK840" s="98"/>
      <c r="AL840" s="107"/>
      <c r="AM840" s="106"/>
      <c r="AN840" s="98"/>
      <c r="AO840" s="107"/>
      <c r="AP840" s="106"/>
      <c r="AQ840" s="98"/>
      <c r="AR840" s="107"/>
      <c r="AS840" s="106"/>
      <c r="AT840" s="98"/>
      <c r="AU840" s="107"/>
      <c r="AV840" s="108"/>
      <c r="AW840" s="98"/>
      <c r="AX840" s="98"/>
    </row>
    <row r="841" spans="1:50" ht="140.15" x14ac:dyDescent="0.25">
      <c r="A841" s="97">
        <v>2997</v>
      </c>
      <c r="B841" s="100" t="s">
        <v>6909</v>
      </c>
      <c r="C841" s="98" t="s">
        <v>6209</v>
      </c>
      <c r="D841" s="99"/>
      <c r="E841" s="100" t="s">
        <v>1748</v>
      </c>
      <c r="F841" s="98" t="s">
        <v>1749</v>
      </c>
      <c r="G841" s="100" t="s">
        <v>6210</v>
      </c>
      <c r="H841" s="98">
        <v>2012</v>
      </c>
      <c r="I841" s="100" t="s">
        <v>6211</v>
      </c>
      <c r="J841" s="101">
        <v>81600</v>
      </c>
      <c r="K841" s="100" t="s">
        <v>5919</v>
      </c>
      <c r="L841" s="100" t="s">
        <v>5920</v>
      </c>
      <c r="M841" s="100" t="s">
        <v>5921</v>
      </c>
      <c r="N841" s="100" t="s">
        <v>6212</v>
      </c>
      <c r="O841" s="100" t="s">
        <v>6213</v>
      </c>
      <c r="P841" s="100" t="s">
        <v>6214</v>
      </c>
      <c r="Q841" s="102" t="s">
        <v>5925</v>
      </c>
      <c r="R841" s="98">
        <v>0</v>
      </c>
      <c r="S841" s="98"/>
      <c r="T841" s="98"/>
      <c r="U841" s="102">
        <f t="shared" si="12"/>
        <v>0</v>
      </c>
      <c r="V841" s="98">
        <v>50</v>
      </c>
      <c r="W841" s="98">
        <v>53</v>
      </c>
      <c r="X841" s="103" t="s">
        <v>5926</v>
      </c>
      <c r="Y841" s="102"/>
      <c r="Z841" s="102"/>
      <c r="AA841" s="102"/>
      <c r="AB841" s="102">
        <v>30</v>
      </c>
      <c r="AC841" s="98" t="s">
        <v>934</v>
      </c>
      <c r="AD841" s="102"/>
      <c r="AE841" s="104">
        <v>6</v>
      </c>
      <c r="AF841" s="105">
        <v>50</v>
      </c>
      <c r="AG841" s="106" t="s">
        <v>6028</v>
      </c>
      <c r="AH841" s="100" t="s">
        <v>1748</v>
      </c>
      <c r="AI841" s="107">
        <v>50</v>
      </c>
      <c r="AJ841" s="106"/>
      <c r="AK841" s="98"/>
      <c r="AL841" s="107"/>
      <c r="AM841" s="106"/>
      <c r="AN841" s="98"/>
      <c r="AO841" s="107"/>
      <c r="AP841" s="106"/>
      <c r="AQ841" s="98"/>
      <c r="AR841" s="107"/>
      <c r="AS841" s="106"/>
      <c r="AT841" s="98"/>
      <c r="AU841" s="107"/>
      <c r="AV841" s="108"/>
      <c r="AW841" s="98"/>
      <c r="AX841" s="98"/>
    </row>
    <row r="842" spans="1:50" ht="140.15" x14ac:dyDescent="0.25">
      <c r="A842" s="97">
        <v>2997</v>
      </c>
      <c r="B842" s="100" t="s">
        <v>6909</v>
      </c>
      <c r="C842" s="98" t="s">
        <v>5915</v>
      </c>
      <c r="D842" s="99"/>
      <c r="E842" s="100" t="s">
        <v>1573</v>
      </c>
      <c r="F842" s="98" t="s">
        <v>1574</v>
      </c>
      <c r="G842" s="100" t="s">
        <v>6060</v>
      </c>
      <c r="H842" s="98">
        <v>2011</v>
      </c>
      <c r="I842" s="100" t="s">
        <v>6061</v>
      </c>
      <c r="J842" s="101">
        <v>61585</v>
      </c>
      <c r="K842" s="100" t="s">
        <v>5919</v>
      </c>
      <c r="L842" s="100" t="s">
        <v>5920</v>
      </c>
      <c r="M842" s="100" t="s">
        <v>5921</v>
      </c>
      <c r="N842" s="100" t="s">
        <v>6062</v>
      </c>
      <c r="O842" s="100" t="s">
        <v>6063</v>
      </c>
      <c r="P842" s="100" t="s">
        <v>6064</v>
      </c>
      <c r="Q842" s="102" t="s">
        <v>5925</v>
      </c>
      <c r="R842" s="98">
        <v>0</v>
      </c>
      <c r="S842" s="98"/>
      <c r="T842" s="98"/>
      <c r="U842" s="102">
        <f t="shared" si="12"/>
        <v>0</v>
      </c>
      <c r="V842" s="98">
        <v>65</v>
      </c>
      <c r="W842" s="98">
        <v>50</v>
      </c>
      <c r="X842" s="103" t="s">
        <v>5926</v>
      </c>
      <c r="Y842" s="102">
        <v>1</v>
      </c>
      <c r="Z842" s="102">
        <v>3</v>
      </c>
      <c r="AA842" s="102">
        <v>3</v>
      </c>
      <c r="AB842" s="102">
        <v>60</v>
      </c>
      <c r="AC842" s="98" t="s">
        <v>934</v>
      </c>
      <c r="AD842" s="102"/>
      <c r="AE842" s="104">
        <v>6</v>
      </c>
      <c r="AF842" s="105">
        <v>65</v>
      </c>
      <c r="AG842" s="106" t="s">
        <v>6028</v>
      </c>
      <c r="AH842" s="100" t="s">
        <v>1573</v>
      </c>
      <c r="AI842" s="107">
        <f>AF842</f>
        <v>65</v>
      </c>
      <c r="AJ842" s="106"/>
      <c r="AK842" s="98"/>
      <c r="AL842" s="107"/>
      <c r="AM842" s="106"/>
      <c r="AN842" s="98"/>
      <c r="AO842" s="107"/>
      <c r="AP842" s="106"/>
      <c r="AQ842" s="98"/>
      <c r="AR842" s="107"/>
      <c r="AS842" s="106"/>
      <c r="AT842" s="98"/>
      <c r="AU842" s="107"/>
      <c r="AV842" s="108"/>
      <c r="AW842" s="98"/>
      <c r="AX842" s="98"/>
    </row>
    <row r="843" spans="1:50" ht="140.15" x14ac:dyDescent="0.25">
      <c r="A843" s="97">
        <v>2997</v>
      </c>
      <c r="B843" s="100" t="s">
        <v>6909</v>
      </c>
      <c r="C843" s="98" t="s">
        <v>5915</v>
      </c>
      <c r="D843" s="99"/>
      <c r="E843" s="100" t="s">
        <v>2349</v>
      </c>
      <c r="F843" s="98" t="s">
        <v>6046</v>
      </c>
      <c r="G843" s="100" t="s">
        <v>6103</v>
      </c>
      <c r="H843" s="98">
        <v>2012</v>
      </c>
      <c r="I843" s="100" t="s">
        <v>6104</v>
      </c>
      <c r="J843" s="101">
        <f>216720+2226</f>
        <v>218946</v>
      </c>
      <c r="K843" s="100" t="s">
        <v>5919</v>
      </c>
      <c r="L843" s="100" t="s">
        <v>5920</v>
      </c>
      <c r="M843" s="100" t="s">
        <v>5921</v>
      </c>
      <c r="N843" s="100" t="s">
        <v>6105</v>
      </c>
      <c r="O843" s="100" t="s">
        <v>6106</v>
      </c>
      <c r="P843" s="100" t="s">
        <v>6107</v>
      </c>
      <c r="Q843" s="102" t="s">
        <v>5925</v>
      </c>
      <c r="R843" s="98">
        <v>0</v>
      </c>
      <c r="S843" s="98"/>
      <c r="T843" s="98"/>
      <c r="U843" s="102">
        <f t="shared" si="12"/>
        <v>0</v>
      </c>
      <c r="V843" s="98">
        <v>80</v>
      </c>
      <c r="W843" s="98">
        <v>63</v>
      </c>
      <c r="X843" s="103" t="s">
        <v>5926</v>
      </c>
      <c r="Y843" s="102">
        <v>3</v>
      </c>
      <c r="Z843" s="102">
        <v>12</v>
      </c>
      <c r="AA843" s="102">
        <v>1</v>
      </c>
      <c r="AB843" s="102">
        <v>4</v>
      </c>
      <c r="AC843" s="98" t="s">
        <v>934</v>
      </c>
      <c r="AD843" s="102"/>
      <c r="AE843" s="104">
        <v>7</v>
      </c>
      <c r="AF843" s="105">
        <v>80</v>
      </c>
      <c r="AG843" s="106" t="s">
        <v>6052</v>
      </c>
      <c r="AH843" s="100" t="s">
        <v>2349</v>
      </c>
      <c r="AI843" s="107">
        <v>80</v>
      </c>
      <c r="AJ843" s="106"/>
      <c r="AK843" s="98"/>
      <c r="AL843" s="107"/>
      <c r="AM843" s="106"/>
      <c r="AN843" s="98"/>
      <c r="AO843" s="107"/>
      <c r="AP843" s="106"/>
      <c r="AQ843" s="98"/>
      <c r="AR843" s="107"/>
      <c r="AS843" s="106"/>
      <c r="AT843" s="98"/>
      <c r="AU843" s="107"/>
      <c r="AV843" s="108"/>
      <c r="AW843" s="98"/>
      <c r="AX843" s="98"/>
    </row>
    <row r="844" spans="1:50" ht="140.15" x14ac:dyDescent="0.25">
      <c r="A844" s="97">
        <v>2997</v>
      </c>
      <c r="B844" s="100" t="s">
        <v>6909</v>
      </c>
      <c r="C844" s="98" t="s">
        <v>5915</v>
      </c>
      <c r="D844" s="99"/>
      <c r="E844" s="100" t="s">
        <v>2349</v>
      </c>
      <c r="F844" s="98" t="s">
        <v>6046</v>
      </c>
      <c r="G844" s="100" t="s">
        <v>6047</v>
      </c>
      <c r="H844" s="98">
        <v>2010</v>
      </c>
      <c r="I844" s="100" t="s">
        <v>6048</v>
      </c>
      <c r="J844" s="101">
        <v>28602</v>
      </c>
      <c r="K844" s="100" t="s">
        <v>5919</v>
      </c>
      <c r="L844" s="100" t="s">
        <v>5920</v>
      </c>
      <c r="M844" s="100" t="s">
        <v>5921</v>
      </c>
      <c r="N844" s="100" t="s">
        <v>6049</v>
      </c>
      <c r="O844" s="100" t="s">
        <v>6050</v>
      </c>
      <c r="P844" s="100" t="s">
        <v>6051</v>
      </c>
      <c r="Q844" s="102" t="s">
        <v>5925</v>
      </c>
      <c r="R844" s="98">
        <v>0</v>
      </c>
      <c r="S844" s="98"/>
      <c r="T844" s="98"/>
      <c r="U844" s="102">
        <f t="shared" si="12"/>
        <v>0</v>
      </c>
      <c r="V844" s="98">
        <v>80</v>
      </c>
      <c r="W844" s="98">
        <v>97</v>
      </c>
      <c r="X844" s="103" t="s">
        <v>5926</v>
      </c>
      <c r="Y844" s="102"/>
      <c r="Z844" s="102"/>
      <c r="AA844" s="102"/>
      <c r="AB844" s="102">
        <v>4</v>
      </c>
      <c r="AC844" s="98" t="s">
        <v>934</v>
      </c>
      <c r="AD844" s="102"/>
      <c r="AE844" s="104">
        <v>5</v>
      </c>
      <c r="AF844" s="105">
        <v>80</v>
      </c>
      <c r="AG844" s="106" t="s">
        <v>6052</v>
      </c>
      <c r="AH844" s="100" t="s">
        <v>2349</v>
      </c>
      <c r="AI844" s="107">
        <f>AF844</f>
        <v>80</v>
      </c>
      <c r="AJ844" s="106"/>
      <c r="AK844" s="98"/>
      <c r="AL844" s="107"/>
      <c r="AM844" s="106"/>
      <c r="AN844" s="98"/>
      <c r="AO844" s="107"/>
      <c r="AP844" s="106"/>
      <c r="AQ844" s="98"/>
      <c r="AR844" s="107"/>
      <c r="AS844" s="106"/>
      <c r="AT844" s="98"/>
      <c r="AU844" s="107"/>
      <c r="AV844" s="108"/>
      <c r="AW844" s="98"/>
      <c r="AX844" s="98"/>
    </row>
    <row r="845" spans="1:50" ht="140.15" x14ac:dyDescent="0.25">
      <c r="A845" s="97">
        <v>2997</v>
      </c>
      <c r="B845" s="100" t="s">
        <v>6909</v>
      </c>
      <c r="C845" s="98" t="s">
        <v>5915</v>
      </c>
      <c r="D845" s="99"/>
      <c r="E845" s="100" t="s">
        <v>1560</v>
      </c>
      <c r="F845" s="98" t="s">
        <v>5916</v>
      </c>
      <c r="G845" s="100" t="s">
        <v>6138</v>
      </c>
      <c r="H845" s="98">
        <v>2012</v>
      </c>
      <c r="I845" s="100" t="s">
        <v>6139</v>
      </c>
      <c r="J845" s="101">
        <f>47941+11804</f>
        <v>59745</v>
      </c>
      <c r="K845" s="100" t="s">
        <v>5919</v>
      </c>
      <c r="L845" s="100" t="s">
        <v>5920</v>
      </c>
      <c r="M845" s="100" t="s">
        <v>5921</v>
      </c>
      <c r="N845" s="100" t="s">
        <v>6140</v>
      </c>
      <c r="O845" s="100" t="s">
        <v>6141</v>
      </c>
      <c r="P845" s="100" t="s">
        <v>6142</v>
      </c>
      <c r="Q845" s="102" t="s">
        <v>5925</v>
      </c>
      <c r="R845" s="98">
        <v>0</v>
      </c>
      <c r="S845" s="98"/>
      <c r="T845" s="98"/>
      <c r="U845" s="102">
        <f t="shared" si="12"/>
        <v>0</v>
      </c>
      <c r="V845" s="98">
        <v>30</v>
      </c>
      <c r="W845" s="98">
        <v>59</v>
      </c>
      <c r="X845" s="103" t="s">
        <v>5926</v>
      </c>
      <c r="Y845" s="102"/>
      <c r="Z845" s="102"/>
      <c r="AA845" s="102"/>
      <c r="AB845" s="102">
        <v>47</v>
      </c>
      <c r="AC845" s="98" t="s">
        <v>934</v>
      </c>
      <c r="AD845" s="102"/>
      <c r="AE845" s="104">
        <v>7</v>
      </c>
      <c r="AF845" s="105">
        <v>30</v>
      </c>
      <c r="AG845" s="106" t="s">
        <v>5927</v>
      </c>
      <c r="AH845" s="100" t="s">
        <v>1560</v>
      </c>
      <c r="AI845" s="107">
        <v>30</v>
      </c>
      <c r="AJ845" s="106"/>
      <c r="AK845" s="98"/>
      <c r="AL845" s="107"/>
      <c r="AM845" s="106"/>
      <c r="AN845" s="98"/>
      <c r="AO845" s="107"/>
      <c r="AP845" s="106"/>
      <c r="AQ845" s="98"/>
      <c r="AR845" s="107"/>
      <c r="AS845" s="106"/>
      <c r="AT845" s="98"/>
      <c r="AU845" s="107"/>
      <c r="AV845" s="108"/>
      <c r="AW845" s="98"/>
      <c r="AX845" s="98"/>
    </row>
    <row r="846" spans="1:50" ht="140.15" x14ac:dyDescent="0.25">
      <c r="A846" s="97">
        <v>2997</v>
      </c>
      <c r="B846" s="100" t="s">
        <v>6909</v>
      </c>
      <c r="C846" s="98" t="s">
        <v>5915</v>
      </c>
      <c r="D846" s="99"/>
      <c r="E846" s="100" t="s">
        <v>5981</v>
      </c>
      <c r="F846" s="98" t="s">
        <v>5982</v>
      </c>
      <c r="G846" s="100" t="s">
        <v>5983</v>
      </c>
      <c r="H846" s="98">
        <v>2010</v>
      </c>
      <c r="I846" s="100" t="s">
        <v>5575</v>
      </c>
      <c r="J846" s="101">
        <v>64462</v>
      </c>
      <c r="K846" s="100" t="s">
        <v>5919</v>
      </c>
      <c r="L846" s="100" t="s">
        <v>5920</v>
      </c>
      <c r="M846" s="100" t="s">
        <v>5921</v>
      </c>
      <c r="N846" s="100" t="s">
        <v>5984</v>
      </c>
      <c r="O846" s="100" t="s">
        <v>5985</v>
      </c>
      <c r="P846" s="100" t="s">
        <v>5986</v>
      </c>
      <c r="Q846" s="102" t="s">
        <v>5925</v>
      </c>
      <c r="R846" s="98">
        <v>0</v>
      </c>
      <c r="S846" s="98"/>
      <c r="T846" s="98"/>
      <c r="U846" s="102">
        <f t="shared" si="12"/>
        <v>0</v>
      </c>
      <c r="V846" s="98">
        <v>100</v>
      </c>
      <c r="W846" s="98">
        <v>100</v>
      </c>
      <c r="X846" s="103" t="s">
        <v>5926</v>
      </c>
      <c r="Y846" s="102">
        <v>3</v>
      </c>
      <c r="Z846" s="102">
        <v>12</v>
      </c>
      <c r="AA846" s="102">
        <v>1</v>
      </c>
      <c r="AB846" s="102">
        <v>47</v>
      </c>
      <c r="AC846" s="98" t="s">
        <v>934</v>
      </c>
      <c r="AD846" s="102"/>
      <c r="AE846" s="104">
        <v>5</v>
      </c>
      <c r="AF846" s="105">
        <v>100</v>
      </c>
      <c r="AG846" s="106" t="s">
        <v>5975</v>
      </c>
      <c r="AH846" s="100" t="s">
        <v>5981</v>
      </c>
      <c r="AI846" s="107">
        <v>100</v>
      </c>
      <c r="AJ846" s="106"/>
      <c r="AK846" s="98"/>
      <c r="AL846" s="107"/>
      <c r="AM846" s="106"/>
      <c r="AN846" s="98"/>
      <c r="AO846" s="107"/>
      <c r="AP846" s="106"/>
      <c r="AQ846" s="98"/>
      <c r="AR846" s="107"/>
      <c r="AS846" s="106"/>
      <c r="AT846" s="98"/>
      <c r="AU846" s="107"/>
      <c r="AV846" s="108"/>
      <c r="AW846" s="98"/>
      <c r="AX846" s="98"/>
    </row>
    <row r="847" spans="1:50" ht="140.15" x14ac:dyDescent="0.25">
      <c r="A847" s="97">
        <v>2997</v>
      </c>
      <c r="B847" s="100" t="s">
        <v>6909</v>
      </c>
      <c r="C847" s="98" t="s">
        <v>5915</v>
      </c>
      <c r="D847" s="99"/>
      <c r="E847" s="100" t="s">
        <v>1560</v>
      </c>
      <c r="F847" s="98" t="s">
        <v>5916</v>
      </c>
      <c r="G847" s="100" t="s">
        <v>5917</v>
      </c>
      <c r="H847" s="98">
        <v>2010</v>
      </c>
      <c r="I847" s="100" t="s">
        <v>5918</v>
      </c>
      <c r="J847" s="101">
        <v>36301</v>
      </c>
      <c r="K847" s="100" t="s">
        <v>5919</v>
      </c>
      <c r="L847" s="100" t="s">
        <v>5920</v>
      </c>
      <c r="M847" s="100" t="s">
        <v>5921</v>
      </c>
      <c r="N847" s="100" t="s">
        <v>5922</v>
      </c>
      <c r="O847" s="100" t="s">
        <v>5923</v>
      </c>
      <c r="P847" s="100" t="s">
        <v>5924</v>
      </c>
      <c r="Q847" s="102" t="s">
        <v>5925</v>
      </c>
      <c r="R847" s="98">
        <v>0</v>
      </c>
      <c r="S847" s="98"/>
      <c r="T847" s="98"/>
      <c r="U847" s="102">
        <f t="shared" si="12"/>
        <v>0</v>
      </c>
      <c r="V847" s="98">
        <v>20</v>
      </c>
      <c r="W847" s="98">
        <v>71</v>
      </c>
      <c r="X847" s="103" t="s">
        <v>5926</v>
      </c>
      <c r="Y847" s="102">
        <v>3</v>
      </c>
      <c r="Z847" s="102">
        <v>12</v>
      </c>
      <c r="AA847" s="102">
        <v>3</v>
      </c>
      <c r="AB847" s="102">
        <v>44</v>
      </c>
      <c r="AC847" s="98" t="s">
        <v>934</v>
      </c>
      <c r="AD847" s="102"/>
      <c r="AE847" s="104">
        <v>7</v>
      </c>
      <c r="AF847" s="105">
        <v>20</v>
      </c>
      <c r="AG847" s="106" t="s">
        <v>5927</v>
      </c>
      <c r="AH847" s="100" t="s">
        <v>1560</v>
      </c>
      <c r="AI847" s="107">
        <f>AF847</f>
        <v>20</v>
      </c>
      <c r="AJ847" s="106"/>
      <c r="AK847" s="98"/>
      <c r="AL847" s="107"/>
      <c r="AM847" s="106"/>
      <c r="AN847" s="98"/>
      <c r="AO847" s="107"/>
      <c r="AP847" s="106"/>
      <c r="AQ847" s="98"/>
      <c r="AR847" s="107"/>
      <c r="AS847" s="106"/>
      <c r="AT847" s="98"/>
      <c r="AU847" s="107"/>
      <c r="AV847" s="108"/>
      <c r="AW847" s="98"/>
      <c r="AX847" s="98"/>
    </row>
    <row r="848" spans="1:50" ht="114.65" x14ac:dyDescent="0.25">
      <c r="A848" s="97">
        <v>3006</v>
      </c>
      <c r="B848" s="100" t="s">
        <v>6910</v>
      </c>
      <c r="C848" s="98"/>
      <c r="D848" s="99"/>
      <c r="E848" s="100" t="s">
        <v>6331</v>
      </c>
      <c r="F848" s="98" t="s">
        <v>6332</v>
      </c>
      <c r="G848" s="100" t="s">
        <v>6333</v>
      </c>
      <c r="H848" s="98">
        <v>2010</v>
      </c>
      <c r="I848" s="100" t="s">
        <v>6334</v>
      </c>
      <c r="J848" s="101">
        <v>38640</v>
      </c>
      <c r="K848" s="100" t="s">
        <v>5919</v>
      </c>
      <c r="L848" s="100" t="s">
        <v>6335</v>
      </c>
      <c r="M848" s="100" t="s">
        <v>6336</v>
      </c>
      <c r="N848" s="100" t="s">
        <v>6337</v>
      </c>
      <c r="O848" s="100" t="s">
        <v>6338</v>
      </c>
      <c r="P848" s="100">
        <v>9</v>
      </c>
      <c r="Q848" s="102">
        <v>40</v>
      </c>
      <c r="R848" s="98">
        <v>0</v>
      </c>
      <c r="S848" s="98">
        <v>15.2</v>
      </c>
      <c r="T848" s="98">
        <v>25</v>
      </c>
      <c r="U848" s="102">
        <v>40.200000000000003</v>
      </c>
      <c r="V848" s="98">
        <v>50</v>
      </c>
      <c r="W848" s="98">
        <v>100</v>
      </c>
      <c r="X848" s="103" t="s">
        <v>6339</v>
      </c>
      <c r="Y848" s="102"/>
      <c r="Z848" s="102"/>
      <c r="AA848" s="102"/>
      <c r="AB848" s="102">
        <v>31</v>
      </c>
      <c r="AC848" s="98"/>
      <c r="AD848" s="102">
        <v>20</v>
      </c>
      <c r="AE848" s="104">
        <v>4</v>
      </c>
      <c r="AF848" s="105">
        <v>40</v>
      </c>
      <c r="AG848" s="106" t="s">
        <v>1581</v>
      </c>
      <c r="AH848" s="100" t="s">
        <v>1515</v>
      </c>
      <c r="AI848" s="107">
        <v>40</v>
      </c>
      <c r="AJ848" s="106"/>
      <c r="AK848" s="98"/>
      <c r="AL848" s="107"/>
      <c r="AM848" s="106"/>
      <c r="AN848" s="98"/>
      <c r="AO848" s="107"/>
      <c r="AP848" s="106"/>
      <c r="AQ848" s="98"/>
      <c r="AR848" s="107"/>
      <c r="AS848" s="106"/>
      <c r="AT848" s="98"/>
      <c r="AU848" s="107"/>
      <c r="AV848" s="108"/>
      <c r="AW848" s="98"/>
      <c r="AX848" s="98"/>
    </row>
    <row r="849" spans="1:50" ht="127.4" x14ac:dyDescent="0.25">
      <c r="A849" s="97">
        <v>3006</v>
      </c>
      <c r="B849" s="100" t="s">
        <v>6910</v>
      </c>
      <c r="C849" s="98"/>
      <c r="D849" s="99"/>
      <c r="E849" s="100" t="s">
        <v>6340</v>
      </c>
      <c r="F849" s="98" t="s">
        <v>6341</v>
      </c>
      <c r="G849" s="100" t="s">
        <v>6342</v>
      </c>
      <c r="H849" s="98">
        <v>2012</v>
      </c>
      <c r="I849" s="100" t="s">
        <v>6343</v>
      </c>
      <c r="J849" s="101">
        <v>227979.6</v>
      </c>
      <c r="K849" s="100" t="s">
        <v>5919</v>
      </c>
      <c r="L849" s="100" t="s">
        <v>6344</v>
      </c>
      <c r="M849" s="100" t="s">
        <v>6345</v>
      </c>
      <c r="N849" s="100" t="s">
        <v>6346</v>
      </c>
      <c r="O849" s="100" t="s">
        <v>6347</v>
      </c>
      <c r="P849" s="100">
        <v>52</v>
      </c>
      <c r="Q849" s="102">
        <v>17.18</v>
      </c>
      <c r="R849" s="98">
        <v>0</v>
      </c>
      <c r="S849" s="98">
        <v>3.06</v>
      </c>
      <c r="T849" s="98">
        <v>14.12</v>
      </c>
      <c r="U849" s="102">
        <v>17.18</v>
      </c>
      <c r="V849" s="98">
        <v>100</v>
      </c>
      <c r="W849" s="98">
        <v>85</v>
      </c>
      <c r="X849" s="103" t="s">
        <v>6348</v>
      </c>
      <c r="Y849" s="102"/>
      <c r="Z849" s="102"/>
      <c r="AA849" s="102"/>
      <c r="AB849" s="102">
        <v>31</v>
      </c>
      <c r="AC849" s="98"/>
      <c r="AD849" s="102">
        <v>14.12</v>
      </c>
      <c r="AE849" s="104">
        <v>4</v>
      </c>
      <c r="AF849" s="105">
        <v>80</v>
      </c>
      <c r="AG849" s="106"/>
      <c r="AH849" s="100" t="s">
        <v>6349</v>
      </c>
      <c r="AI849" s="107">
        <v>80</v>
      </c>
      <c r="AJ849" s="106"/>
      <c r="AK849" s="98"/>
      <c r="AL849" s="107"/>
      <c r="AM849" s="106"/>
      <c r="AN849" s="98"/>
      <c r="AO849" s="107"/>
      <c r="AP849" s="106"/>
      <c r="AQ849" s="98"/>
      <c r="AR849" s="107"/>
      <c r="AS849" s="106"/>
      <c r="AT849" s="98"/>
      <c r="AU849" s="107"/>
      <c r="AV849" s="108"/>
      <c r="AW849" s="98"/>
      <c r="AX849" s="98"/>
    </row>
    <row r="850" spans="1:50" ht="114.65" x14ac:dyDescent="0.25">
      <c r="A850" s="97">
        <v>3006</v>
      </c>
      <c r="B850" s="100" t="s">
        <v>6910</v>
      </c>
      <c r="C850" s="98"/>
      <c r="D850" s="99"/>
      <c r="E850" s="100" t="s">
        <v>6331</v>
      </c>
      <c r="F850" s="98" t="s">
        <v>6332</v>
      </c>
      <c r="G850" s="100" t="s">
        <v>6350</v>
      </c>
      <c r="H850" s="98">
        <v>2011</v>
      </c>
      <c r="I850" s="100" t="s">
        <v>6351</v>
      </c>
      <c r="J850" s="101">
        <v>19761.599999999999</v>
      </c>
      <c r="K850" s="100" t="s">
        <v>5919</v>
      </c>
      <c r="L850" s="100" t="s">
        <v>6352</v>
      </c>
      <c r="M850" s="100" t="s">
        <v>6336</v>
      </c>
      <c r="N850" s="100" t="s">
        <v>6353</v>
      </c>
      <c r="O850" s="100" t="s">
        <v>6354</v>
      </c>
      <c r="P850" s="100">
        <v>50</v>
      </c>
      <c r="Q850" s="102">
        <v>35</v>
      </c>
      <c r="R850" s="98">
        <v>0</v>
      </c>
      <c r="S850" s="98">
        <v>10</v>
      </c>
      <c r="T850" s="98">
        <v>25</v>
      </c>
      <c r="U850" s="102">
        <v>35</v>
      </c>
      <c r="V850" s="98">
        <v>40</v>
      </c>
      <c r="W850" s="98">
        <v>100</v>
      </c>
      <c r="X850" s="103" t="s">
        <v>6339</v>
      </c>
      <c r="Y850" s="102"/>
      <c r="Z850" s="102"/>
      <c r="AA850" s="102"/>
      <c r="AB850" s="102">
        <v>7</v>
      </c>
      <c r="AC850" s="98"/>
      <c r="AD850" s="102">
        <v>20</v>
      </c>
      <c r="AE850" s="104">
        <v>4</v>
      </c>
      <c r="AF850" s="105">
        <v>30</v>
      </c>
      <c r="AG850" s="106" t="s">
        <v>1581</v>
      </c>
      <c r="AH850" s="100" t="s">
        <v>1515</v>
      </c>
      <c r="AI850" s="107">
        <v>30</v>
      </c>
      <c r="AJ850" s="106"/>
      <c r="AK850" s="98"/>
      <c r="AL850" s="107"/>
      <c r="AM850" s="106"/>
      <c r="AN850" s="98"/>
      <c r="AO850" s="107"/>
      <c r="AP850" s="106"/>
      <c r="AQ850" s="98"/>
      <c r="AR850" s="107"/>
      <c r="AS850" s="106"/>
      <c r="AT850" s="98"/>
      <c r="AU850" s="107"/>
      <c r="AV850" s="108"/>
      <c r="AW850" s="98"/>
      <c r="AX850" s="98"/>
    </row>
    <row r="851" spans="1:50" ht="89.2" x14ac:dyDescent="0.25">
      <c r="A851" s="97">
        <v>3006</v>
      </c>
      <c r="B851" s="100" t="s">
        <v>6910</v>
      </c>
      <c r="C851" s="98"/>
      <c r="D851" s="99"/>
      <c r="E851" s="100" t="s">
        <v>6355</v>
      </c>
      <c r="F851" s="98" t="s">
        <v>6356</v>
      </c>
      <c r="G851" s="100" t="s">
        <v>6357</v>
      </c>
      <c r="H851" s="98">
        <v>2010</v>
      </c>
      <c r="I851" s="100" t="s">
        <v>6358</v>
      </c>
      <c r="J851" s="101">
        <v>99600</v>
      </c>
      <c r="K851" s="100" t="s">
        <v>5919</v>
      </c>
      <c r="L851" s="100" t="s">
        <v>6359</v>
      </c>
      <c r="M851" s="100" t="s">
        <v>6360</v>
      </c>
      <c r="N851" s="100" t="s">
        <v>6361</v>
      </c>
      <c r="O851" s="100" t="s">
        <v>6362</v>
      </c>
      <c r="P851" s="100">
        <v>24</v>
      </c>
      <c r="Q851" s="102">
        <v>100</v>
      </c>
      <c r="R851" s="98">
        <v>0</v>
      </c>
      <c r="S851" s="98">
        <v>30</v>
      </c>
      <c r="T851" s="98">
        <v>50</v>
      </c>
      <c r="U851" s="102">
        <v>80</v>
      </c>
      <c r="V851" s="98">
        <v>79</v>
      </c>
      <c r="W851" s="98">
        <v>100</v>
      </c>
      <c r="X851" s="103" t="s">
        <v>6339</v>
      </c>
      <c r="Y851" s="102"/>
      <c r="Z851" s="102"/>
      <c r="AA851" s="102"/>
      <c r="AB851" s="102">
        <v>4</v>
      </c>
      <c r="AC851" s="98"/>
      <c r="AD851" s="102"/>
      <c r="AE851" s="104">
        <v>4</v>
      </c>
      <c r="AF851" s="105">
        <v>100</v>
      </c>
      <c r="AG851" s="106"/>
      <c r="AH851" s="100" t="s">
        <v>6363</v>
      </c>
      <c r="AI851" s="107">
        <v>40</v>
      </c>
      <c r="AJ851" s="106"/>
      <c r="AK851" s="98" t="s">
        <v>6364</v>
      </c>
      <c r="AL851" s="107">
        <v>60</v>
      </c>
      <c r="AM851" s="106"/>
      <c r="AN851" s="98"/>
      <c r="AO851" s="107"/>
      <c r="AP851" s="106"/>
      <c r="AQ851" s="98"/>
      <c r="AR851" s="107"/>
      <c r="AS851" s="106"/>
      <c r="AT851" s="98"/>
      <c r="AU851" s="107"/>
      <c r="AV851" s="108"/>
      <c r="AW851" s="98"/>
      <c r="AX851" s="98"/>
    </row>
    <row r="852" spans="1:50" ht="140.15" x14ac:dyDescent="0.25">
      <c r="A852" s="97">
        <v>3006</v>
      </c>
      <c r="B852" s="100" t="s">
        <v>6910</v>
      </c>
      <c r="C852" s="98"/>
      <c r="D852" s="99"/>
      <c r="E852" s="100" t="s">
        <v>6365</v>
      </c>
      <c r="F852" s="98" t="s">
        <v>6366</v>
      </c>
      <c r="G852" s="100" t="s">
        <v>6367</v>
      </c>
      <c r="H852" s="98">
        <v>2010</v>
      </c>
      <c r="I852" s="100" t="s">
        <v>6368</v>
      </c>
      <c r="J852" s="101">
        <v>14624.4</v>
      </c>
      <c r="K852" s="100" t="s">
        <v>5919</v>
      </c>
      <c r="L852" s="100" t="s">
        <v>6369</v>
      </c>
      <c r="M852" s="100" t="s">
        <v>6370</v>
      </c>
      <c r="N852" s="100" t="s">
        <v>6371</v>
      </c>
      <c r="O852" s="100" t="s">
        <v>6372</v>
      </c>
      <c r="P852" s="100">
        <v>13</v>
      </c>
      <c r="Q852" s="102"/>
      <c r="R852" s="98"/>
      <c r="S852" s="98"/>
      <c r="T852" s="98"/>
      <c r="U852" s="102" t="s">
        <v>6373</v>
      </c>
      <c r="V852" s="98">
        <v>100</v>
      </c>
      <c r="W852" s="98">
        <v>100</v>
      </c>
      <c r="X852" s="103" t="s">
        <v>6339</v>
      </c>
      <c r="Y852" s="102"/>
      <c r="Z852" s="102"/>
      <c r="AA852" s="102"/>
      <c r="AB852" s="102">
        <v>4</v>
      </c>
      <c r="AC852" s="98"/>
      <c r="AD852" s="102"/>
      <c r="AE852" s="104">
        <v>4</v>
      </c>
      <c r="AF852" s="105">
        <v>100</v>
      </c>
      <c r="AG852" s="106" t="s">
        <v>1549</v>
      </c>
      <c r="AH852" s="100" t="s">
        <v>6374</v>
      </c>
      <c r="AI852" s="107">
        <v>100</v>
      </c>
      <c r="AJ852" s="106"/>
      <c r="AK852" s="98"/>
      <c r="AL852" s="107"/>
      <c r="AM852" s="106"/>
      <c r="AN852" s="98"/>
      <c r="AO852" s="107"/>
      <c r="AP852" s="106"/>
      <c r="AQ852" s="98"/>
      <c r="AR852" s="107"/>
      <c r="AS852" s="106"/>
      <c r="AT852" s="98"/>
      <c r="AU852" s="107"/>
      <c r="AV852" s="108"/>
      <c r="AW852" s="98"/>
      <c r="AX852" s="98"/>
    </row>
    <row r="853" spans="1:50" ht="140.15" x14ac:dyDescent="0.25">
      <c r="A853" s="97">
        <v>3006</v>
      </c>
      <c r="B853" s="100" t="s">
        <v>6910</v>
      </c>
      <c r="C853" s="98"/>
      <c r="D853" s="99"/>
      <c r="E853" s="100" t="s">
        <v>6375</v>
      </c>
      <c r="F853" s="98"/>
      <c r="G853" s="100" t="s">
        <v>6376</v>
      </c>
      <c r="H853" s="98">
        <v>2012</v>
      </c>
      <c r="I853" s="100" t="s">
        <v>6377</v>
      </c>
      <c r="J853" s="101">
        <v>901896</v>
      </c>
      <c r="K853" s="100" t="s">
        <v>5919</v>
      </c>
      <c r="L853" s="100" t="s">
        <v>6378</v>
      </c>
      <c r="M853" s="100" t="s">
        <v>6379</v>
      </c>
      <c r="N853" s="100" t="s">
        <v>6380</v>
      </c>
      <c r="O853" s="100" t="s">
        <v>6381</v>
      </c>
      <c r="P853" s="100">
        <v>25</v>
      </c>
      <c r="Q853" s="102" t="s">
        <v>6382</v>
      </c>
      <c r="R853" s="98">
        <v>0</v>
      </c>
      <c r="S853" s="98"/>
      <c r="T853" s="98">
        <v>0</v>
      </c>
      <c r="U853" s="102">
        <v>0</v>
      </c>
      <c r="V853" s="98" t="s">
        <v>6382</v>
      </c>
      <c r="W853" s="98">
        <v>100</v>
      </c>
      <c r="X853" s="103" t="s">
        <v>6383</v>
      </c>
      <c r="Y853" s="102"/>
      <c r="Z853" s="102"/>
      <c r="AA853" s="102"/>
      <c r="AB853" s="102">
        <v>60</v>
      </c>
      <c r="AC853" s="98"/>
      <c r="AD853" s="102">
        <v>0</v>
      </c>
      <c r="AE853" s="104">
        <v>4</v>
      </c>
      <c r="AF853" s="105">
        <v>0</v>
      </c>
      <c r="AG853" s="106"/>
      <c r="AH853" s="100" t="s">
        <v>6384</v>
      </c>
      <c r="AI853" s="107">
        <v>0</v>
      </c>
      <c r="AJ853" s="106"/>
      <c r="AK853" s="98"/>
      <c r="AL853" s="107"/>
      <c r="AM853" s="106"/>
      <c r="AN853" s="98"/>
      <c r="AO853" s="107"/>
      <c r="AP853" s="106"/>
      <c r="AQ853" s="98"/>
      <c r="AR853" s="107"/>
      <c r="AS853" s="106"/>
      <c r="AT853" s="98"/>
      <c r="AU853" s="107"/>
      <c r="AV853" s="108"/>
      <c r="AW853" s="98"/>
      <c r="AX853" s="98"/>
    </row>
    <row r="854" spans="1:50" ht="89.2" x14ac:dyDescent="0.25">
      <c r="A854" s="97">
        <v>3006</v>
      </c>
      <c r="B854" s="100" t="s">
        <v>6910</v>
      </c>
      <c r="C854" s="98"/>
      <c r="D854" s="99"/>
      <c r="E854" s="100" t="s">
        <v>6385</v>
      </c>
      <c r="F854" s="98" t="s">
        <v>6386</v>
      </c>
      <c r="G854" s="100" t="s">
        <v>6387</v>
      </c>
      <c r="H854" s="98">
        <v>2010</v>
      </c>
      <c r="I854" s="100" t="s">
        <v>6388</v>
      </c>
      <c r="J854" s="101">
        <v>85956</v>
      </c>
      <c r="K854" s="100" t="s">
        <v>5919</v>
      </c>
      <c r="L854" s="100" t="s">
        <v>6389</v>
      </c>
      <c r="M854" s="100" t="s">
        <v>6390</v>
      </c>
      <c r="N854" s="100" t="s">
        <v>6391</v>
      </c>
      <c r="O854" s="100" t="s">
        <v>6392</v>
      </c>
      <c r="P854" s="100">
        <v>10</v>
      </c>
      <c r="Q854" s="102">
        <v>25</v>
      </c>
      <c r="R854" s="98">
        <v>0</v>
      </c>
      <c r="S854" s="98">
        <v>10</v>
      </c>
      <c r="T854" s="98">
        <v>15</v>
      </c>
      <c r="U854" s="102">
        <v>25</v>
      </c>
      <c r="V854" s="98">
        <v>40</v>
      </c>
      <c r="W854" s="98">
        <v>100</v>
      </c>
      <c r="X854" s="103" t="s">
        <v>6339</v>
      </c>
      <c r="Y854" s="102"/>
      <c r="Z854" s="102"/>
      <c r="AA854" s="102"/>
      <c r="AB854" s="102">
        <v>60</v>
      </c>
      <c r="AC854" s="98"/>
      <c r="AD854" s="102">
        <v>25</v>
      </c>
      <c r="AE854" s="104">
        <v>4</v>
      </c>
      <c r="AF854" s="105">
        <v>90</v>
      </c>
      <c r="AG854" s="106"/>
      <c r="AH854" s="100" t="s">
        <v>1247</v>
      </c>
      <c r="AI854" s="107"/>
      <c r="AJ854" s="106"/>
      <c r="AK854" s="98" t="s">
        <v>6393</v>
      </c>
      <c r="AL854" s="107"/>
      <c r="AM854" s="106"/>
      <c r="AN854" s="98"/>
      <c r="AO854" s="107"/>
      <c r="AP854" s="106"/>
      <c r="AQ854" s="98"/>
      <c r="AR854" s="107"/>
      <c r="AS854" s="106"/>
      <c r="AT854" s="98"/>
      <c r="AU854" s="107"/>
      <c r="AV854" s="108"/>
      <c r="AW854" s="98"/>
      <c r="AX854" s="98"/>
    </row>
    <row r="855" spans="1:50" ht="89.2" x14ac:dyDescent="0.25">
      <c r="A855" s="97">
        <v>3006</v>
      </c>
      <c r="B855" s="100" t="s">
        <v>6910</v>
      </c>
      <c r="C855" s="98"/>
      <c r="D855" s="99"/>
      <c r="E855" s="100" t="s">
        <v>6355</v>
      </c>
      <c r="F855" s="98" t="s">
        <v>6356</v>
      </c>
      <c r="G855" s="100" t="s">
        <v>7892</v>
      </c>
      <c r="H855" s="98">
        <v>2010</v>
      </c>
      <c r="I855" s="100" t="s">
        <v>7893</v>
      </c>
      <c r="J855" s="101">
        <v>215879.78</v>
      </c>
      <c r="K855" s="100" t="s">
        <v>5919</v>
      </c>
      <c r="L855" s="100" t="s">
        <v>6359</v>
      </c>
      <c r="M855" s="100" t="s">
        <v>6360</v>
      </c>
      <c r="N855" s="100" t="s">
        <v>6394</v>
      </c>
      <c r="O855" s="100" t="s">
        <v>6395</v>
      </c>
      <c r="P855" s="100">
        <v>12</v>
      </c>
      <c r="Q855" s="102">
        <v>250</v>
      </c>
      <c r="R855" s="98">
        <v>0</v>
      </c>
      <c r="S855" s="98">
        <v>75</v>
      </c>
      <c r="T855" s="98">
        <v>125</v>
      </c>
      <c r="U855" s="102">
        <v>200</v>
      </c>
      <c r="V855" s="98">
        <v>94</v>
      </c>
      <c r="W855" s="98">
        <v>100</v>
      </c>
      <c r="X855" s="103" t="s">
        <v>6339</v>
      </c>
      <c r="Y855" s="102"/>
      <c r="Z855" s="102"/>
      <c r="AA855" s="102"/>
      <c r="AB855" s="102">
        <v>4</v>
      </c>
      <c r="AC855" s="98"/>
      <c r="AD855" s="102"/>
      <c r="AE855" s="104">
        <v>4</v>
      </c>
      <c r="AF855" s="105">
        <v>100</v>
      </c>
      <c r="AG855" s="106"/>
      <c r="AH855" s="100" t="s">
        <v>6363</v>
      </c>
      <c r="AI855" s="107">
        <v>40</v>
      </c>
      <c r="AJ855" s="106"/>
      <c r="AK855" s="98" t="s">
        <v>6364</v>
      </c>
      <c r="AL855" s="107">
        <v>60</v>
      </c>
      <c r="AM855" s="106"/>
      <c r="AN855" s="98"/>
      <c r="AO855" s="107"/>
      <c r="AP855" s="106"/>
      <c r="AQ855" s="98"/>
      <c r="AR855" s="107"/>
      <c r="AS855" s="106"/>
      <c r="AT855" s="98"/>
      <c r="AU855" s="107"/>
      <c r="AV855" s="108"/>
      <c r="AW855" s="98"/>
      <c r="AX855" s="98"/>
    </row>
    <row r="856" spans="1:50" ht="140.15" x14ac:dyDescent="0.25">
      <c r="A856" s="97">
        <v>3006</v>
      </c>
      <c r="B856" s="100" t="s">
        <v>6910</v>
      </c>
      <c r="C856" s="98"/>
      <c r="D856" s="99"/>
      <c r="E856" s="100" t="s">
        <v>6396</v>
      </c>
      <c r="F856" s="98"/>
      <c r="G856" s="100" t="s">
        <v>6397</v>
      </c>
      <c r="H856" s="98">
        <v>2011</v>
      </c>
      <c r="I856" s="100" t="s">
        <v>6398</v>
      </c>
      <c r="J856" s="101">
        <v>17103.54</v>
      </c>
      <c r="K856" s="100" t="s">
        <v>5919</v>
      </c>
      <c r="L856" s="100" t="s">
        <v>6399</v>
      </c>
      <c r="M856" s="100" t="s">
        <v>6400</v>
      </c>
      <c r="N856" s="100" t="s">
        <v>6401</v>
      </c>
      <c r="O856" s="100" t="s">
        <v>6402</v>
      </c>
      <c r="P856" s="100">
        <v>32</v>
      </c>
      <c r="Q856" s="102">
        <v>55.61</v>
      </c>
      <c r="R856" s="98">
        <v>0</v>
      </c>
      <c r="S856" s="98">
        <v>20.61</v>
      </c>
      <c r="T856" s="98">
        <v>35</v>
      </c>
      <c r="U856" s="102">
        <v>55.61</v>
      </c>
      <c r="V856" s="98">
        <v>10</v>
      </c>
      <c r="W856" s="98">
        <v>100</v>
      </c>
      <c r="X856" s="103" t="s">
        <v>6339</v>
      </c>
      <c r="Y856" s="102"/>
      <c r="Z856" s="102"/>
      <c r="AA856" s="102"/>
      <c r="AB856" s="102">
        <v>60</v>
      </c>
      <c r="AC856" s="98"/>
      <c r="AD856" s="102">
        <v>35</v>
      </c>
      <c r="AE856" s="104">
        <v>4</v>
      </c>
      <c r="AF856" s="105">
        <v>10</v>
      </c>
      <c r="AG856" s="106"/>
      <c r="AH856" s="100" t="s">
        <v>6403</v>
      </c>
      <c r="AI856" s="107">
        <v>10</v>
      </c>
      <c r="AJ856" s="106"/>
      <c r="AK856" s="98"/>
      <c r="AL856" s="107"/>
      <c r="AM856" s="106"/>
      <c r="AN856" s="98"/>
      <c r="AO856" s="107"/>
      <c r="AP856" s="106"/>
      <c r="AQ856" s="98"/>
      <c r="AR856" s="107"/>
      <c r="AS856" s="106"/>
      <c r="AT856" s="98"/>
      <c r="AU856" s="107"/>
      <c r="AV856" s="108"/>
      <c r="AW856" s="98"/>
      <c r="AX856" s="98"/>
    </row>
    <row r="857" spans="1:50" ht="89.2" x14ac:dyDescent="0.25">
      <c r="A857" s="97">
        <v>3006</v>
      </c>
      <c r="B857" s="100" t="s">
        <v>6910</v>
      </c>
      <c r="C857" s="98"/>
      <c r="D857" s="99"/>
      <c r="E857" s="100" t="s">
        <v>6404</v>
      </c>
      <c r="F857" s="98" t="s">
        <v>6405</v>
      </c>
      <c r="G857" s="100" t="s">
        <v>6406</v>
      </c>
      <c r="H857" s="98">
        <v>2010</v>
      </c>
      <c r="I857" s="100" t="s">
        <v>6407</v>
      </c>
      <c r="J857" s="101">
        <v>399600</v>
      </c>
      <c r="K857" s="100" t="s">
        <v>5919</v>
      </c>
      <c r="L857" s="100" t="s">
        <v>6408</v>
      </c>
      <c r="M857" s="100" t="s">
        <v>6409</v>
      </c>
      <c r="N857" s="100" t="s">
        <v>6410</v>
      </c>
      <c r="O857" s="100" t="s">
        <v>6411</v>
      </c>
      <c r="P857" s="100">
        <v>27</v>
      </c>
      <c r="Q857" s="102">
        <v>70</v>
      </c>
      <c r="R857" s="98">
        <v>0</v>
      </c>
      <c r="S857" s="98">
        <v>30</v>
      </c>
      <c r="T857" s="98">
        <v>40</v>
      </c>
      <c r="U857" s="102">
        <v>70</v>
      </c>
      <c r="V857" s="98">
        <v>35</v>
      </c>
      <c r="W857" s="98">
        <v>100</v>
      </c>
      <c r="X857" s="103" t="s">
        <v>6339</v>
      </c>
      <c r="Y857" s="102"/>
      <c r="Z857" s="102"/>
      <c r="AA857" s="102"/>
      <c r="AB857" s="102">
        <v>4</v>
      </c>
      <c r="AC857" s="98"/>
      <c r="AD857" s="102"/>
      <c r="AE857" s="104">
        <v>4</v>
      </c>
      <c r="AF857" s="105">
        <v>80</v>
      </c>
      <c r="AG857" s="106"/>
      <c r="AH857" s="100" t="s">
        <v>6412</v>
      </c>
      <c r="AI857" s="107"/>
      <c r="AJ857" s="106"/>
      <c r="AK857" s="98"/>
      <c r="AL857" s="107"/>
      <c r="AM857" s="106"/>
      <c r="AN857" s="98"/>
      <c r="AO857" s="107"/>
      <c r="AP857" s="106"/>
      <c r="AQ857" s="98"/>
      <c r="AR857" s="107"/>
      <c r="AS857" s="106"/>
      <c r="AT857" s="98"/>
      <c r="AU857" s="107"/>
      <c r="AV857" s="108"/>
      <c r="AW857" s="98"/>
      <c r="AX857" s="98"/>
    </row>
    <row r="858" spans="1:50" ht="165.6" x14ac:dyDescent="0.25">
      <c r="A858" s="97">
        <v>3006</v>
      </c>
      <c r="B858" s="100" t="s">
        <v>6910</v>
      </c>
      <c r="C858" s="98"/>
      <c r="D858" s="99"/>
      <c r="E858" s="100" t="s">
        <v>6413</v>
      </c>
      <c r="F858" s="98" t="s">
        <v>1128</v>
      </c>
      <c r="G858" s="100" t="s">
        <v>6414</v>
      </c>
      <c r="H858" s="98">
        <v>2011</v>
      </c>
      <c r="I858" s="100" t="s">
        <v>6415</v>
      </c>
      <c r="J858" s="101">
        <v>57812.4</v>
      </c>
      <c r="K858" s="100" t="s">
        <v>5919</v>
      </c>
      <c r="L858" s="100" t="s">
        <v>6416</v>
      </c>
      <c r="M858" s="100" t="s">
        <v>6417</v>
      </c>
      <c r="N858" s="100" t="s">
        <v>6418</v>
      </c>
      <c r="O858" s="100" t="s">
        <v>6419</v>
      </c>
      <c r="P858" s="100">
        <v>44</v>
      </c>
      <c r="Q858" s="102">
        <v>30</v>
      </c>
      <c r="R858" s="98">
        <v>0</v>
      </c>
      <c r="S858" s="98">
        <v>12</v>
      </c>
      <c r="T858" s="98">
        <v>18</v>
      </c>
      <c r="U858" s="102">
        <v>30</v>
      </c>
      <c r="V858" s="98">
        <v>75</v>
      </c>
      <c r="W858" s="98">
        <v>100</v>
      </c>
      <c r="X858" s="103" t="s">
        <v>6420</v>
      </c>
      <c r="Y858" s="102"/>
      <c r="Z858" s="102"/>
      <c r="AA858" s="102"/>
      <c r="AB858" s="102">
        <v>44</v>
      </c>
      <c r="AC858" s="98"/>
      <c r="AD858" s="102">
        <v>30</v>
      </c>
      <c r="AE858" s="104">
        <v>4</v>
      </c>
      <c r="AF858" s="105">
        <v>100</v>
      </c>
      <c r="AG858" s="106" t="s">
        <v>6421</v>
      </c>
      <c r="AH858" s="100" t="s">
        <v>6422</v>
      </c>
      <c r="AI858" s="107">
        <v>90</v>
      </c>
      <c r="AJ858" s="106" t="s">
        <v>692</v>
      </c>
      <c r="AK858" s="98" t="s">
        <v>6423</v>
      </c>
      <c r="AL858" s="107">
        <v>10</v>
      </c>
      <c r="AM858" s="106"/>
      <c r="AN858" s="98"/>
      <c r="AO858" s="107"/>
      <c r="AP858" s="106"/>
      <c r="AQ858" s="98"/>
      <c r="AR858" s="107"/>
      <c r="AS858" s="106"/>
      <c r="AT858" s="98"/>
      <c r="AU858" s="107"/>
      <c r="AV858" s="108"/>
      <c r="AW858" s="98"/>
      <c r="AX858" s="98"/>
    </row>
    <row r="859" spans="1:50" ht="114.65" x14ac:dyDescent="0.25">
      <c r="A859" s="97">
        <v>3006</v>
      </c>
      <c r="B859" s="100" t="s">
        <v>6910</v>
      </c>
      <c r="C859" s="98"/>
      <c r="D859" s="99"/>
      <c r="E859" s="100" t="s">
        <v>949</v>
      </c>
      <c r="F859" s="98" t="s">
        <v>939</v>
      </c>
      <c r="G859" s="100" t="s">
        <v>6424</v>
      </c>
      <c r="H859" s="98">
        <v>2013</v>
      </c>
      <c r="I859" s="100" t="s">
        <v>941</v>
      </c>
      <c r="J859" s="101">
        <v>2277900</v>
      </c>
      <c r="K859" s="100" t="s">
        <v>5919</v>
      </c>
      <c r="L859" s="100" t="s">
        <v>942</v>
      </c>
      <c r="M859" s="100" t="s">
        <v>943</v>
      </c>
      <c r="N859" s="100" t="s">
        <v>944</v>
      </c>
      <c r="O859" s="100" t="s">
        <v>945</v>
      </c>
      <c r="P859" s="100">
        <v>65</v>
      </c>
      <c r="Q859" s="102">
        <v>280</v>
      </c>
      <c r="R859" s="98">
        <v>0</v>
      </c>
      <c r="S859" s="98">
        <v>300</v>
      </c>
      <c r="T859" s="98">
        <v>100</v>
      </c>
      <c r="U859" s="102">
        <v>400</v>
      </c>
      <c r="V859" s="98">
        <v>95</v>
      </c>
      <c r="W859" s="98">
        <v>56</v>
      </c>
      <c r="X859" s="103" t="s">
        <v>6425</v>
      </c>
      <c r="Y859" s="102"/>
      <c r="Z859" s="102"/>
      <c r="AA859" s="102"/>
      <c r="AB859" s="102">
        <v>60</v>
      </c>
      <c r="AC859" s="98"/>
      <c r="AD859" s="102">
        <v>120</v>
      </c>
      <c r="AE859" s="104">
        <v>4</v>
      </c>
      <c r="AF859" s="105">
        <v>100</v>
      </c>
      <c r="AG859" s="106" t="s">
        <v>6426</v>
      </c>
      <c r="AH859" s="100" t="s">
        <v>949</v>
      </c>
      <c r="AI859" s="107">
        <v>35</v>
      </c>
      <c r="AJ859" s="106"/>
      <c r="AK859" s="98" t="s">
        <v>6427</v>
      </c>
      <c r="AL859" s="107">
        <v>20</v>
      </c>
      <c r="AM859" s="106"/>
      <c r="AN859" s="98" t="s">
        <v>6413</v>
      </c>
      <c r="AO859" s="107">
        <v>15</v>
      </c>
      <c r="AP859" s="106"/>
      <c r="AQ859" s="98" t="s">
        <v>900</v>
      </c>
      <c r="AR859" s="107">
        <v>15</v>
      </c>
      <c r="AS859" s="106"/>
      <c r="AT859" s="98"/>
      <c r="AU859" s="107"/>
      <c r="AV859" s="108"/>
      <c r="AW859" s="98"/>
      <c r="AX859" s="98"/>
    </row>
    <row r="860" spans="1:50" ht="152.9" x14ac:dyDescent="0.25">
      <c r="A860" s="97">
        <v>3006</v>
      </c>
      <c r="B860" s="100" t="s">
        <v>6910</v>
      </c>
      <c r="C860" s="98"/>
      <c r="D860" s="99"/>
      <c r="E860" s="100" t="s">
        <v>6413</v>
      </c>
      <c r="F860" s="98" t="s">
        <v>1128</v>
      </c>
      <c r="G860" s="100" t="s">
        <v>6428</v>
      </c>
      <c r="H860" s="98">
        <v>2010</v>
      </c>
      <c r="I860" s="100" t="s">
        <v>6429</v>
      </c>
      <c r="J860" s="101">
        <v>87874.559999999998</v>
      </c>
      <c r="K860" s="100" t="s">
        <v>5919</v>
      </c>
      <c r="L860" s="100" t="s">
        <v>6430</v>
      </c>
      <c r="M860" s="100" t="s">
        <v>6431</v>
      </c>
      <c r="N860" s="100" t="s">
        <v>6432</v>
      </c>
      <c r="O860" s="100" t="s">
        <v>6433</v>
      </c>
      <c r="P860" s="100">
        <v>4</v>
      </c>
      <c r="Q860" s="102">
        <v>30</v>
      </c>
      <c r="R860" s="98">
        <v>0</v>
      </c>
      <c r="S860" s="98">
        <v>12</v>
      </c>
      <c r="T860" s="98">
        <v>18</v>
      </c>
      <c r="U860" s="102">
        <v>30</v>
      </c>
      <c r="V860" s="98">
        <v>100</v>
      </c>
      <c r="W860" s="98">
        <v>100</v>
      </c>
      <c r="X860" s="103" t="s">
        <v>6420</v>
      </c>
      <c r="Y860" s="102"/>
      <c r="Z860" s="102"/>
      <c r="AA860" s="102"/>
      <c r="AB860" s="102">
        <v>44</v>
      </c>
      <c r="AC860" s="98"/>
      <c r="AD860" s="102">
        <v>20</v>
      </c>
      <c r="AE860" s="104">
        <v>4</v>
      </c>
      <c r="AF860" s="105">
        <v>70</v>
      </c>
      <c r="AG860" s="106" t="s">
        <v>6421</v>
      </c>
      <c r="AH860" s="100" t="s">
        <v>6434</v>
      </c>
      <c r="AI860" s="107">
        <v>60</v>
      </c>
      <c r="AJ860" s="106" t="s">
        <v>6421</v>
      </c>
      <c r="AK860" s="98" t="s">
        <v>6423</v>
      </c>
      <c r="AL860" s="107">
        <v>10</v>
      </c>
      <c r="AM860" s="106"/>
      <c r="AN860" s="98"/>
      <c r="AO860" s="107"/>
      <c r="AP860" s="106"/>
      <c r="AQ860" s="98"/>
      <c r="AR860" s="107"/>
      <c r="AS860" s="106"/>
      <c r="AT860" s="98"/>
      <c r="AU860" s="107"/>
      <c r="AV860" s="108"/>
      <c r="AW860" s="98"/>
      <c r="AX860" s="98"/>
    </row>
    <row r="861" spans="1:50" ht="89.2" x14ac:dyDescent="0.25">
      <c r="A861" s="97">
        <v>3006</v>
      </c>
      <c r="B861" s="100" t="s">
        <v>6910</v>
      </c>
      <c r="C861" s="98"/>
      <c r="D861" s="99"/>
      <c r="E861" s="100" t="s">
        <v>6435</v>
      </c>
      <c r="F861" s="98" t="s">
        <v>6436</v>
      </c>
      <c r="G861" s="100" t="s">
        <v>6437</v>
      </c>
      <c r="H861" s="98">
        <v>2011</v>
      </c>
      <c r="I861" s="100" t="s">
        <v>6438</v>
      </c>
      <c r="J861" s="101">
        <v>12480.01</v>
      </c>
      <c r="K861" s="100" t="s">
        <v>5919</v>
      </c>
      <c r="L861" s="100" t="s">
        <v>6439</v>
      </c>
      <c r="M861" s="100" t="s">
        <v>6440</v>
      </c>
      <c r="N861" s="100" t="s">
        <v>6441</v>
      </c>
      <c r="O861" s="100" t="s">
        <v>6442</v>
      </c>
      <c r="P861" s="100">
        <v>36</v>
      </c>
      <c r="Q861" s="102">
        <v>10</v>
      </c>
      <c r="R861" s="98">
        <v>0</v>
      </c>
      <c r="S861" s="98">
        <v>0</v>
      </c>
      <c r="T861" s="98">
        <v>10</v>
      </c>
      <c r="U861" s="102">
        <v>10</v>
      </c>
      <c r="V861" s="98">
        <v>50</v>
      </c>
      <c r="W861" s="98">
        <v>100</v>
      </c>
      <c r="X861" s="103" t="s">
        <v>6339</v>
      </c>
      <c r="Y861" s="102"/>
      <c r="Z861" s="102"/>
      <c r="AA861" s="102"/>
      <c r="AB861" s="102">
        <v>4</v>
      </c>
      <c r="AC861" s="98"/>
      <c r="AD861" s="102"/>
      <c r="AE861" s="104">
        <v>4</v>
      </c>
      <c r="AF861" s="105">
        <v>0</v>
      </c>
      <c r="AG861" s="106"/>
      <c r="AH861" s="100"/>
      <c r="AI861" s="107"/>
      <c r="AJ861" s="106"/>
      <c r="AK861" s="98"/>
      <c r="AL861" s="107"/>
      <c r="AM861" s="106"/>
      <c r="AN861" s="98"/>
      <c r="AO861" s="107"/>
      <c r="AP861" s="106"/>
      <c r="AQ861" s="98"/>
      <c r="AR861" s="107"/>
      <c r="AS861" s="106"/>
      <c r="AT861" s="98"/>
      <c r="AU861" s="107"/>
      <c r="AV861" s="108"/>
      <c r="AW861" s="98"/>
      <c r="AX861" s="98"/>
    </row>
    <row r="862" spans="1:50" ht="101.95" x14ac:dyDescent="0.25">
      <c r="A862" s="97">
        <v>3006</v>
      </c>
      <c r="B862" s="100" t="s">
        <v>6910</v>
      </c>
      <c r="C862" s="98"/>
      <c r="D862" s="99"/>
      <c r="E862" s="100" t="s">
        <v>5805</v>
      </c>
      <c r="F862" s="98" t="s">
        <v>5806</v>
      </c>
      <c r="G862" s="100" t="s">
        <v>6443</v>
      </c>
      <c r="H862" s="98">
        <v>2011</v>
      </c>
      <c r="I862" s="100" t="s">
        <v>7897</v>
      </c>
      <c r="J862" s="101">
        <v>30719.33</v>
      </c>
      <c r="K862" s="100" t="s">
        <v>5919</v>
      </c>
      <c r="L862" s="100" t="s">
        <v>6444</v>
      </c>
      <c r="M862" s="100" t="s">
        <v>6445</v>
      </c>
      <c r="N862" s="100" t="s">
        <v>6446</v>
      </c>
      <c r="O862" s="100" t="s">
        <v>6447</v>
      </c>
      <c r="P862" s="100">
        <v>29</v>
      </c>
      <c r="Q862" s="102">
        <v>40</v>
      </c>
      <c r="R862" s="98">
        <v>0</v>
      </c>
      <c r="S862" s="98">
        <v>5</v>
      </c>
      <c r="T862" s="98">
        <v>9</v>
      </c>
      <c r="U862" s="102">
        <v>15</v>
      </c>
      <c r="V862" s="98">
        <v>100</v>
      </c>
      <c r="W862" s="98">
        <v>100</v>
      </c>
      <c r="X862" s="103" t="s">
        <v>6339</v>
      </c>
      <c r="Y862" s="102"/>
      <c r="Z862" s="102"/>
      <c r="AA862" s="102"/>
      <c r="AB862" s="102">
        <v>60</v>
      </c>
      <c r="AC862" s="98"/>
      <c r="AD862" s="102"/>
      <c r="AE862" s="104">
        <v>4</v>
      </c>
      <c r="AF862" s="105">
        <v>90</v>
      </c>
      <c r="AG862" s="106"/>
      <c r="AH862" s="100" t="s">
        <v>5805</v>
      </c>
      <c r="AI862" s="107">
        <v>100</v>
      </c>
      <c r="AJ862" s="106"/>
      <c r="AK862" s="98"/>
      <c r="AL862" s="107"/>
      <c r="AM862" s="106"/>
      <c r="AN862" s="98"/>
      <c r="AO862" s="107"/>
      <c r="AP862" s="106"/>
      <c r="AQ862" s="98"/>
      <c r="AR862" s="107"/>
      <c r="AS862" s="106"/>
      <c r="AT862" s="98"/>
      <c r="AU862" s="107"/>
      <c r="AV862" s="108"/>
      <c r="AW862" s="98"/>
      <c r="AX862" s="98"/>
    </row>
    <row r="863" spans="1:50" ht="89.2" x14ac:dyDescent="0.25">
      <c r="A863" s="97">
        <v>3006</v>
      </c>
      <c r="B863" s="100" t="s">
        <v>6910</v>
      </c>
      <c r="C863" s="98"/>
      <c r="D863" s="99"/>
      <c r="E863" s="100" t="s">
        <v>6448</v>
      </c>
      <c r="F863" s="98" t="s">
        <v>6449</v>
      </c>
      <c r="G863" s="100" t="s">
        <v>6450</v>
      </c>
      <c r="H863" s="98">
        <v>2013</v>
      </c>
      <c r="I863" s="100" t="s">
        <v>6451</v>
      </c>
      <c r="J863" s="101">
        <v>39516</v>
      </c>
      <c r="K863" s="100" t="s">
        <v>5919</v>
      </c>
      <c r="L863" s="100" t="s">
        <v>6452</v>
      </c>
      <c r="M863" s="100" t="s">
        <v>6453</v>
      </c>
      <c r="N863" s="100" t="s">
        <v>6454</v>
      </c>
      <c r="O863" s="100" t="s">
        <v>6455</v>
      </c>
      <c r="P863" s="100">
        <v>64</v>
      </c>
      <c r="Q863" s="102">
        <v>30</v>
      </c>
      <c r="R863" s="98">
        <v>0</v>
      </c>
      <c r="S863" s="98">
        <v>10</v>
      </c>
      <c r="T863" s="98">
        <v>20</v>
      </c>
      <c r="U863" s="102">
        <v>30</v>
      </c>
      <c r="V863" s="98">
        <v>100</v>
      </c>
      <c r="W863" s="98">
        <v>73</v>
      </c>
      <c r="X863" s="103" t="s">
        <v>6339</v>
      </c>
      <c r="Y863" s="102"/>
      <c r="Z863" s="102"/>
      <c r="AA863" s="102"/>
      <c r="AB863" s="102">
        <v>4</v>
      </c>
      <c r="AC863" s="98"/>
      <c r="AD863" s="102"/>
      <c r="AE863" s="104">
        <v>4</v>
      </c>
      <c r="AF863" s="105">
        <v>75</v>
      </c>
      <c r="AG863" s="106"/>
      <c r="AH863" s="100" t="s">
        <v>6456</v>
      </c>
      <c r="AI863" s="107"/>
      <c r="AJ863" s="106"/>
      <c r="AK863" s="98"/>
      <c r="AL863" s="107"/>
      <c r="AM863" s="106"/>
      <c r="AN863" s="98"/>
      <c r="AO863" s="107"/>
      <c r="AP863" s="106"/>
      <c r="AQ863" s="98"/>
      <c r="AR863" s="107"/>
      <c r="AS863" s="106"/>
      <c r="AT863" s="98"/>
      <c r="AU863" s="107"/>
      <c r="AV863" s="108"/>
      <c r="AW863" s="98"/>
      <c r="AX863" s="98"/>
    </row>
    <row r="864" spans="1:50" ht="216.55" x14ac:dyDescent="0.25">
      <c r="A864" s="97">
        <v>3006</v>
      </c>
      <c r="B864" s="100" t="s">
        <v>6910</v>
      </c>
      <c r="C864" s="98"/>
      <c r="D864" s="99"/>
      <c r="E864" s="100" t="s">
        <v>770</v>
      </c>
      <c r="F864" s="98" t="s">
        <v>6457</v>
      </c>
      <c r="G864" s="100" t="s">
        <v>6458</v>
      </c>
      <c r="H864" s="98">
        <v>2010</v>
      </c>
      <c r="I864" s="100" t="s">
        <v>6459</v>
      </c>
      <c r="J864" s="101">
        <v>167680.73000000001</v>
      </c>
      <c r="K864" s="100" t="s">
        <v>5919</v>
      </c>
      <c r="L864" s="100" t="s">
        <v>6460</v>
      </c>
      <c r="M864" s="100" t="s">
        <v>6461</v>
      </c>
      <c r="N864" s="100" t="s">
        <v>6462</v>
      </c>
      <c r="O864" s="100" t="s">
        <v>6463</v>
      </c>
      <c r="P864" s="100" t="s">
        <v>6464</v>
      </c>
      <c r="Q864" s="102">
        <v>80</v>
      </c>
      <c r="R864" s="98">
        <v>0</v>
      </c>
      <c r="S864" s="98">
        <v>10</v>
      </c>
      <c r="T864" s="98">
        <v>70</v>
      </c>
      <c r="U864" s="102">
        <v>80</v>
      </c>
      <c r="V864" s="98">
        <v>100</v>
      </c>
      <c r="W864" s="98">
        <v>100</v>
      </c>
      <c r="X864" s="103" t="s">
        <v>6465</v>
      </c>
      <c r="Y864" s="102"/>
      <c r="Z864" s="102"/>
      <c r="AA864" s="102"/>
      <c r="AB864" s="102">
        <v>4</v>
      </c>
      <c r="AC864" s="98"/>
      <c r="AD864" s="102">
        <v>20</v>
      </c>
      <c r="AE864" s="104">
        <v>4</v>
      </c>
      <c r="AF864" s="105">
        <v>100</v>
      </c>
      <c r="AG864" s="106" t="s">
        <v>769</v>
      </c>
      <c r="AH864" s="100" t="s">
        <v>770</v>
      </c>
      <c r="AI864" s="107">
        <v>100</v>
      </c>
      <c r="AJ864" s="106"/>
      <c r="AK864" s="98"/>
      <c r="AL864" s="107"/>
      <c r="AM864" s="106"/>
      <c r="AN864" s="98"/>
      <c r="AO864" s="107"/>
      <c r="AP864" s="106"/>
      <c r="AQ864" s="98"/>
      <c r="AR864" s="107"/>
      <c r="AS864" s="106"/>
      <c r="AT864" s="98"/>
      <c r="AU864" s="107"/>
      <c r="AV864" s="108"/>
      <c r="AW864" s="98"/>
      <c r="AX864" s="98"/>
    </row>
    <row r="865" spans="1:148" ht="127.4" x14ac:dyDescent="0.25">
      <c r="A865" s="97">
        <v>3006</v>
      </c>
      <c r="B865" s="100" t="s">
        <v>6910</v>
      </c>
      <c r="C865" s="98"/>
      <c r="D865" s="99"/>
      <c r="E865" s="100" t="s">
        <v>5805</v>
      </c>
      <c r="F865" s="98" t="s">
        <v>5806</v>
      </c>
      <c r="G865" s="100" t="s">
        <v>6466</v>
      </c>
      <c r="H865" s="98">
        <v>2010</v>
      </c>
      <c r="I865" s="100" t="s">
        <v>7888</v>
      </c>
      <c r="J865" s="101">
        <v>47998.559999999998</v>
      </c>
      <c r="K865" s="100" t="s">
        <v>5919</v>
      </c>
      <c r="L865" s="100" t="s">
        <v>6467</v>
      </c>
      <c r="M865" s="100" t="s">
        <v>6468</v>
      </c>
      <c r="N865" s="100" t="s">
        <v>6469</v>
      </c>
      <c r="O865" s="100" t="s">
        <v>6470</v>
      </c>
      <c r="P865" s="100">
        <v>8</v>
      </c>
      <c r="Q865" s="102">
        <v>50</v>
      </c>
      <c r="R865" s="98">
        <v>0</v>
      </c>
      <c r="S865" s="98">
        <v>5</v>
      </c>
      <c r="T865" s="98">
        <v>9</v>
      </c>
      <c r="U865" s="102">
        <v>14</v>
      </c>
      <c r="V865" s="98">
        <v>100</v>
      </c>
      <c r="W865" s="98">
        <v>100</v>
      </c>
      <c r="X865" s="103" t="s">
        <v>6339</v>
      </c>
      <c r="Y865" s="102"/>
      <c r="Z865" s="102"/>
      <c r="AA865" s="102"/>
      <c r="AB865" s="102">
        <v>60</v>
      </c>
      <c r="AC865" s="98"/>
      <c r="AD865" s="102"/>
      <c r="AE865" s="104">
        <v>4</v>
      </c>
      <c r="AF865" s="105">
        <v>80</v>
      </c>
      <c r="AG865" s="106"/>
      <c r="AH865" s="100" t="s">
        <v>6471</v>
      </c>
      <c r="AI865" s="107">
        <v>100</v>
      </c>
      <c r="AJ865" s="106"/>
      <c r="AK865" s="98"/>
      <c r="AL865" s="107"/>
      <c r="AM865" s="106"/>
      <c r="AN865" s="98"/>
      <c r="AO865" s="107"/>
      <c r="AP865" s="106"/>
      <c r="AQ865" s="98"/>
      <c r="AR865" s="107"/>
      <c r="AS865" s="106"/>
      <c r="AT865" s="98"/>
      <c r="AU865" s="107"/>
      <c r="AV865" s="108"/>
      <c r="AW865" s="98"/>
      <c r="AX865" s="98"/>
    </row>
    <row r="866" spans="1:148" ht="140.15" x14ac:dyDescent="0.25">
      <c r="A866" s="97">
        <v>3006</v>
      </c>
      <c r="B866" s="100" t="s">
        <v>6910</v>
      </c>
      <c r="C866" s="98"/>
      <c r="D866" s="99"/>
      <c r="E866" s="100" t="s">
        <v>6365</v>
      </c>
      <c r="F866" s="98" t="s">
        <v>6366</v>
      </c>
      <c r="G866" s="100" t="s">
        <v>6472</v>
      </c>
      <c r="H866" s="98">
        <v>2010</v>
      </c>
      <c r="I866" s="100" t="s">
        <v>6473</v>
      </c>
      <c r="J866" s="101">
        <v>6732</v>
      </c>
      <c r="K866" s="100" t="s">
        <v>5919</v>
      </c>
      <c r="L866" s="100" t="s">
        <v>6474</v>
      </c>
      <c r="M866" s="100" t="s">
        <v>6475</v>
      </c>
      <c r="N866" s="100" t="s">
        <v>6476</v>
      </c>
      <c r="O866" s="100" t="s">
        <v>6477</v>
      </c>
      <c r="P866" s="100">
        <v>2</v>
      </c>
      <c r="Q866" s="102"/>
      <c r="R866" s="98"/>
      <c r="S866" s="98"/>
      <c r="T866" s="98"/>
      <c r="U866" s="102" t="s">
        <v>6478</v>
      </c>
      <c r="V866" s="98">
        <v>100</v>
      </c>
      <c r="W866" s="98">
        <v>100</v>
      </c>
      <c r="X866" s="103"/>
      <c r="Y866" s="102"/>
      <c r="Z866" s="102"/>
      <c r="AA866" s="102"/>
      <c r="AB866" s="102">
        <v>4</v>
      </c>
      <c r="AC866" s="98"/>
      <c r="AD866" s="102"/>
      <c r="AE866" s="104">
        <v>4</v>
      </c>
      <c r="AF866" s="105" t="s">
        <v>1295</v>
      </c>
      <c r="AG866" s="106">
        <v>100</v>
      </c>
      <c r="AH866" s="100" t="s">
        <v>1549</v>
      </c>
      <c r="AI866" s="107">
        <v>100</v>
      </c>
      <c r="AJ866" s="106"/>
      <c r="AK866" s="98"/>
      <c r="AL866" s="107"/>
      <c r="AM866" s="106"/>
      <c r="AN866" s="98"/>
      <c r="AO866" s="107"/>
      <c r="AP866" s="106"/>
      <c r="AQ866" s="98"/>
      <c r="AR866" s="107"/>
      <c r="AS866" s="106"/>
      <c r="AT866" s="98"/>
      <c r="AU866" s="107"/>
      <c r="AV866" s="108"/>
      <c r="AW866" s="98"/>
      <c r="AX866" s="98"/>
    </row>
    <row r="867" spans="1:148" ht="114.65" x14ac:dyDescent="0.25">
      <c r="A867" s="97">
        <v>3006</v>
      </c>
      <c r="B867" s="100" t="s">
        <v>6910</v>
      </c>
      <c r="C867" s="98"/>
      <c r="D867" s="99"/>
      <c r="E867" s="100" t="s">
        <v>6413</v>
      </c>
      <c r="F867" s="98" t="s">
        <v>1128</v>
      </c>
      <c r="G867" s="100" t="s">
        <v>6479</v>
      </c>
      <c r="H867" s="98">
        <v>2010</v>
      </c>
      <c r="I867" s="100" t="s">
        <v>6480</v>
      </c>
      <c r="J867" s="101">
        <v>47449.71</v>
      </c>
      <c r="K867" s="100" t="s">
        <v>5919</v>
      </c>
      <c r="L867" s="100" t="s">
        <v>6481</v>
      </c>
      <c r="M867" s="100" t="s">
        <v>6482</v>
      </c>
      <c r="N867" s="100" t="s">
        <v>6483</v>
      </c>
      <c r="O867" s="100" t="s">
        <v>6484</v>
      </c>
      <c r="P867" s="100">
        <v>3</v>
      </c>
      <c r="Q867" s="102">
        <v>35</v>
      </c>
      <c r="R867" s="98">
        <v>0</v>
      </c>
      <c r="S867" s="98">
        <v>15</v>
      </c>
      <c r="T867" s="98">
        <v>20</v>
      </c>
      <c r="U867" s="102">
        <v>35</v>
      </c>
      <c r="V867" s="98">
        <v>90</v>
      </c>
      <c r="W867" s="98">
        <v>100</v>
      </c>
      <c r="X867" s="103" t="s">
        <v>6420</v>
      </c>
      <c r="Y867" s="102"/>
      <c r="Z867" s="102"/>
      <c r="AA867" s="102"/>
      <c r="AB867" s="102">
        <v>44</v>
      </c>
      <c r="AC867" s="98"/>
      <c r="AD867" s="102">
        <v>35</v>
      </c>
      <c r="AE867" s="104">
        <v>4</v>
      </c>
      <c r="AF867" s="105">
        <v>75</v>
      </c>
      <c r="AG867" s="106" t="s">
        <v>692</v>
      </c>
      <c r="AH867" s="100" t="s">
        <v>6485</v>
      </c>
      <c r="AI867" s="107">
        <v>75</v>
      </c>
      <c r="AJ867" s="106"/>
      <c r="AK867" s="98"/>
      <c r="AL867" s="107"/>
      <c r="AM867" s="106"/>
      <c r="AN867" s="98"/>
      <c r="AO867" s="107"/>
      <c r="AP867" s="106"/>
      <c r="AQ867" s="98"/>
      <c r="AR867" s="107"/>
      <c r="AS867" s="106"/>
      <c r="AT867" s="98"/>
      <c r="AU867" s="107"/>
      <c r="AV867" s="108"/>
      <c r="AW867" s="98"/>
      <c r="AX867" s="98"/>
    </row>
    <row r="868" spans="1:148" ht="101.95" x14ac:dyDescent="0.25">
      <c r="A868" s="97">
        <v>3006</v>
      </c>
      <c r="B868" s="100" t="s">
        <v>6910</v>
      </c>
      <c r="C868" s="98"/>
      <c r="D868" s="99"/>
      <c r="E868" s="100" t="s">
        <v>6486</v>
      </c>
      <c r="F868" s="98" t="s">
        <v>6487</v>
      </c>
      <c r="G868" s="100" t="s">
        <v>6488</v>
      </c>
      <c r="H868" s="98">
        <v>2011</v>
      </c>
      <c r="I868" s="100" t="s">
        <v>7890</v>
      </c>
      <c r="J868" s="101">
        <v>359400</v>
      </c>
      <c r="K868" s="100" t="s">
        <v>5919</v>
      </c>
      <c r="L868" s="100" t="s">
        <v>6489</v>
      </c>
      <c r="M868" s="100" t="s">
        <v>6490</v>
      </c>
      <c r="N868" s="100" t="s">
        <v>6491</v>
      </c>
      <c r="O868" s="100" t="s">
        <v>6492</v>
      </c>
      <c r="P868" s="100">
        <v>48</v>
      </c>
      <c r="Q868" s="102">
        <v>120</v>
      </c>
      <c r="R868" s="98">
        <v>0</v>
      </c>
      <c r="S868" s="98">
        <v>110</v>
      </c>
      <c r="T868" s="98">
        <v>10</v>
      </c>
      <c r="U868" s="102">
        <v>120</v>
      </c>
      <c r="V868" s="98">
        <v>100</v>
      </c>
      <c r="W868" s="98">
        <v>100</v>
      </c>
      <c r="X868" s="103" t="s">
        <v>6493</v>
      </c>
      <c r="Y868" s="102"/>
      <c r="Z868" s="102"/>
      <c r="AA868" s="102"/>
      <c r="AB868" s="102">
        <v>4</v>
      </c>
      <c r="AC868" s="98"/>
      <c r="AD868" s="102">
        <v>60</v>
      </c>
      <c r="AE868" s="104">
        <v>4</v>
      </c>
      <c r="AF868" s="105">
        <v>40</v>
      </c>
      <c r="AG868" s="106">
        <v>108008</v>
      </c>
      <c r="AH868" s="100" t="s">
        <v>6486</v>
      </c>
      <c r="AI868" s="107">
        <v>80</v>
      </c>
      <c r="AJ868" s="106"/>
      <c r="AK868" s="98"/>
      <c r="AL868" s="107"/>
      <c r="AM868" s="106"/>
      <c r="AN868" s="98"/>
      <c r="AO868" s="107"/>
      <c r="AP868" s="106"/>
      <c r="AQ868" s="98"/>
      <c r="AR868" s="107"/>
      <c r="AS868" s="106"/>
      <c r="AT868" s="98"/>
      <c r="AU868" s="107"/>
      <c r="AV868" s="108"/>
      <c r="AW868" s="98"/>
      <c r="AX868" s="98"/>
    </row>
    <row r="869" spans="1:148" ht="89.2" x14ac:dyDescent="0.25">
      <c r="A869" s="97">
        <v>3006</v>
      </c>
      <c r="B869" s="100" t="s">
        <v>6910</v>
      </c>
      <c r="C869" s="98"/>
      <c r="D869" s="99"/>
      <c r="E869" s="100" t="s">
        <v>6435</v>
      </c>
      <c r="F869" s="98" t="s">
        <v>6436</v>
      </c>
      <c r="G869" s="100" t="s">
        <v>6494</v>
      </c>
      <c r="H869" s="98">
        <v>2010</v>
      </c>
      <c r="I869" s="100" t="s">
        <v>6495</v>
      </c>
      <c r="J869" s="101">
        <v>118920</v>
      </c>
      <c r="K869" s="100" t="s">
        <v>5919</v>
      </c>
      <c r="L869" s="100" t="s">
        <v>6496</v>
      </c>
      <c r="M869" s="100" t="s">
        <v>6497</v>
      </c>
      <c r="N869" s="100" t="s">
        <v>6498</v>
      </c>
      <c r="O869" s="100" t="s">
        <v>6499</v>
      </c>
      <c r="P869" s="100" t="s">
        <v>6500</v>
      </c>
      <c r="Q869" s="102">
        <v>10</v>
      </c>
      <c r="R869" s="98">
        <v>0</v>
      </c>
      <c r="S869" s="98"/>
      <c r="T869" s="98">
        <v>10</v>
      </c>
      <c r="U869" s="102">
        <v>10</v>
      </c>
      <c r="V869" s="98">
        <v>10</v>
      </c>
      <c r="W869" s="98">
        <v>100</v>
      </c>
      <c r="X869" s="103" t="s">
        <v>6339</v>
      </c>
      <c r="Y869" s="102"/>
      <c r="Z869" s="102"/>
      <c r="AA869" s="102"/>
      <c r="AB869" s="102">
        <v>60</v>
      </c>
      <c r="AC869" s="98"/>
      <c r="AD869" s="102"/>
      <c r="AE869" s="104">
        <v>4</v>
      </c>
      <c r="AF869" s="105">
        <v>80</v>
      </c>
      <c r="AG869" s="106"/>
      <c r="AH869" s="100" t="s">
        <v>6435</v>
      </c>
      <c r="AI869" s="107"/>
      <c r="AJ869" s="106"/>
      <c r="AK869" s="98"/>
      <c r="AL869" s="107"/>
      <c r="AM869" s="106"/>
      <c r="AN869" s="98"/>
      <c r="AO869" s="107"/>
      <c r="AP869" s="106"/>
      <c r="AQ869" s="98"/>
      <c r="AR869" s="107"/>
      <c r="AS869" s="106"/>
      <c r="AT869" s="98"/>
      <c r="AU869" s="107"/>
      <c r="AV869" s="108"/>
      <c r="AW869" s="98"/>
      <c r="AX869" s="98"/>
    </row>
    <row r="870" spans="1:148" ht="89.2" x14ac:dyDescent="0.25">
      <c r="A870" s="97">
        <v>3006</v>
      </c>
      <c r="B870" s="100" t="s">
        <v>6910</v>
      </c>
      <c r="C870" s="98"/>
      <c r="D870" s="99"/>
      <c r="E870" s="100" t="s">
        <v>6501</v>
      </c>
      <c r="F870" s="98" t="s">
        <v>6502</v>
      </c>
      <c r="G870" s="100" t="s">
        <v>6503</v>
      </c>
      <c r="H870" s="98">
        <v>2010</v>
      </c>
      <c r="I870" s="100" t="s">
        <v>7895</v>
      </c>
      <c r="J870" s="101">
        <v>262049.81</v>
      </c>
      <c r="K870" s="100" t="s">
        <v>5919</v>
      </c>
      <c r="L870" s="100" t="s">
        <v>6504</v>
      </c>
      <c r="M870" s="100" t="s">
        <v>6505</v>
      </c>
      <c r="N870" s="100" t="s">
        <v>6506</v>
      </c>
      <c r="O870" s="100" t="s">
        <v>6507</v>
      </c>
      <c r="P870" s="100">
        <v>23</v>
      </c>
      <c r="Q870" s="102"/>
      <c r="R870" s="98">
        <v>0</v>
      </c>
      <c r="S870" s="98">
        <v>112</v>
      </c>
      <c r="T870" s="98">
        <v>34.28</v>
      </c>
      <c r="U870" s="102">
        <v>146.28</v>
      </c>
      <c r="V870" s="98">
        <v>80</v>
      </c>
      <c r="W870" s="98">
        <v>100</v>
      </c>
      <c r="X870" s="103" t="s">
        <v>6508</v>
      </c>
      <c r="Y870" s="102"/>
      <c r="Z870" s="102"/>
      <c r="AA870" s="102"/>
      <c r="AB870" s="102">
        <v>51</v>
      </c>
      <c r="AC870" s="98"/>
      <c r="AD870" s="102">
        <v>34.28</v>
      </c>
      <c r="AE870" s="104">
        <v>4</v>
      </c>
      <c r="AF870" s="105">
        <v>80</v>
      </c>
      <c r="AG870" s="106"/>
      <c r="AH870" s="100" t="s">
        <v>6509</v>
      </c>
      <c r="AI870" s="107">
        <v>100</v>
      </c>
      <c r="AJ870" s="106"/>
      <c r="AK870" s="98"/>
      <c r="AL870" s="107"/>
      <c r="AM870" s="106"/>
      <c r="AN870" s="98"/>
      <c r="AO870" s="107"/>
      <c r="AP870" s="106"/>
      <c r="AQ870" s="98"/>
      <c r="AR870" s="107"/>
      <c r="AS870" s="106"/>
      <c r="AT870" s="98"/>
      <c r="AU870" s="107"/>
      <c r="AV870" s="108"/>
      <c r="AW870" s="98"/>
      <c r="AX870" s="98"/>
    </row>
    <row r="871" spans="1:148" ht="89.2" x14ac:dyDescent="0.25">
      <c r="A871" s="97">
        <v>3006</v>
      </c>
      <c r="B871" s="100" t="s">
        <v>6910</v>
      </c>
      <c r="C871" s="98"/>
      <c r="D871" s="99"/>
      <c r="E871" s="100" t="s">
        <v>6510</v>
      </c>
      <c r="F871" s="98" t="s">
        <v>6502</v>
      </c>
      <c r="G871" s="100" t="s">
        <v>6511</v>
      </c>
      <c r="H871" s="98">
        <v>2011</v>
      </c>
      <c r="I871" s="100" t="s">
        <v>7896</v>
      </c>
      <c r="J871" s="101">
        <v>33600</v>
      </c>
      <c r="K871" s="100" t="s">
        <v>5919</v>
      </c>
      <c r="L871" s="100" t="s">
        <v>6504</v>
      </c>
      <c r="M871" s="100" t="s">
        <v>6505</v>
      </c>
      <c r="N871" s="100" t="s">
        <v>6506</v>
      </c>
      <c r="O871" s="100" t="s">
        <v>6507</v>
      </c>
      <c r="P871" s="100">
        <v>31</v>
      </c>
      <c r="Q871" s="102"/>
      <c r="R871" s="98">
        <v>0</v>
      </c>
      <c r="S871" s="98">
        <v>112</v>
      </c>
      <c r="T871" s="98">
        <v>34.28</v>
      </c>
      <c r="U871" s="102">
        <v>146.28</v>
      </c>
      <c r="V871" s="98">
        <v>80</v>
      </c>
      <c r="W871" s="98">
        <v>100</v>
      </c>
      <c r="X871" s="103" t="s">
        <v>6508</v>
      </c>
      <c r="Y871" s="102"/>
      <c r="Z871" s="102"/>
      <c r="AA871" s="102"/>
      <c r="AB871" s="102">
        <v>51</v>
      </c>
      <c r="AC871" s="98"/>
      <c r="AD871" s="102">
        <v>34.28</v>
      </c>
      <c r="AE871" s="104">
        <v>4</v>
      </c>
      <c r="AF871" s="105">
        <v>80</v>
      </c>
      <c r="AG871" s="106"/>
      <c r="AH871" s="100"/>
      <c r="AI871" s="107"/>
      <c r="AJ871" s="106"/>
      <c r="AK871" s="98"/>
      <c r="AL871" s="107"/>
      <c r="AM871" s="106"/>
      <c r="AN871" s="98"/>
      <c r="AO871" s="107"/>
      <c r="AP871" s="106"/>
      <c r="AQ871" s="98"/>
      <c r="AR871" s="107"/>
      <c r="AS871" s="106"/>
      <c r="AT871" s="98"/>
      <c r="AU871" s="107"/>
      <c r="AV871" s="108"/>
      <c r="AW871" s="98"/>
      <c r="AX871" s="98"/>
    </row>
    <row r="872" spans="1:148" ht="114.65" x14ac:dyDescent="0.25">
      <c r="A872" s="97">
        <v>3006</v>
      </c>
      <c r="B872" s="100" t="s">
        <v>6910</v>
      </c>
      <c r="C872" s="98"/>
      <c r="D872" s="99"/>
      <c r="E872" s="100" t="s">
        <v>6512</v>
      </c>
      <c r="F872" s="98" t="s">
        <v>6513</v>
      </c>
      <c r="G872" s="100" t="s">
        <v>6514</v>
      </c>
      <c r="H872" s="98">
        <v>2011</v>
      </c>
      <c r="I872" s="100" t="s">
        <v>6515</v>
      </c>
      <c r="J872" s="101">
        <v>13033.22</v>
      </c>
      <c r="K872" s="100" t="s">
        <v>5919</v>
      </c>
      <c r="L872" s="100" t="s">
        <v>6335</v>
      </c>
      <c r="M872" s="100" t="s">
        <v>6336</v>
      </c>
      <c r="N872" s="100" t="s">
        <v>6516</v>
      </c>
      <c r="O872" s="100" t="s">
        <v>6517</v>
      </c>
      <c r="P872" s="100">
        <v>35</v>
      </c>
      <c r="Q872" s="102">
        <v>30</v>
      </c>
      <c r="R872" s="98">
        <v>0</v>
      </c>
      <c r="S872" s="98">
        <v>5</v>
      </c>
      <c r="T872" s="98">
        <v>25</v>
      </c>
      <c r="U872" s="102">
        <v>30</v>
      </c>
      <c r="V872" s="98">
        <v>60</v>
      </c>
      <c r="W872" s="98">
        <v>100</v>
      </c>
      <c r="X872" s="103" t="s">
        <v>6339</v>
      </c>
      <c r="Y872" s="102"/>
      <c r="Z872" s="102"/>
      <c r="AA872" s="102"/>
      <c r="AB872" s="102">
        <v>25</v>
      </c>
      <c r="AC872" s="98"/>
      <c r="AD872" s="102">
        <v>20</v>
      </c>
      <c r="AE872" s="104">
        <v>4</v>
      </c>
      <c r="AF872" s="105">
        <v>50</v>
      </c>
      <c r="AG872" s="106" t="s">
        <v>1581</v>
      </c>
      <c r="AH872" s="100" t="s">
        <v>1515</v>
      </c>
      <c r="AI872" s="107">
        <v>50</v>
      </c>
      <c r="AJ872" s="106"/>
      <c r="AK872" s="98"/>
      <c r="AL872" s="107"/>
      <c r="AM872" s="106"/>
      <c r="AN872" s="98"/>
      <c r="AO872" s="107"/>
      <c r="AP872" s="106"/>
      <c r="AQ872" s="98"/>
      <c r="AR872" s="107"/>
      <c r="AS872" s="106"/>
      <c r="AT872" s="98"/>
      <c r="AU872" s="107"/>
      <c r="AV872" s="108"/>
      <c r="AW872" s="98"/>
      <c r="AX872" s="98"/>
    </row>
    <row r="873" spans="1:148" ht="254.8" x14ac:dyDescent="0.25">
      <c r="A873" s="97">
        <v>3006</v>
      </c>
      <c r="B873" s="100" t="s">
        <v>6910</v>
      </c>
      <c r="C873" s="98"/>
      <c r="D873" s="99"/>
      <c r="E873" s="100" t="s">
        <v>6365</v>
      </c>
      <c r="F873" s="98" t="s">
        <v>6366</v>
      </c>
      <c r="G873" s="100" t="s">
        <v>6518</v>
      </c>
      <c r="H873" s="98">
        <v>2011</v>
      </c>
      <c r="I873" s="100" t="s">
        <v>6519</v>
      </c>
      <c r="J873" s="101">
        <v>16991.11</v>
      </c>
      <c r="K873" s="100" t="s">
        <v>5919</v>
      </c>
      <c r="L873" s="100" t="s">
        <v>6520</v>
      </c>
      <c r="M873" s="100" t="s">
        <v>6521</v>
      </c>
      <c r="N873" s="100" t="s">
        <v>6522</v>
      </c>
      <c r="O873" s="100" t="s">
        <v>6523</v>
      </c>
      <c r="P873" s="100">
        <v>15</v>
      </c>
      <c r="Q873" s="102"/>
      <c r="R873" s="98"/>
      <c r="S873" s="98"/>
      <c r="T873" s="98"/>
      <c r="U873" s="102" t="s">
        <v>6524</v>
      </c>
      <c r="V873" s="98">
        <v>100</v>
      </c>
      <c r="W873" s="98">
        <v>100</v>
      </c>
      <c r="X873" s="103" t="s">
        <v>6339</v>
      </c>
      <c r="Y873" s="102"/>
      <c r="Z873" s="102"/>
      <c r="AA873" s="102"/>
      <c r="AB873" s="102">
        <v>4</v>
      </c>
      <c r="AC873" s="98"/>
      <c r="AD873" s="102"/>
      <c r="AE873" s="104">
        <v>4</v>
      </c>
      <c r="AF873" s="105">
        <v>100</v>
      </c>
      <c r="AG873" s="106" t="s">
        <v>1549</v>
      </c>
      <c r="AH873" s="100" t="s">
        <v>6374</v>
      </c>
      <c r="AI873" s="107">
        <v>100</v>
      </c>
      <c r="AJ873" s="106"/>
      <c r="AK873" s="98"/>
      <c r="AL873" s="107"/>
      <c r="AM873" s="106"/>
      <c r="AN873" s="98"/>
      <c r="AO873" s="107"/>
      <c r="AP873" s="106"/>
      <c r="AQ873" s="98"/>
      <c r="AR873" s="107"/>
      <c r="AS873" s="106"/>
      <c r="AT873" s="98"/>
      <c r="AU873" s="107"/>
      <c r="AV873" s="108"/>
      <c r="AW873" s="98"/>
      <c r="AX873" s="98"/>
    </row>
    <row r="874" spans="1:148" ht="165.6" x14ac:dyDescent="0.25">
      <c r="A874" s="97">
        <v>3006</v>
      </c>
      <c r="B874" s="100" t="s">
        <v>6910</v>
      </c>
      <c r="C874" s="98"/>
      <c r="D874" s="99"/>
      <c r="E874" s="100" t="s">
        <v>6396</v>
      </c>
      <c r="F874" s="98"/>
      <c r="G874" s="100" t="s">
        <v>6525</v>
      </c>
      <c r="H874" s="98">
        <v>2012</v>
      </c>
      <c r="I874" s="100" t="s">
        <v>6526</v>
      </c>
      <c r="J874" s="101">
        <v>163233.60000000001</v>
      </c>
      <c r="K874" s="100" t="s">
        <v>5919</v>
      </c>
      <c r="L874" s="100" t="s">
        <v>6527</v>
      </c>
      <c r="M874" s="100" t="s">
        <v>6528</v>
      </c>
      <c r="N874" s="100" t="s">
        <v>6529</v>
      </c>
      <c r="O874" s="100" t="s">
        <v>6530</v>
      </c>
      <c r="P874" s="100">
        <v>60</v>
      </c>
      <c r="Q874" s="102">
        <v>79.2</v>
      </c>
      <c r="R874" s="98">
        <v>0</v>
      </c>
      <c r="S874" s="98">
        <v>25</v>
      </c>
      <c r="T874" s="98">
        <v>54.2</v>
      </c>
      <c r="U874" s="102">
        <v>79.2</v>
      </c>
      <c r="V874" s="98">
        <v>95</v>
      </c>
      <c r="W874" s="98">
        <v>92</v>
      </c>
      <c r="X874" s="103" t="s">
        <v>6339</v>
      </c>
      <c r="Y874" s="102"/>
      <c r="Z874" s="102"/>
      <c r="AA874" s="102"/>
      <c r="AB874" s="102">
        <v>60</v>
      </c>
      <c r="AC874" s="98"/>
      <c r="AD874" s="102">
        <v>45</v>
      </c>
      <c r="AE874" s="104">
        <v>4</v>
      </c>
      <c r="AF874" s="105">
        <v>100</v>
      </c>
      <c r="AG874" s="106"/>
      <c r="AH874" s="100" t="s">
        <v>6531</v>
      </c>
      <c r="AI874" s="107">
        <v>100</v>
      </c>
      <c r="AJ874" s="106"/>
      <c r="AK874" s="98"/>
      <c r="AL874" s="107"/>
      <c r="AM874" s="106"/>
      <c r="AN874" s="98"/>
      <c r="AO874" s="107"/>
      <c r="AP874" s="106"/>
      <c r="AQ874" s="98"/>
      <c r="AR874" s="107"/>
      <c r="AS874" s="106"/>
      <c r="AT874" s="98"/>
      <c r="AU874" s="107"/>
      <c r="AV874" s="108"/>
      <c r="AW874" s="98"/>
      <c r="AX874" s="98"/>
    </row>
    <row r="875" spans="1:148" ht="101.95" x14ac:dyDescent="0.25">
      <c r="A875" s="97">
        <v>3006</v>
      </c>
      <c r="B875" s="100" t="s">
        <v>6910</v>
      </c>
      <c r="C875" s="98"/>
      <c r="D875" s="99"/>
      <c r="E875" s="100" t="s">
        <v>6532</v>
      </c>
      <c r="F875" s="98" t="s">
        <v>6533</v>
      </c>
      <c r="G875" s="100" t="s">
        <v>6534</v>
      </c>
      <c r="H875" s="98">
        <v>2012</v>
      </c>
      <c r="I875" s="100" t="s">
        <v>6535</v>
      </c>
      <c r="J875" s="101">
        <v>119868</v>
      </c>
      <c r="K875" s="100" t="s">
        <v>5919</v>
      </c>
      <c r="L875" s="100" t="s">
        <v>6536</v>
      </c>
      <c r="M875" s="100" t="s">
        <v>6537</v>
      </c>
      <c r="N875" s="100" t="s">
        <v>6538</v>
      </c>
      <c r="O875" s="100" t="s">
        <v>6539</v>
      </c>
      <c r="P875" s="100">
        <v>55</v>
      </c>
      <c r="Q875" s="102" t="s">
        <v>6540</v>
      </c>
      <c r="R875" s="98">
        <v>0</v>
      </c>
      <c r="S875" s="98">
        <v>35</v>
      </c>
      <c r="T875" s="98">
        <v>65</v>
      </c>
      <c r="U875" s="102">
        <v>100</v>
      </c>
      <c r="V875" s="98">
        <v>60</v>
      </c>
      <c r="W875" s="98">
        <v>92</v>
      </c>
      <c r="X875" s="103" t="s">
        <v>6383</v>
      </c>
      <c r="Y875" s="102"/>
      <c r="Z875" s="102"/>
      <c r="AA875" s="102"/>
      <c r="AB875" s="102">
        <v>4</v>
      </c>
      <c r="AC875" s="98"/>
      <c r="AD875" s="102">
        <v>65</v>
      </c>
      <c r="AE875" s="104">
        <v>4</v>
      </c>
      <c r="AF875" s="105">
        <v>30</v>
      </c>
      <c r="AG875" s="106" t="s">
        <v>6541</v>
      </c>
      <c r="AH875" s="100" t="s">
        <v>6384</v>
      </c>
      <c r="AI875" s="107">
        <v>100</v>
      </c>
      <c r="AJ875" s="106"/>
      <c r="AK875" s="98"/>
      <c r="AL875" s="107"/>
      <c r="AM875" s="106"/>
      <c r="AN875" s="98"/>
      <c r="AO875" s="107"/>
      <c r="AP875" s="106"/>
      <c r="AQ875" s="98"/>
      <c r="AR875" s="107"/>
      <c r="AS875" s="106"/>
      <c r="AT875" s="98"/>
      <c r="AU875" s="107"/>
      <c r="AV875" s="108"/>
      <c r="AW875" s="98"/>
      <c r="AX875" s="98"/>
    </row>
    <row r="876" spans="1:148" ht="89.2" x14ac:dyDescent="0.25">
      <c r="A876" s="97">
        <v>3006</v>
      </c>
      <c r="B876" s="100" t="s">
        <v>6910</v>
      </c>
      <c r="C876" s="98"/>
      <c r="D876" s="99"/>
      <c r="E876" s="100" t="s">
        <v>6542</v>
      </c>
      <c r="F876" s="98" t="s">
        <v>6543</v>
      </c>
      <c r="G876" s="100" t="s">
        <v>6544</v>
      </c>
      <c r="H876" s="98">
        <v>2010</v>
      </c>
      <c r="I876" s="100" t="s">
        <v>6545</v>
      </c>
      <c r="J876" s="101">
        <v>346680</v>
      </c>
      <c r="K876" s="100" t="s">
        <v>5919</v>
      </c>
      <c r="L876" s="100" t="s">
        <v>6496</v>
      </c>
      <c r="M876" s="100" t="s">
        <v>6497</v>
      </c>
      <c r="N876" s="100" t="s">
        <v>6546</v>
      </c>
      <c r="O876" s="100" t="s">
        <v>6547</v>
      </c>
      <c r="P876" s="100"/>
      <c r="Q876" s="102">
        <v>40</v>
      </c>
      <c r="R876" s="98">
        <v>0</v>
      </c>
      <c r="S876" s="98">
        <v>10</v>
      </c>
      <c r="T876" s="98">
        <v>30</v>
      </c>
      <c r="U876" s="102">
        <v>40</v>
      </c>
      <c r="V876" s="98">
        <v>25</v>
      </c>
      <c r="W876" s="98">
        <v>100</v>
      </c>
      <c r="X876" s="103" t="s">
        <v>6339</v>
      </c>
      <c r="Y876" s="102"/>
      <c r="Z876" s="102"/>
      <c r="AA876" s="102"/>
      <c r="AB876" s="102">
        <v>4</v>
      </c>
      <c r="AC876" s="98"/>
      <c r="AD876" s="102"/>
      <c r="AE876" s="104">
        <v>4</v>
      </c>
      <c r="AF876" s="105">
        <v>10</v>
      </c>
      <c r="AG876" s="106"/>
      <c r="AH876" s="100" t="s">
        <v>6542</v>
      </c>
      <c r="AI876" s="107">
        <v>100</v>
      </c>
      <c r="AJ876" s="106"/>
      <c r="AK876" s="98"/>
      <c r="AL876" s="107"/>
      <c r="AM876" s="106"/>
      <c r="AN876" s="98"/>
      <c r="AO876" s="107"/>
      <c r="AP876" s="106"/>
      <c r="AQ876" s="98"/>
      <c r="AR876" s="107"/>
      <c r="AS876" s="106"/>
      <c r="AT876" s="98"/>
      <c r="AU876" s="107"/>
      <c r="AV876" s="108"/>
      <c r="AW876" s="98"/>
      <c r="AX876" s="98"/>
    </row>
    <row r="877" spans="1:148" ht="216.55" x14ac:dyDescent="0.25">
      <c r="A877" s="97">
        <v>3006</v>
      </c>
      <c r="B877" s="100" t="s">
        <v>6910</v>
      </c>
      <c r="C877" s="98"/>
      <c r="D877" s="99"/>
      <c r="E877" s="100" t="s">
        <v>6548</v>
      </c>
      <c r="F877" s="98" t="s">
        <v>6549</v>
      </c>
      <c r="G877" s="100" t="s">
        <v>6550</v>
      </c>
      <c r="H877" s="98">
        <v>2010</v>
      </c>
      <c r="I877" s="100" t="s">
        <v>6551</v>
      </c>
      <c r="J877" s="101">
        <v>149862</v>
      </c>
      <c r="K877" s="100" t="s">
        <v>5919</v>
      </c>
      <c r="L877" s="100" t="s">
        <v>6552</v>
      </c>
      <c r="M877" s="100" t="s">
        <v>6553</v>
      </c>
      <c r="N877" s="100" t="s">
        <v>6554</v>
      </c>
      <c r="O877" s="100" t="s">
        <v>6555</v>
      </c>
      <c r="P877" s="100" t="s">
        <v>6556</v>
      </c>
      <c r="Q877" s="102">
        <v>150</v>
      </c>
      <c r="R877" s="98">
        <v>0</v>
      </c>
      <c r="S877" s="98">
        <v>100</v>
      </c>
      <c r="T877" s="98">
        <v>50</v>
      </c>
      <c r="U877" s="102">
        <v>150</v>
      </c>
      <c r="V877" s="98">
        <v>80</v>
      </c>
      <c r="W877" s="98">
        <v>100</v>
      </c>
      <c r="X877" s="103" t="s">
        <v>6339</v>
      </c>
      <c r="Y877" s="102"/>
      <c r="Z877" s="102"/>
      <c r="AA877" s="102"/>
      <c r="AB877" s="102">
        <v>4</v>
      </c>
      <c r="AC877" s="98"/>
      <c r="AD877" s="102"/>
      <c r="AE877" s="104">
        <v>4</v>
      </c>
      <c r="AF877" s="105">
        <v>70</v>
      </c>
      <c r="AG877" s="106" t="s">
        <v>948</v>
      </c>
      <c r="AH877" s="100" t="s">
        <v>6557</v>
      </c>
      <c r="AI877" s="107"/>
      <c r="AJ877" s="106"/>
      <c r="AK877" s="98"/>
      <c r="AL877" s="107"/>
      <c r="AM877" s="106"/>
      <c r="AN877" s="98"/>
      <c r="AO877" s="107"/>
      <c r="AP877" s="106"/>
      <c r="AQ877" s="98"/>
      <c r="AR877" s="107"/>
      <c r="AS877" s="106"/>
      <c r="AT877" s="98"/>
      <c r="AU877" s="107"/>
      <c r="AV877" s="108"/>
      <c r="AW877" s="98"/>
      <c r="AX877" s="98"/>
    </row>
    <row r="878" spans="1:148" ht="191.1" x14ac:dyDescent="0.25">
      <c r="A878" s="97">
        <v>3030</v>
      </c>
      <c r="B878" s="100" t="s">
        <v>6911</v>
      </c>
      <c r="C878" s="98"/>
      <c r="D878" s="99"/>
      <c r="E878" s="100" t="s">
        <v>6567</v>
      </c>
      <c r="F878" s="98"/>
      <c r="G878" s="100" t="s">
        <v>7185</v>
      </c>
      <c r="H878" s="98">
        <v>2011</v>
      </c>
      <c r="I878" s="100" t="s">
        <v>6624</v>
      </c>
      <c r="J878" s="101">
        <v>70830</v>
      </c>
      <c r="K878" s="100" t="s">
        <v>5919</v>
      </c>
      <c r="L878" s="100" t="s">
        <v>6561</v>
      </c>
      <c r="M878" s="100" t="s">
        <v>6562</v>
      </c>
      <c r="N878" s="100" t="s">
        <v>6625</v>
      </c>
      <c r="O878" s="100" t="s">
        <v>6626</v>
      </c>
      <c r="P878" s="100" t="s">
        <v>6627</v>
      </c>
      <c r="Q878" s="102">
        <v>1.514</v>
      </c>
      <c r="R878" s="98">
        <v>0</v>
      </c>
      <c r="S878" s="98">
        <v>6.7844827586206895</v>
      </c>
      <c r="T878" s="98">
        <v>73.2</v>
      </c>
      <c r="U878" s="102">
        <v>81.498482758620696</v>
      </c>
      <c r="V878" s="98">
        <v>40</v>
      </c>
      <c r="W878" s="98">
        <v>0</v>
      </c>
      <c r="X878" s="103" t="s">
        <v>6566</v>
      </c>
      <c r="Y878" s="102"/>
      <c r="Z878" s="102"/>
      <c r="AA878" s="102"/>
      <c r="AB878" s="102">
        <v>30</v>
      </c>
      <c r="AC878" s="98"/>
      <c r="AD878" s="102"/>
      <c r="AE878" s="104"/>
      <c r="AF878" s="105">
        <v>40</v>
      </c>
      <c r="AG878" s="106"/>
      <c r="AH878" s="100" t="s">
        <v>6567</v>
      </c>
      <c r="AI878" s="107">
        <v>40</v>
      </c>
      <c r="AJ878" s="106"/>
      <c r="AK878" s="98"/>
      <c r="AL878" s="107"/>
      <c r="AM878" s="106"/>
      <c r="AN878" s="98"/>
      <c r="AO878" s="107"/>
      <c r="AP878" s="106"/>
      <c r="AQ878" s="98"/>
      <c r="AR878" s="107"/>
      <c r="AS878" s="106"/>
      <c r="AT878" s="98"/>
      <c r="AU878" s="107"/>
      <c r="AV878" s="108"/>
      <c r="AW878" s="98"/>
      <c r="AX878" s="98"/>
      <c r="AY878" s="45"/>
      <c r="AZ878" s="45"/>
      <c r="BA878" s="45"/>
      <c r="BB878" s="45"/>
      <c r="BC878" s="45"/>
      <c r="BD878" s="45"/>
      <c r="BE878" s="45"/>
      <c r="BF878" s="45"/>
      <c r="BG878" s="45"/>
      <c r="BH878" s="45"/>
      <c r="BI878" s="45"/>
      <c r="BJ878" s="45"/>
      <c r="BK878" s="45"/>
      <c r="BL878" s="45"/>
      <c r="BM878" s="45"/>
      <c r="BN878" s="45"/>
      <c r="BO878" s="45"/>
      <c r="BP878" s="45"/>
      <c r="BQ878" s="45"/>
      <c r="BR878" s="45"/>
      <c r="BS878" s="45"/>
      <c r="BT878" s="45"/>
      <c r="BU878" s="45"/>
      <c r="BV878" s="45"/>
      <c r="BW878" s="45"/>
      <c r="BX878" s="45"/>
      <c r="BY878" s="45"/>
      <c r="BZ878" s="45"/>
      <c r="CA878" s="45"/>
      <c r="CB878" s="45"/>
      <c r="CC878" s="45"/>
      <c r="CD878" s="45"/>
      <c r="CE878" s="45"/>
      <c r="CF878" s="45"/>
      <c r="CG878" s="45"/>
      <c r="CH878" s="45"/>
      <c r="CI878" s="45"/>
      <c r="CJ878" s="45"/>
      <c r="CK878" s="45"/>
      <c r="CL878" s="45"/>
      <c r="CM878" s="45"/>
      <c r="CN878" s="45"/>
      <c r="CO878" s="45"/>
      <c r="CP878" s="45"/>
      <c r="CQ878" s="45"/>
      <c r="CR878" s="45"/>
      <c r="CS878" s="45"/>
      <c r="CT878" s="45"/>
      <c r="CU878" s="45"/>
      <c r="CV878" s="45"/>
      <c r="CW878" s="45"/>
      <c r="CX878" s="45"/>
      <c r="CY878" s="45"/>
      <c r="CZ878" s="45"/>
      <c r="DA878" s="45"/>
      <c r="DB878" s="45"/>
      <c r="DC878" s="45"/>
      <c r="DD878" s="45"/>
      <c r="DE878" s="45"/>
      <c r="DF878" s="45"/>
      <c r="DG878" s="45"/>
      <c r="DH878" s="45"/>
      <c r="DI878" s="45"/>
      <c r="DJ878" s="45"/>
      <c r="DK878" s="45"/>
      <c r="DL878" s="45"/>
      <c r="DM878" s="45"/>
      <c r="DN878" s="45"/>
      <c r="DO878" s="45"/>
      <c r="DP878" s="45"/>
      <c r="DQ878" s="45"/>
      <c r="DR878" s="45"/>
      <c r="DS878" s="45"/>
      <c r="DT878" s="45"/>
      <c r="DU878" s="45"/>
      <c r="DV878" s="45"/>
      <c r="DW878" s="45"/>
      <c r="DX878" s="45"/>
      <c r="DY878" s="45"/>
      <c r="DZ878" s="45"/>
      <c r="EA878" s="45"/>
      <c r="EB878" s="45"/>
      <c r="EC878" s="45"/>
      <c r="ED878" s="45"/>
      <c r="EE878" s="45"/>
      <c r="EF878" s="45"/>
      <c r="EG878" s="45"/>
      <c r="EH878" s="45"/>
      <c r="EI878" s="45"/>
      <c r="EJ878" s="45"/>
      <c r="EK878" s="45"/>
      <c r="EL878" s="45"/>
      <c r="EM878" s="45"/>
      <c r="EN878" s="45"/>
      <c r="EO878" s="45"/>
      <c r="EP878" s="45"/>
      <c r="EQ878" s="45"/>
      <c r="ER878" s="45"/>
    </row>
    <row r="879" spans="1:148" ht="101.95" x14ac:dyDescent="0.25">
      <c r="A879" s="97">
        <v>3030</v>
      </c>
      <c r="B879" s="100" t="s">
        <v>6911</v>
      </c>
      <c r="C879" s="98"/>
      <c r="D879" s="99"/>
      <c r="E879" s="100" t="s">
        <v>4941</v>
      </c>
      <c r="F879" s="98" t="s">
        <v>6581</v>
      </c>
      <c r="G879" s="100" t="s">
        <v>6601</v>
      </c>
      <c r="H879" s="98">
        <v>2010</v>
      </c>
      <c r="I879" s="100" t="s">
        <v>6602</v>
      </c>
      <c r="J879" s="101">
        <v>22195</v>
      </c>
      <c r="K879" s="100" t="s">
        <v>5919</v>
      </c>
      <c r="L879" s="100" t="s">
        <v>6561</v>
      </c>
      <c r="M879" s="100" t="s">
        <v>6562</v>
      </c>
      <c r="N879" s="100"/>
      <c r="O879" s="100"/>
      <c r="P879" s="100" t="s">
        <v>6603</v>
      </c>
      <c r="Q879" s="102">
        <v>0.47499999999999998</v>
      </c>
      <c r="R879" s="98">
        <v>0</v>
      </c>
      <c r="S879" s="98">
        <v>2.1259578544061304</v>
      </c>
      <c r="T879" s="98">
        <v>73.2</v>
      </c>
      <c r="U879" s="102">
        <v>75.800957854406136</v>
      </c>
      <c r="V879" s="98">
        <v>100</v>
      </c>
      <c r="W879" s="98">
        <v>0</v>
      </c>
      <c r="X879" s="103" t="s">
        <v>6566</v>
      </c>
      <c r="Y879" s="102"/>
      <c r="Z879" s="102"/>
      <c r="AA879" s="102"/>
      <c r="AB879" s="102">
        <v>30</v>
      </c>
      <c r="AC879" s="98"/>
      <c r="AD879" s="102"/>
      <c r="AE879" s="104"/>
      <c r="AF879" s="105">
        <v>100</v>
      </c>
      <c r="AG879" s="106"/>
      <c r="AH879" s="100" t="s">
        <v>6587</v>
      </c>
      <c r="AI879" s="107">
        <v>100</v>
      </c>
      <c r="AJ879" s="106"/>
      <c r="AK879" s="98"/>
      <c r="AL879" s="107"/>
      <c r="AM879" s="106"/>
      <c r="AN879" s="98"/>
      <c r="AO879" s="107"/>
      <c r="AP879" s="106"/>
      <c r="AQ879" s="98"/>
      <c r="AR879" s="107"/>
      <c r="AS879" s="106"/>
      <c r="AT879" s="98"/>
      <c r="AU879" s="107"/>
      <c r="AV879" s="108"/>
      <c r="AW879" s="98"/>
      <c r="AX879" s="98"/>
      <c r="AY879" s="45"/>
      <c r="AZ879" s="45"/>
      <c r="BA879" s="45"/>
      <c r="BB879" s="45"/>
      <c r="BC879" s="45"/>
      <c r="BD879" s="45"/>
      <c r="BE879" s="45"/>
      <c r="BF879" s="45"/>
      <c r="BG879" s="45"/>
      <c r="BH879" s="45"/>
      <c r="BI879" s="45"/>
      <c r="BJ879" s="45"/>
      <c r="BK879" s="45"/>
      <c r="BL879" s="45"/>
      <c r="BM879" s="45"/>
      <c r="BN879" s="45"/>
      <c r="BO879" s="45"/>
      <c r="BP879" s="45"/>
      <c r="BQ879" s="45"/>
      <c r="BR879" s="45"/>
      <c r="BS879" s="45"/>
      <c r="BT879" s="45"/>
      <c r="BU879" s="45"/>
      <c r="BV879" s="45"/>
      <c r="BW879" s="45"/>
      <c r="BX879" s="45"/>
      <c r="BY879" s="45"/>
      <c r="BZ879" s="45"/>
      <c r="CA879" s="45"/>
      <c r="CB879" s="45"/>
      <c r="CC879" s="45"/>
      <c r="CD879" s="45"/>
      <c r="CE879" s="45"/>
      <c r="CF879" s="45"/>
      <c r="CG879" s="45"/>
      <c r="CH879" s="45"/>
      <c r="CI879" s="45"/>
      <c r="CJ879" s="45"/>
      <c r="CK879" s="45"/>
      <c r="CL879" s="45"/>
      <c r="CM879" s="45"/>
      <c r="CN879" s="45"/>
      <c r="CO879" s="45"/>
      <c r="CP879" s="45"/>
      <c r="CQ879" s="45"/>
      <c r="CR879" s="45"/>
      <c r="CS879" s="45"/>
      <c r="CT879" s="45"/>
      <c r="CU879" s="45"/>
      <c r="CV879" s="45"/>
      <c r="CW879" s="45"/>
      <c r="CX879" s="45"/>
      <c r="CY879" s="45"/>
      <c r="CZ879" s="45"/>
      <c r="DA879" s="45"/>
      <c r="DB879" s="45"/>
      <c r="DC879" s="45"/>
      <c r="DD879" s="45"/>
      <c r="DE879" s="45"/>
      <c r="DF879" s="45"/>
      <c r="DG879" s="45"/>
      <c r="DH879" s="45"/>
      <c r="DI879" s="45"/>
      <c r="DJ879" s="45"/>
      <c r="DK879" s="45"/>
      <c r="DL879" s="45"/>
      <c r="DM879" s="45"/>
      <c r="DN879" s="45"/>
      <c r="DO879" s="45"/>
      <c r="DP879" s="45"/>
      <c r="DQ879" s="45"/>
      <c r="DR879" s="45"/>
      <c r="DS879" s="45"/>
      <c r="DT879" s="45"/>
      <c r="DU879" s="45"/>
      <c r="DV879" s="45"/>
      <c r="DW879" s="45"/>
      <c r="DX879" s="45"/>
      <c r="DY879" s="45"/>
      <c r="DZ879" s="45"/>
      <c r="EA879" s="45"/>
      <c r="EB879" s="45"/>
      <c r="EC879" s="45"/>
      <c r="ED879" s="45"/>
      <c r="EE879" s="45"/>
      <c r="EF879" s="45"/>
      <c r="EG879" s="45"/>
      <c r="EH879" s="45"/>
      <c r="EI879" s="45"/>
      <c r="EJ879" s="45"/>
      <c r="EK879" s="45"/>
      <c r="EL879" s="45"/>
      <c r="EM879" s="45"/>
      <c r="EN879" s="45"/>
      <c r="EO879" s="45"/>
      <c r="EP879" s="45"/>
      <c r="EQ879" s="45"/>
      <c r="ER879" s="45"/>
    </row>
    <row r="880" spans="1:148" ht="101.95" x14ac:dyDescent="0.25">
      <c r="A880" s="97">
        <v>3030</v>
      </c>
      <c r="B880" s="100" t="s">
        <v>6911</v>
      </c>
      <c r="C880" s="98"/>
      <c r="D880" s="99"/>
      <c r="E880" s="100" t="s">
        <v>4941</v>
      </c>
      <c r="F880" s="98" t="s">
        <v>6581</v>
      </c>
      <c r="G880" s="100" t="s">
        <v>6608</v>
      </c>
      <c r="H880" s="98">
        <v>2010</v>
      </c>
      <c r="I880" s="100" t="s">
        <v>6609</v>
      </c>
      <c r="J880" s="101">
        <v>113980</v>
      </c>
      <c r="K880" s="100" t="s">
        <v>5919</v>
      </c>
      <c r="L880" s="100" t="s">
        <v>6561</v>
      </c>
      <c r="M880" s="100" t="s">
        <v>6562</v>
      </c>
      <c r="N880" s="100" t="s">
        <v>6610</v>
      </c>
      <c r="O880" s="100"/>
      <c r="P880" s="100" t="s">
        <v>6611</v>
      </c>
      <c r="Q880" s="102">
        <v>2.4369999999999998</v>
      </c>
      <c r="R880" s="98">
        <v>0</v>
      </c>
      <c r="S880" s="98">
        <v>10.917624521072797</v>
      </c>
      <c r="T880" s="98">
        <v>73.2</v>
      </c>
      <c r="U880" s="102">
        <v>86.554624521072796</v>
      </c>
      <c r="V880" s="98">
        <v>1</v>
      </c>
      <c r="W880" s="98">
        <v>0</v>
      </c>
      <c r="X880" s="103" t="s">
        <v>6566</v>
      </c>
      <c r="Y880" s="102"/>
      <c r="Z880" s="102"/>
      <c r="AA880" s="102"/>
      <c r="AB880" s="102">
        <v>30</v>
      </c>
      <c r="AC880" s="98"/>
      <c r="AD880" s="102"/>
      <c r="AE880" s="104"/>
      <c r="AF880" s="105">
        <v>100</v>
      </c>
      <c r="AG880" s="106"/>
      <c r="AH880" s="100" t="s">
        <v>6587</v>
      </c>
      <c r="AI880" s="107">
        <v>100</v>
      </c>
      <c r="AJ880" s="106"/>
      <c r="AK880" s="98"/>
      <c r="AL880" s="107"/>
      <c r="AM880" s="106"/>
      <c r="AN880" s="98"/>
      <c r="AO880" s="107"/>
      <c r="AP880" s="106"/>
      <c r="AQ880" s="98"/>
      <c r="AR880" s="107"/>
      <c r="AS880" s="106"/>
      <c r="AT880" s="98"/>
      <c r="AU880" s="107"/>
      <c r="AV880" s="108"/>
      <c r="AW880" s="98"/>
      <c r="AX880" s="98"/>
      <c r="AY880" s="45"/>
      <c r="AZ880" s="45"/>
      <c r="BA880" s="45"/>
      <c r="BB880" s="45"/>
      <c r="BC880" s="45"/>
      <c r="BD880" s="45"/>
      <c r="BE880" s="45"/>
      <c r="BF880" s="45"/>
      <c r="BG880" s="45"/>
      <c r="BH880" s="45"/>
      <c r="BI880" s="45"/>
      <c r="BJ880" s="45"/>
      <c r="BK880" s="45"/>
      <c r="BL880" s="45"/>
      <c r="BM880" s="45"/>
      <c r="BN880" s="45"/>
      <c r="BO880" s="45"/>
      <c r="BP880" s="45"/>
      <c r="BQ880" s="45"/>
      <c r="BR880" s="45"/>
      <c r="BS880" s="45"/>
      <c r="BT880" s="45"/>
      <c r="BU880" s="45"/>
      <c r="BV880" s="45"/>
      <c r="BW880" s="45"/>
      <c r="BX880" s="45"/>
      <c r="BY880" s="45"/>
      <c r="BZ880" s="45"/>
      <c r="CA880" s="45"/>
      <c r="CB880" s="45"/>
      <c r="CC880" s="45"/>
      <c r="CD880" s="45"/>
      <c r="CE880" s="45"/>
      <c r="CF880" s="45"/>
      <c r="CG880" s="45"/>
      <c r="CH880" s="45"/>
      <c r="CI880" s="45"/>
      <c r="CJ880" s="45"/>
      <c r="CK880" s="45"/>
      <c r="CL880" s="45"/>
      <c r="CM880" s="45"/>
      <c r="CN880" s="45"/>
      <c r="CO880" s="45"/>
      <c r="CP880" s="45"/>
      <c r="CQ880" s="45"/>
      <c r="CR880" s="45"/>
      <c r="CS880" s="45"/>
      <c r="CT880" s="45"/>
      <c r="CU880" s="45"/>
      <c r="CV880" s="45"/>
      <c r="CW880" s="45"/>
      <c r="CX880" s="45"/>
      <c r="CY880" s="45"/>
      <c r="CZ880" s="45"/>
      <c r="DA880" s="45"/>
      <c r="DB880" s="45"/>
      <c r="DC880" s="45"/>
      <c r="DD880" s="45"/>
      <c r="DE880" s="45"/>
      <c r="DF880" s="45"/>
      <c r="DG880" s="45"/>
      <c r="DH880" s="45"/>
      <c r="DI880" s="45"/>
      <c r="DJ880" s="45"/>
      <c r="DK880" s="45"/>
      <c r="DL880" s="45"/>
      <c r="DM880" s="45"/>
      <c r="DN880" s="45"/>
      <c r="DO880" s="45"/>
      <c r="DP880" s="45"/>
      <c r="DQ880" s="45"/>
      <c r="DR880" s="45"/>
      <c r="DS880" s="45"/>
      <c r="DT880" s="45"/>
      <c r="DU880" s="45"/>
      <c r="DV880" s="45"/>
      <c r="DW880" s="45"/>
      <c r="DX880" s="45"/>
      <c r="DY880" s="45"/>
      <c r="DZ880" s="45"/>
      <c r="EA880" s="45"/>
      <c r="EB880" s="45"/>
      <c r="EC880" s="45"/>
      <c r="ED880" s="45"/>
      <c r="EE880" s="45"/>
      <c r="EF880" s="45"/>
      <c r="EG880" s="45"/>
      <c r="EH880" s="45"/>
      <c r="EI880" s="45"/>
      <c r="EJ880" s="45"/>
      <c r="EK880" s="45"/>
      <c r="EL880" s="45"/>
      <c r="EM880" s="45"/>
      <c r="EN880" s="45"/>
      <c r="EO880" s="45"/>
      <c r="EP880" s="45"/>
      <c r="EQ880" s="45"/>
      <c r="ER880" s="45"/>
    </row>
    <row r="881" spans="1:50" ht="101.95" x14ac:dyDescent="0.25">
      <c r="A881" s="97">
        <v>3030</v>
      </c>
      <c r="B881" s="100" t="s">
        <v>6911</v>
      </c>
      <c r="C881" s="98"/>
      <c r="D881" s="99"/>
      <c r="E881" s="100" t="s">
        <v>6558</v>
      </c>
      <c r="F881" s="98">
        <v>29870</v>
      </c>
      <c r="G881" s="100" t="s">
        <v>6559</v>
      </c>
      <c r="H881" s="98">
        <v>2009</v>
      </c>
      <c r="I881" s="100" t="s">
        <v>6560</v>
      </c>
      <c r="J881" s="101">
        <v>17388</v>
      </c>
      <c r="K881" s="100" t="s">
        <v>5919</v>
      </c>
      <c r="L881" s="100" t="s">
        <v>6561</v>
      </c>
      <c r="M881" s="100" t="s">
        <v>6562</v>
      </c>
      <c r="N881" s="100" t="s">
        <v>6563</v>
      </c>
      <c r="O881" s="100" t="s">
        <v>6564</v>
      </c>
      <c r="P881" s="100" t="s">
        <v>6565</v>
      </c>
      <c r="Q881" s="102">
        <v>0.372</v>
      </c>
      <c r="R881" s="98">
        <v>0</v>
      </c>
      <c r="S881" s="98">
        <v>1.6655172413793105</v>
      </c>
      <c r="T881" s="98">
        <v>73.2</v>
      </c>
      <c r="U881" s="102">
        <v>75.237517241379308</v>
      </c>
      <c r="V881" s="98">
        <v>1</v>
      </c>
      <c r="W881" s="98">
        <v>0</v>
      </c>
      <c r="X881" s="103" t="s">
        <v>6566</v>
      </c>
      <c r="Y881" s="102"/>
      <c r="Z881" s="102"/>
      <c r="AA881" s="102"/>
      <c r="AB881" s="102"/>
      <c r="AC881" s="98"/>
      <c r="AD881" s="102"/>
      <c r="AE881" s="104"/>
      <c r="AF881" s="105">
        <v>100</v>
      </c>
      <c r="AG881" s="106"/>
      <c r="AH881" s="100" t="s">
        <v>6567</v>
      </c>
      <c r="AI881" s="107">
        <v>100</v>
      </c>
      <c r="AJ881" s="106"/>
      <c r="AK881" s="98"/>
      <c r="AL881" s="107"/>
      <c r="AM881" s="106"/>
      <c r="AN881" s="98"/>
      <c r="AO881" s="107"/>
      <c r="AP881" s="106"/>
      <c r="AQ881" s="98"/>
      <c r="AR881" s="107"/>
      <c r="AS881" s="106"/>
      <c r="AT881" s="98"/>
      <c r="AU881" s="107"/>
      <c r="AV881" s="108"/>
      <c r="AW881" s="98"/>
      <c r="AX881" s="98"/>
    </row>
    <row r="882" spans="1:50" ht="305.75" x14ac:dyDescent="0.25">
      <c r="A882" s="97">
        <v>3030</v>
      </c>
      <c r="B882" s="100" t="s">
        <v>6911</v>
      </c>
      <c r="C882" s="98"/>
      <c r="D882" s="99"/>
      <c r="E882" s="100" t="s">
        <v>6574</v>
      </c>
      <c r="F882" s="98">
        <v>36120</v>
      </c>
      <c r="G882" s="100" t="s">
        <v>6595</v>
      </c>
      <c r="H882" s="98">
        <v>2010</v>
      </c>
      <c r="I882" s="100" t="s">
        <v>6596</v>
      </c>
      <c r="J882" s="101">
        <v>44166</v>
      </c>
      <c r="K882" s="100" t="s">
        <v>5919</v>
      </c>
      <c r="L882" s="100" t="s">
        <v>6561</v>
      </c>
      <c r="M882" s="100" t="s">
        <v>6562</v>
      </c>
      <c r="N882" s="100" t="s">
        <v>6597</v>
      </c>
      <c r="O882" s="100" t="s">
        <v>6598</v>
      </c>
      <c r="P882" s="100" t="s">
        <v>6599</v>
      </c>
      <c r="Q882" s="102">
        <v>0.94399999999999995</v>
      </c>
      <c r="R882" s="98">
        <v>0</v>
      </c>
      <c r="S882" s="98">
        <v>4.2304597701149431</v>
      </c>
      <c r="T882" s="98">
        <v>73.2</v>
      </c>
      <c r="U882" s="102">
        <v>78.374459770114953</v>
      </c>
      <c r="V882" s="98">
        <v>1</v>
      </c>
      <c r="W882" s="98">
        <v>0</v>
      </c>
      <c r="X882" s="103" t="s">
        <v>6566</v>
      </c>
      <c r="Y882" s="102"/>
      <c r="Z882" s="102"/>
      <c r="AA882" s="102"/>
      <c r="AB882" s="102">
        <v>4</v>
      </c>
      <c r="AC882" s="98"/>
      <c r="AD882" s="102"/>
      <c r="AE882" s="104"/>
      <c r="AF882" s="105">
        <v>100</v>
      </c>
      <c r="AG882" s="106" t="s">
        <v>6600</v>
      </c>
      <c r="AH882" s="100" t="s">
        <v>6567</v>
      </c>
      <c r="AI882" s="107">
        <v>100</v>
      </c>
      <c r="AJ882" s="106"/>
      <c r="AK882" s="98"/>
      <c r="AL882" s="107"/>
      <c r="AM882" s="106"/>
      <c r="AN882" s="98"/>
      <c r="AO882" s="107"/>
      <c r="AP882" s="106"/>
      <c r="AQ882" s="98"/>
      <c r="AR882" s="107"/>
      <c r="AS882" s="106"/>
      <c r="AT882" s="98"/>
      <c r="AU882" s="107"/>
      <c r="AV882" s="108"/>
      <c r="AW882" s="98"/>
      <c r="AX882" s="98"/>
    </row>
    <row r="883" spans="1:50" ht="191.1" x14ac:dyDescent="0.25">
      <c r="A883" s="97">
        <v>3030</v>
      </c>
      <c r="B883" s="100" t="s">
        <v>6911</v>
      </c>
      <c r="C883" s="98"/>
      <c r="D883" s="99"/>
      <c r="E883" s="100" t="s">
        <v>6567</v>
      </c>
      <c r="F883" s="98"/>
      <c r="G883" s="100" t="s">
        <v>6623</v>
      </c>
      <c r="H883" s="98">
        <v>2011</v>
      </c>
      <c r="I883" s="100" t="s">
        <v>6624</v>
      </c>
      <c r="J883" s="101">
        <v>70830</v>
      </c>
      <c r="K883" s="100" t="s">
        <v>5919</v>
      </c>
      <c r="L883" s="100" t="s">
        <v>6561</v>
      </c>
      <c r="M883" s="100" t="s">
        <v>6562</v>
      </c>
      <c r="N883" s="100" t="s">
        <v>6625</v>
      </c>
      <c r="O883" s="100" t="s">
        <v>6626</v>
      </c>
      <c r="P883" s="100" t="s">
        <v>6627</v>
      </c>
      <c r="Q883" s="102">
        <v>1.514</v>
      </c>
      <c r="R883" s="98">
        <v>0</v>
      </c>
      <c r="S883" s="98">
        <v>6.7844827586206895</v>
      </c>
      <c r="T883" s="98">
        <v>73.2</v>
      </c>
      <c r="U883" s="102">
        <v>81.498482758620696</v>
      </c>
      <c r="V883" s="98">
        <v>0.4</v>
      </c>
      <c r="W883" s="98">
        <v>0</v>
      </c>
      <c r="X883" s="103" t="s">
        <v>6566</v>
      </c>
      <c r="Y883" s="102"/>
      <c r="Z883" s="102"/>
      <c r="AA883" s="102"/>
      <c r="AB883" s="102">
        <v>30</v>
      </c>
      <c r="AC883" s="98"/>
      <c r="AD883" s="102"/>
      <c r="AE883" s="104"/>
      <c r="AF883" s="105">
        <v>40</v>
      </c>
      <c r="AG883" s="106" t="s">
        <v>6594</v>
      </c>
      <c r="AH883" s="100" t="s">
        <v>6567</v>
      </c>
      <c r="AI883" s="107">
        <v>40</v>
      </c>
      <c r="AJ883" s="106"/>
      <c r="AK883" s="98"/>
      <c r="AL883" s="107"/>
      <c r="AM883" s="106"/>
      <c r="AN883" s="98"/>
      <c r="AO883" s="107"/>
      <c r="AP883" s="106"/>
      <c r="AQ883" s="98"/>
      <c r="AR883" s="107"/>
      <c r="AS883" s="106"/>
      <c r="AT883" s="98"/>
      <c r="AU883" s="107"/>
      <c r="AV883" s="108"/>
      <c r="AW883" s="98"/>
      <c r="AX883" s="98"/>
    </row>
    <row r="884" spans="1:50" ht="140.15" x14ac:dyDescent="0.25">
      <c r="A884" s="97">
        <v>3030</v>
      </c>
      <c r="B884" s="100" t="s">
        <v>6911</v>
      </c>
      <c r="C884" s="98"/>
      <c r="D884" s="99"/>
      <c r="E884" s="100" t="s">
        <v>6574</v>
      </c>
      <c r="F884" s="98">
        <v>36120</v>
      </c>
      <c r="G884" s="100" t="s">
        <v>6575</v>
      </c>
      <c r="H884" s="98">
        <v>2010</v>
      </c>
      <c r="I884" s="100" t="s">
        <v>6576</v>
      </c>
      <c r="J884" s="101">
        <v>43337</v>
      </c>
      <c r="K884" s="100" t="s">
        <v>5919</v>
      </c>
      <c r="L884" s="100" t="s">
        <v>6561</v>
      </c>
      <c r="M884" s="100" t="s">
        <v>6562</v>
      </c>
      <c r="N884" s="100" t="s">
        <v>6577</v>
      </c>
      <c r="O884" s="100" t="s">
        <v>6578</v>
      </c>
      <c r="P884" s="100" t="s">
        <v>6579</v>
      </c>
      <c r="Q884" s="102">
        <v>0.92700000000000005</v>
      </c>
      <c r="R884" s="98">
        <v>0</v>
      </c>
      <c r="S884" s="98">
        <v>4.1510536398467428</v>
      </c>
      <c r="T884" s="98">
        <v>73.2</v>
      </c>
      <c r="U884" s="102">
        <v>78.278053639846746</v>
      </c>
      <c r="V884" s="98">
        <v>1</v>
      </c>
      <c r="W884" s="98">
        <v>0</v>
      </c>
      <c r="X884" s="103" t="s">
        <v>6566</v>
      </c>
      <c r="Y884" s="102"/>
      <c r="Z884" s="102"/>
      <c r="AA884" s="102"/>
      <c r="AB884" s="102">
        <v>4</v>
      </c>
      <c r="AC884" s="98"/>
      <c r="AD884" s="102"/>
      <c r="AE884" s="104"/>
      <c r="AF884" s="105">
        <v>100</v>
      </c>
      <c r="AG884" s="106" t="s">
        <v>6580</v>
      </c>
      <c r="AH884" s="100" t="s">
        <v>6567</v>
      </c>
      <c r="AI884" s="107">
        <v>100</v>
      </c>
      <c r="AJ884" s="106"/>
      <c r="AK884" s="98"/>
      <c r="AL884" s="107"/>
      <c r="AM884" s="106"/>
      <c r="AN884" s="98"/>
      <c r="AO884" s="107"/>
      <c r="AP884" s="106"/>
      <c r="AQ884" s="98"/>
      <c r="AR884" s="107"/>
      <c r="AS884" s="106"/>
      <c r="AT884" s="98"/>
      <c r="AU884" s="107"/>
      <c r="AV884" s="108"/>
      <c r="AW884" s="98"/>
      <c r="AX884" s="98"/>
    </row>
    <row r="885" spans="1:50" ht="152.9" x14ac:dyDescent="0.25">
      <c r="A885" s="97">
        <v>3030</v>
      </c>
      <c r="B885" s="100" t="s">
        <v>6911</v>
      </c>
      <c r="C885" s="98"/>
      <c r="D885" s="99"/>
      <c r="E885" s="100" t="s">
        <v>6588</v>
      </c>
      <c r="F885" s="98">
        <v>33417</v>
      </c>
      <c r="G885" s="100" t="s">
        <v>6589</v>
      </c>
      <c r="H885" s="98">
        <v>2010</v>
      </c>
      <c r="I885" s="100" t="s">
        <v>6590</v>
      </c>
      <c r="J885" s="101">
        <v>231332</v>
      </c>
      <c r="K885" s="100" t="s">
        <v>5919</v>
      </c>
      <c r="L885" s="100" t="s">
        <v>6561</v>
      </c>
      <c r="M885" s="100" t="s">
        <v>6562</v>
      </c>
      <c r="N885" s="100" t="s">
        <v>6591</v>
      </c>
      <c r="O885" s="100" t="s">
        <v>6592</v>
      </c>
      <c r="P885" s="100" t="s">
        <v>6593</v>
      </c>
      <c r="Q885" s="102">
        <v>4.9459999999999997</v>
      </c>
      <c r="R885" s="98">
        <v>0</v>
      </c>
      <c r="S885" s="98">
        <v>22.158237547892721</v>
      </c>
      <c r="T885" s="98">
        <v>73.2</v>
      </c>
      <c r="U885" s="102">
        <v>100.30423754789273</v>
      </c>
      <c r="V885" s="98">
        <v>1</v>
      </c>
      <c r="W885" s="98">
        <v>0</v>
      </c>
      <c r="X885" s="103" t="s">
        <v>6566</v>
      </c>
      <c r="Y885" s="102"/>
      <c r="Z885" s="102"/>
      <c r="AA885" s="102"/>
      <c r="AB885" s="102">
        <v>30</v>
      </c>
      <c r="AC885" s="98"/>
      <c r="AD885" s="102"/>
      <c r="AE885" s="104"/>
      <c r="AF885" s="105">
        <v>100</v>
      </c>
      <c r="AG885" s="106" t="s">
        <v>6594</v>
      </c>
      <c r="AH885" s="100" t="s">
        <v>6567</v>
      </c>
      <c r="AI885" s="107">
        <v>100</v>
      </c>
      <c r="AJ885" s="106"/>
      <c r="AK885" s="98"/>
      <c r="AL885" s="107"/>
      <c r="AM885" s="106"/>
      <c r="AN885" s="98"/>
      <c r="AO885" s="107"/>
      <c r="AP885" s="106"/>
      <c r="AQ885" s="98"/>
      <c r="AR885" s="107"/>
      <c r="AS885" s="106"/>
      <c r="AT885" s="98"/>
      <c r="AU885" s="107"/>
      <c r="AV885" s="108"/>
      <c r="AW885" s="98"/>
      <c r="AX885" s="98"/>
    </row>
    <row r="886" spans="1:50" ht="191.1" x14ac:dyDescent="0.25">
      <c r="A886" s="97">
        <v>3030</v>
      </c>
      <c r="B886" s="100" t="s">
        <v>6911</v>
      </c>
      <c r="C886" s="98"/>
      <c r="D886" s="99"/>
      <c r="E886" s="100" t="s">
        <v>6616</v>
      </c>
      <c r="F886" s="98">
        <v>25126</v>
      </c>
      <c r="G886" s="100" t="s">
        <v>6617</v>
      </c>
      <c r="H886" s="98">
        <v>2011</v>
      </c>
      <c r="I886" s="100" t="s">
        <v>6618</v>
      </c>
      <c r="J886" s="101">
        <v>149344</v>
      </c>
      <c r="K886" s="100" t="s">
        <v>5919</v>
      </c>
      <c r="L886" s="100" t="s">
        <v>6561</v>
      </c>
      <c r="M886" s="100" t="s">
        <v>6562</v>
      </c>
      <c r="N886" s="100" t="s">
        <v>6619</v>
      </c>
      <c r="O886" s="100" t="s">
        <v>6620</v>
      </c>
      <c r="P886" s="100" t="s">
        <v>6621</v>
      </c>
      <c r="Q886" s="102">
        <v>3.1930000000000001</v>
      </c>
      <c r="R886" s="98">
        <v>0</v>
      </c>
      <c r="S886" s="98">
        <v>14.304980842911879</v>
      </c>
      <c r="T886" s="98">
        <v>73.2</v>
      </c>
      <c r="U886" s="102">
        <v>90.697980842911875</v>
      </c>
      <c r="V886" s="98">
        <v>0.7</v>
      </c>
      <c r="W886" s="98">
        <v>0</v>
      </c>
      <c r="X886" s="103" t="s">
        <v>6566</v>
      </c>
      <c r="Y886" s="102"/>
      <c r="Z886" s="102"/>
      <c r="AA886" s="102"/>
      <c r="AB886" s="102">
        <v>44</v>
      </c>
      <c r="AC886" s="98"/>
      <c r="AD886" s="102"/>
      <c r="AE886" s="104"/>
      <c r="AF886" s="105">
        <v>100</v>
      </c>
      <c r="AG886" s="106"/>
      <c r="AH886" s="100" t="s">
        <v>6622</v>
      </c>
      <c r="AI886" s="107">
        <v>100</v>
      </c>
      <c r="AJ886" s="106"/>
      <c r="AK886" s="98"/>
      <c r="AL886" s="107"/>
      <c r="AM886" s="106"/>
      <c r="AN886" s="98"/>
      <c r="AO886" s="107"/>
      <c r="AP886" s="106"/>
      <c r="AQ886" s="98"/>
      <c r="AR886" s="107"/>
      <c r="AS886" s="106"/>
      <c r="AT886" s="98"/>
      <c r="AU886" s="107"/>
      <c r="AV886" s="108"/>
      <c r="AW886" s="98"/>
      <c r="AX886" s="98"/>
    </row>
    <row r="887" spans="1:50" ht="101.95" x14ac:dyDescent="0.25">
      <c r="A887" s="97">
        <v>3030</v>
      </c>
      <c r="B887" s="100" t="s">
        <v>6911</v>
      </c>
      <c r="C887" s="98"/>
      <c r="D887" s="99"/>
      <c r="E887" s="100" t="s">
        <v>6568</v>
      </c>
      <c r="F887" s="98"/>
      <c r="G887" s="100" t="s">
        <v>6604</v>
      </c>
      <c r="H887" s="98">
        <v>2010</v>
      </c>
      <c r="I887" s="100" t="s">
        <v>6605</v>
      </c>
      <c r="J887" s="101">
        <v>64059</v>
      </c>
      <c r="K887" s="100" t="s">
        <v>5919</v>
      </c>
      <c r="L887" s="100" t="s">
        <v>6561</v>
      </c>
      <c r="M887" s="100" t="s">
        <v>6562</v>
      </c>
      <c r="N887" s="100" t="s">
        <v>6606</v>
      </c>
      <c r="O887" s="100" t="s">
        <v>6605</v>
      </c>
      <c r="P887" s="100" t="s">
        <v>6607</v>
      </c>
      <c r="Q887" s="102">
        <v>1.37</v>
      </c>
      <c r="R887" s="98">
        <v>0</v>
      </c>
      <c r="S887" s="98">
        <v>6.1359195402298852</v>
      </c>
      <c r="T887" s="98">
        <v>73.2</v>
      </c>
      <c r="U887" s="102">
        <v>80.705919540229885</v>
      </c>
      <c r="V887" s="98">
        <v>1</v>
      </c>
      <c r="W887" s="98">
        <v>0</v>
      </c>
      <c r="X887" s="103" t="s">
        <v>6566</v>
      </c>
      <c r="Y887" s="102"/>
      <c r="Z887" s="102"/>
      <c r="AA887" s="102"/>
      <c r="AB887" s="102">
        <v>30</v>
      </c>
      <c r="AC887" s="98"/>
      <c r="AD887" s="102"/>
      <c r="AE887" s="104"/>
      <c r="AF887" s="105">
        <v>100</v>
      </c>
      <c r="AG887" s="106"/>
      <c r="AH887" s="100" t="s">
        <v>6573</v>
      </c>
      <c r="AI887" s="107">
        <v>100</v>
      </c>
      <c r="AJ887" s="106"/>
      <c r="AK887" s="98"/>
      <c r="AL887" s="107"/>
      <c r="AM887" s="106"/>
      <c r="AN887" s="98"/>
      <c r="AO887" s="107"/>
      <c r="AP887" s="106"/>
      <c r="AQ887" s="98"/>
      <c r="AR887" s="107"/>
      <c r="AS887" s="106"/>
      <c r="AT887" s="98"/>
      <c r="AU887" s="107"/>
      <c r="AV887" s="108"/>
      <c r="AW887" s="98"/>
      <c r="AX887" s="98"/>
    </row>
    <row r="888" spans="1:50" ht="101.95" x14ac:dyDescent="0.25">
      <c r="A888" s="97">
        <v>3030</v>
      </c>
      <c r="B888" s="100" t="s">
        <v>6911</v>
      </c>
      <c r="C888" s="98"/>
      <c r="D888" s="99"/>
      <c r="E888" s="100" t="s">
        <v>6568</v>
      </c>
      <c r="F888" s="98"/>
      <c r="G888" s="100" t="s">
        <v>6612</v>
      </c>
      <c r="H888" s="98">
        <v>2010</v>
      </c>
      <c r="I888" s="100" t="s">
        <v>6613</v>
      </c>
      <c r="J888" s="101">
        <v>19967</v>
      </c>
      <c r="K888" s="100" t="s">
        <v>5919</v>
      </c>
      <c r="L888" s="100" t="s">
        <v>6561</v>
      </c>
      <c r="M888" s="100" t="s">
        <v>6562</v>
      </c>
      <c r="N888" s="100" t="s">
        <v>6614</v>
      </c>
      <c r="O888" s="100" t="s">
        <v>6613</v>
      </c>
      <c r="P888" s="100" t="s">
        <v>6615</v>
      </c>
      <c r="Q888" s="102">
        <v>0.42699999999999999</v>
      </c>
      <c r="R888" s="98">
        <v>0</v>
      </c>
      <c r="S888" s="98">
        <v>1.9125478927203066</v>
      </c>
      <c r="T888" s="98">
        <v>73.2</v>
      </c>
      <c r="U888" s="102">
        <v>75.539547892720307</v>
      </c>
      <c r="V888" s="98">
        <v>1</v>
      </c>
      <c r="W888" s="98">
        <v>0</v>
      </c>
      <c r="X888" s="103" t="s">
        <v>6566</v>
      </c>
      <c r="Y888" s="102"/>
      <c r="Z888" s="102"/>
      <c r="AA888" s="102"/>
      <c r="AB888" s="102">
        <v>30</v>
      </c>
      <c r="AC888" s="98"/>
      <c r="AD888" s="102"/>
      <c r="AE888" s="104"/>
      <c r="AF888" s="105">
        <v>100</v>
      </c>
      <c r="AG888" s="106"/>
      <c r="AH888" s="100" t="s">
        <v>6573</v>
      </c>
      <c r="AI888" s="107">
        <v>100</v>
      </c>
      <c r="AJ888" s="106"/>
      <c r="AK888" s="98"/>
      <c r="AL888" s="107"/>
      <c r="AM888" s="106"/>
      <c r="AN888" s="98"/>
      <c r="AO888" s="107"/>
      <c r="AP888" s="106"/>
      <c r="AQ888" s="98"/>
      <c r="AR888" s="107"/>
      <c r="AS888" s="106"/>
      <c r="AT888" s="98"/>
      <c r="AU888" s="107"/>
      <c r="AV888" s="108"/>
      <c r="AW888" s="98"/>
      <c r="AX888" s="98"/>
    </row>
    <row r="889" spans="1:50" ht="101.95" x14ac:dyDescent="0.25">
      <c r="A889" s="97">
        <v>3030</v>
      </c>
      <c r="B889" s="100" t="s">
        <v>6911</v>
      </c>
      <c r="C889" s="98"/>
      <c r="D889" s="99"/>
      <c r="E889" s="100" t="s">
        <v>6568</v>
      </c>
      <c r="F889" s="98"/>
      <c r="G889" s="100" t="s">
        <v>6569</v>
      </c>
      <c r="H889" s="98">
        <v>2010</v>
      </c>
      <c r="I889" s="100" t="s">
        <v>6570</v>
      </c>
      <c r="J889" s="101">
        <v>21796</v>
      </c>
      <c r="K889" s="100" t="s">
        <v>5919</v>
      </c>
      <c r="L889" s="100" t="s">
        <v>6561</v>
      </c>
      <c r="M889" s="100" t="s">
        <v>6562</v>
      </c>
      <c r="N889" s="100" t="s">
        <v>6571</v>
      </c>
      <c r="O889" s="100" t="s">
        <v>6570</v>
      </c>
      <c r="P889" s="100" t="s">
        <v>6572</v>
      </c>
      <c r="Q889" s="102">
        <v>0.46600000000000003</v>
      </c>
      <c r="R889" s="98">
        <v>0</v>
      </c>
      <c r="S889" s="98">
        <v>2.0877394636015323</v>
      </c>
      <c r="T889" s="98">
        <v>73.2</v>
      </c>
      <c r="U889" s="102">
        <v>75.753739463601534</v>
      </c>
      <c r="V889" s="98">
        <v>1</v>
      </c>
      <c r="W889" s="98">
        <v>0</v>
      </c>
      <c r="X889" s="103" t="s">
        <v>6566</v>
      </c>
      <c r="Y889" s="102"/>
      <c r="Z889" s="102"/>
      <c r="AA889" s="102"/>
      <c r="AB889" s="102"/>
      <c r="AC889" s="98"/>
      <c r="AD889" s="102"/>
      <c r="AE889" s="104"/>
      <c r="AF889" s="105">
        <v>100</v>
      </c>
      <c r="AG889" s="106"/>
      <c r="AH889" s="100" t="s">
        <v>6573</v>
      </c>
      <c r="AI889" s="107">
        <v>100</v>
      </c>
      <c r="AJ889" s="106"/>
      <c r="AK889" s="98"/>
      <c r="AL889" s="107"/>
      <c r="AM889" s="106"/>
      <c r="AN889" s="98"/>
      <c r="AO889" s="107"/>
      <c r="AP889" s="106"/>
      <c r="AQ889" s="98"/>
      <c r="AR889" s="107"/>
      <c r="AS889" s="106"/>
      <c r="AT889" s="98"/>
      <c r="AU889" s="107"/>
      <c r="AV889" s="108"/>
      <c r="AW889" s="98"/>
      <c r="AX889" s="98"/>
    </row>
    <row r="890" spans="1:50" ht="127.4" x14ac:dyDescent="0.25">
      <c r="A890" s="97">
        <v>3030</v>
      </c>
      <c r="B890" s="100" t="s">
        <v>6911</v>
      </c>
      <c r="C890" s="98"/>
      <c r="D890" s="99"/>
      <c r="E890" s="100" t="s">
        <v>6588</v>
      </c>
      <c r="F890" s="98">
        <v>21244</v>
      </c>
      <c r="G890" s="100" t="s">
        <v>6628</v>
      </c>
      <c r="H890" s="98">
        <v>2011</v>
      </c>
      <c r="I890" s="100" t="s">
        <v>6629</v>
      </c>
      <c r="J890" s="101">
        <v>43980</v>
      </c>
      <c r="K890" s="100" t="s">
        <v>5919</v>
      </c>
      <c r="L890" s="100" t="s">
        <v>6561</v>
      </c>
      <c r="M890" s="100" t="s">
        <v>6562</v>
      </c>
      <c r="N890" s="100" t="s">
        <v>6630</v>
      </c>
      <c r="O890" s="100" t="s">
        <v>6629</v>
      </c>
      <c r="P890" s="100" t="s">
        <v>6631</v>
      </c>
      <c r="Q890" s="102">
        <v>0.94</v>
      </c>
      <c r="R890" s="98">
        <v>0</v>
      </c>
      <c r="S890" s="98">
        <v>4.2126436781609193</v>
      </c>
      <c r="T890" s="98">
        <v>73.2</v>
      </c>
      <c r="U890" s="102">
        <v>78.352643678160916</v>
      </c>
      <c r="V890" s="98">
        <v>0.85</v>
      </c>
      <c r="W890" s="98">
        <v>0</v>
      </c>
      <c r="X890" s="103" t="s">
        <v>6566</v>
      </c>
      <c r="Y890" s="102"/>
      <c r="Z890" s="102"/>
      <c r="AA890" s="102"/>
      <c r="AB890" s="102">
        <v>4</v>
      </c>
      <c r="AC890" s="98"/>
      <c r="AD890" s="102"/>
      <c r="AE890" s="104"/>
      <c r="AF890" s="105">
        <v>85</v>
      </c>
      <c r="AG890" s="106" t="s">
        <v>6632</v>
      </c>
      <c r="AH890" s="100" t="s">
        <v>6567</v>
      </c>
      <c r="AI890" s="107">
        <v>85</v>
      </c>
      <c r="AJ890" s="106"/>
      <c r="AK890" s="98"/>
      <c r="AL890" s="107"/>
      <c r="AM890" s="106"/>
      <c r="AN890" s="98"/>
      <c r="AO890" s="107"/>
      <c r="AP890" s="106"/>
      <c r="AQ890" s="98"/>
      <c r="AR890" s="107"/>
      <c r="AS890" s="106"/>
      <c r="AT890" s="98"/>
      <c r="AU890" s="107"/>
      <c r="AV890" s="108"/>
      <c r="AW890" s="98"/>
      <c r="AX890" s="98"/>
    </row>
    <row r="891" spans="1:50" ht="165.6" x14ac:dyDescent="0.25">
      <c r="A891" s="97">
        <v>3030</v>
      </c>
      <c r="B891" s="100" t="s">
        <v>6911</v>
      </c>
      <c r="C891" s="98"/>
      <c r="D891" s="99"/>
      <c r="E891" s="100" t="s">
        <v>4941</v>
      </c>
      <c r="F891" s="98" t="s">
        <v>6581</v>
      </c>
      <c r="G891" s="100" t="s">
        <v>6582</v>
      </c>
      <c r="H891" s="98">
        <v>2010</v>
      </c>
      <c r="I891" s="100" t="s">
        <v>6583</v>
      </c>
      <c r="J891" s="101">
        <v>38646</v>
      </c>
      <c r="K891" s="100" t="s">
        <v>5919</v>
      </c>
      <c r="L891" s="100" t="s">
        <v>6561</v>
      </c>
      <c r="M891" s="100" t="s">
        <v>6562</v>
      </c>
      <c r="N891" s="100" t="s">
        <v>6584</v>
      </c>
      <c r="O891" s="100" t="s">
        <v>6585</v>
      </c>
      <c r="P891" s="100" t="s">
        <v>6586</v>
      </c>
      <c r="Q891" s="102">
        <v>0.82599999999999996</v>
      </c>
      <c r="R891" s="98">
        <v>0</v>
      </c>
      <c r="S891" s="98">
        <v>3.7017241379310351</v>
      </c>
      <c r="T891" s="98">
        <v>73.2</v>
      </c>
      <c r="U891" s="102">
        <v>77.727724137931034</v>
      </c>
      <c r="V891" s="98">
        <v>0.95</v>
      </c>
      <c r="W891" s="98">
        <v>0</v>
      </c>
      <c r="X891" s="103" t="s">
        <v>6566</v>
      </c>
      <c r="Y891" s="102"/>
      <c r="Z891" s="102"/>
      <c r="AA891" s="102"/>
      <c r="AB891" s="102">
        <v>30</v>
      </c>
      <c r="AC891" s="98"/>
      <c r="AD891" s="102"/>
      <c r="AE891" s="104"/>
      <c r="AF891" s="105">
        <v>100</v>
      </c>
      <c r="AG891" s="106"/>
      <c r="AH891" s="100" t="s">
        <v>6587</v>
      </c>
      <c r="AI891" s="107">
        <v>95</v>
      </c>
      <c r="AJ891" s="106"/>
      <c r="AK891" s="98"/>
      <c r="AL891" s="107"/>
      <c r="AM891" s="106"/>
      <c r="AN891" s="98"/>
      <c r="AO891" s="107"/>
      <c r="AP891" s="106"/>
      <c r="AQ891" s="98"/>
      <c r="AR891" s="107"/>
      <c r="AS891" s="106"/>
      <c r="AT891" s="98"/>
      <c r="AU891" s="107"/>
      <c r="AV891" s="108"/>
      <c r="AW891" s="98"/>
      <c r="AX891" s="98"/>
    </row>
    <row r="892" spans="1:50" ht="140.15" x14ac:dyDescent="0.25">
      <c r="A892" s="97">
        <v>3039</v>
      </c>
      <c r="B892" s="100" t="s">
        <v>6912</v>
      </c>
      <c r="C892" s="98">
        <v>1</v>
      </c>
      <c r="D892" s="99"/>
      <c r="E892" s="100" t="s">
        <v>6236</v>
      </c>
      <c r="F892" s="98" t="s">
        <v>6237</v>
      </c>
      <c r="G892" s="100" t="s">
        <v>6238</v>
      </c>
      <c r="H892" s="98">
        <v>2013</v>
      </c>
      <c r="I892" s="100" t="s">
        <v>6239</v>
      </c>
      <c r="J892" s="101">
        <v>81715.600000000006</v>
      </c>
      <c r="K892" s="100" t="s">
        <v>5919</v>
      </c>
      <c r="L892" s="100" t="s">
        <v>6240</v>
      </c>
      <c r="M892" s="100" t="s">
        <v>6241</v>
      </c>
      <c r="N892" s="100" t="s">
        <v>6242</v>
      </c>
      <c r="O892" s="100" t="s">
        <v>6243</v>
      </c>
      <c r="P892" s="100" t="s">
        <v>6244</v>
      </c>
      <c r="Q892" s="102">
        <v>9.6136000000000017</v>
      </c>
      <c r="R892" s="98">
        <v>0</v>
      </c>
      <c r="S892" s="98">
        <v>9.6136000000000017</v>
      </c>
      <c r="T892" s="98">
        <v>0</v>
      </c>
      <c r="U892" s="102">
        <v>9.6136000000000017</v>
      </c>
      <c r="V892" s="98">
        <v>10</v>
      </c>
      <c r="W892" s="98">
        <v>66</v>
      </c>
      <c r="X892" s="103" t="s">
        <v>6245</v>
      </c>
      <c r="Y892" s="102"/>
      <c r="Z892" s="102"/>
      <c r="AA892" s="102"/>
      <c r="AB892" s="102">
        <v>65</v>
      </c>
      <c r="AC892" s="98"/>
      <c r="AD892" s="102">
        <v>60</v>
      </c>
      <c r="AE892" s="104">
        <v>3</v>
      </c>
      <c r="AF892" s="105">
        <v>10</v>
      </c>
      <c r="AG892" s="106" t="s">
        <v>6246</v>
      </c>
      <c r="AH892" s="100" t="s">
        <v>6247</v>
      </c>
      <c r="AI892" s="107">
        <v>10</v>
      </c>
      <c r="AJ892" s="106" t="s">
        <v>6248</v>
      </c>
      <c r="AK892" s="98" t="s">
        <v>6248</v>
      </c>
      <c r="AL892" s="107"/>
      <c r="AM892" s="106" t="s">
        <v>6248</v>
      </c>
      <c r="AN892" s="98" t="s">
        <v>6248</v>
      </c>
      <c r="AO892" s="107"/>
      <c r="AP892" s="106" t="s">
        <v>6248</v>
      </c>
      <c r="AQ892" s="98" t="s">
        <v>6248</v>
      </c>
      <c r="AR892" s="107"/>
      <c r="AS892" s="106"/>
      <c r="AT892" s="98"/>
      <c r="AU892" s="107"/>
      <c r="AV892" s="108"/>
      <c r="AW892" s="98"/>
      <c r="AX892" s="98"/>
    </row>
    <row r="893" spans="1:50" ht="63.7" x14ac:dyDescent="0.25">
      <c r="A893" s="97">
        <v>3039</v>
      </c>
      <c r="B893" s="100" t="s">
        <v>6912</v>
      </c>
      <c r="C893" s="98">
        <v>1</v>
      </c>
      <c r="D893" s="99"/>
      <c r="E893" s="100" t="s">
        <v>6249</v>
      </c>
      <c r="F893" s="98" t="s">
        <v>6250</v>
      </c>
      <c r="G893" s="100" t="s">
        <v>6251</v>
      </c>
      <c r="H893" s="98">
        <v>2013</v>
      </c>
      <c r="I893" s="100" t="s">
        <v>6251</v>
      </c>
      <c r="J893" s="101">
        <v>56696.95</v>
      </c>
      <c r="K893" s="100" t="s">
        <v>5919</v>
      </c>
      <c r="L893" s="100" t="s">
        <v>6252</v>
      </c>
      <c r="M893" s="100" t="s">
        <v>6253</v>
      </c>
      <c r="N893" s="100" t="s">
        <v>6254</v>
      </c>
      <c r="O893" s="100" t="s">
        <v>6255</v>
      </c>
      <c r="P893" s="100" t="s">
        <v>6256</v>
      </c>
      <c r="Q893" s="102">
        <v>6.6702294117647059</v>
      </c>
      <c r="R893" s="98">
        <v>0</v>
      </c>
      <c r="S893" s="98">
        <v>6.6702294117647059</v>
      </c>
      <c r="T893" s="98">
        <v>0</v>
      </c>
      <c r="U893" s="102">
        <v>6.6702294117647059</v>
      </c>
      <c r="V893" s="98">
        <v>25</v>
      </c>
      <c r="W893" s="98">
        <v>66</v>
      </c>
      <c r="X893" s="103" t="s">
        <v>6245</v>
      </c>
      <c r="Y893" s="102"/>
      <c r="Z893" s="102"/>
      <c r="AA893" s="102"/>
      <c r="AB893" s="102">
        <v>65</v>
      </c>
      <c r="AC893" s="98"/>
      <c r="AD893" s="102">
        <v>60</v>
      </c>
      <c r="AE893" s="104">
        <v>3</v>
      </c>
      <c r="AF893" s="105">
        <v>5</v>
      </c>
      <c r="AG893" s="106" t="s">
        <v>6246</v>
      </c>
      <c r="AH893" s="100" t="s">
        <v>6247</v>
      </c>
      <c r="AI893" s="107">
        <v>5</v>
      </c>
      <c r="AJ893" s="106" t="s">
        <v>6248</v>
      </c>
      <c r="AK893" s="98" t="s">
        <v>6248</v>
      </c>
      <c r="AL893" s="107"/>
      <c r="AM893" s="106" t="s">
        <v>6248</v>
      </c>
      <c r="AN893" s="98" t="s">
        <v>6248</v>
      </c>
      <c r="AO893" s="107"/>
      <c r="AP893" s="106" t="s">
        <v>6248</v>
      </c>
      <c r="AQ893" s="98" t="s">
        <v>6248</v>
      </c>
      <c r="AR893" s="107"/>
      <c r="AS893" s="106"/>
      <c r="AT893" s="98"/>
      <c r="AU893" s="107"/>
      <c r="AV893" s="108"/>
      <c r="AW893" s="98"/>
      <c r="AX893" s="98"/>
    </row>
    <row r="894" spans="1:50" ht="216.55" x14ac:dyDescent="0.25">
      <c r="A894" s="97">
        <v>3039</v>
      </c>
      <c r="B894" s="100" t="s">
        <v>6912</v>
      </c>
      <c r="C894" s="98">
        <v>1</v>
      </c>
      <c r="D894" s="99"/>
      <c r="E894" s="100" t="s">
        <v>1560</v>
      </c>
      <c r="F894" s="98" t="s">
        <v>6257</v>
      </c>
      <c r="G894" s="100" t="s">
        <v>6258</v>
      </c>
      <c r="H894" s="98">
        <v>2011</v>
      </c>
      <c r="I894" s="100" t="s">
        <v>6259</v>
      </c>
      <c r="J894" s="101">
        <v>75920.320000000007</v>
      </c>
      <c r="K894" s="100" t="s">
        <v>5919</v>
      </c>
      <c r="L894" s="100" t="s">
        <v>6252</v>
      </c>
      <c r="M894" s="100" t="s">
        <v>6253</v>
      </c>
      <c r="N894" s="100" t="s">
        <v>6260</v>
      </c>
      <c r="O894" s="100" t="s">
        <v>6261</v>
      </c>
      <c r="P894" s="100">
        <v>12</v>
      </c>
      <c r="Q894" s="102">
        <v>8.9318023529411779</v>
      </c>
      <c r="R894" s="98">
        <v>0</v>
      </c>
      <c r="S894" s="98">
        <v>8.9318023529411779</v>
      </c>
      <c r="T894" s="98">
        <v>0</v>
      </c>
      <c r="U894" s="102">
        <v>8.9318023529411779</v>
      </c>
      <c r="V894" s="98">
        <v>30</v>
      </c>
      <c r="W894" s="98">
        <v>100</v>
      </c>
      <c r="X894" s="103" t="s">
        <v>6245</v>
      </c>
      <c r="Y894" s="102"/>
      <c r="Z894" s="102"/>
      <c r="AA894" s="102"/>
      <c r="AB894" s="102">
        <v>47</v>
      </c>
      <c r="AC894" s="98"/>
      <c r="AD894" s="102">
        <v>60</v>
      </c>
      <c r="AE894" s="104">
        <v>3</v>
      </c>
      <c r="AF894" s="105">
        <v>45</v>
      </c>
      <c r="AG894" s="106" t="s">
        <v>6262</v>
      </c>
      <c r="AH894" s="100" t="s">
        <v>6247</v>
      </c>
      <c r="AI894" s="107">
        <v>45</v>
      </c>
      <c r="AJ894" s="106" t="s">
        <v>6248</v>
      </c>
      <c r="AK894" s="98" t="s">
        <v>6248</v>
      </c>
      <c r="AL894" s="107"/>
      <c r="AM894" s="106" t="s">
        <v>6248</v>
      </c>
      <c r="AN894" s="98" t="s">
        <v>6248</v>
      </c>
      <c r="AO894" s="107"/>
      <c r="AP894" s="106" t="s">
        <v>6248</v>
      </c>
      <c r="AQ894" s="98" t="s">
        <v>6248</v>
      </c>
      <c r="AR894" s="107"/>
      <c r="AS894" s="106"/>
      <c r="AT894" s="98"/>
      <c r="AU894" s="107"/>
      <c r="AV894" s="108"/>
      <c r="AW894" s="98"/>
      <c r="AX894" s="98"/>
    </row>
    <row r="895" spans="1:50" ht="63.7" x14ac:dyDescent="0.25">
      <c r="A895" s="97">
        <v>3039</v>
      </c>
      <c r="B895" s="100" t="s">
        <v>6912</v>
      </c>
      <c r="C895" s="98">
        <v>1</v>
      </c>
      <c r="D895" s="99"/>
      <c r="E895" s="100" t="s">
        <v>6249</v>
      </c>
      <c r="F895" s="98" t="s">
        <v>6263</v>
      </c>
      <c r="G895" s="100" t="s">
        <v>6264</v>
      </c>
      <c r="H895" s="98">
        <v>2013</v>
      </c>
      <c r="I895" s="100" t="s">
        <v>6265</v>
      </c>
      <c r="J895" s="101">
        <v>72033.77</v>
      </c>
      <c r="K895" s="100" t="s">
        <v>5919</v>
      </c>
      <c r="L895" s="100" t="s">
        <v>6266</v>
      </c>
      <c r="M895" s="100" t="s">
        <v>6267</v>
      </c>
      <c r="N895" s="100" t="s">
        <v>6268</v>
      </c>
      <c r="O895" s="100" t="s">
        <v>6269</v>
      </c>
      <c r="P895" s="100" t="s">
        <v>6270</v>
      </c>
      <c r="Q895" s="102">
        <v>8.4745611764705888</v>
      </c>
      <c r="R895" s="98">
        <v>0</v>
      </c>
      <c r="S895" s="98">
        <v>8.4745611764705888</v>
      </c>
      <c r="T895" s="98">
        <v>0</v>
      </c>
      <c r="U895" s="102">
        <v>8.4745611764705888</v>
      </c>
      <c r="V895" s="98">
        <v>18</v>
      </c>
      <c r="W895" s="98">
        <v>80</v>
      </c>
      <c r="X895" s="103" t="s">
        <v>6245</v>
      </c>
      <c r="Y895" s="102"/>
      <c r="Z895" s="102"/>
      <c r="AA895" s="102"/>
      <c r="AB895" s="102">
        <v>65</v>
      </c>
      <c r="AC895" s="98"/>
      <c r="AD895" s="102">
        <v>60</v>
      </c>
      <c r="AE895" s="104">
        <v>3</v>
      </c>
      <c r="AF895" s="105">
        <v>20</v>
      </c>
      <c r="AG895" s="106" t="s">
        <v>6271</v>
      </c>
      <c r="AH895" s="100" t="s">
        <v>6247</v>
      </c>
      <c r="AI895" s="107">
        <v>20</v>
      </c>
      <c r="AJ895" s="106" t="s">
        <v>6248</v>
      </c>
      <c r="AK895" s="98" t="s">
        <v>6248</v>
      </c>
      <c r="AL895" s="107"/>
      <c r="AM895" s="106" t="s">
        <v>6248</v>
      </c>
      <c r="AN895" s="98" t="s">
        <v>6248</v>
      </c>
      <c r="AO895" s="107"/>
      <c r="AP895" s="106" t="s">
        <v>6248</v>
      </c>
      <c r="AQ895" s="98" t="s">
        <v>6248</v>
      </c>
      <c r="AR895" s="107"/>
      <c r="AS895" s="106"/>
      <c r="AT895" s="98"/>
      <c r="AU895" s="107"/>
      <c r="AV895" s="108"/>
      <c r="AW895" s="98"/>
      <c r="AX895" s="98"/>
    </row>
    <row r="896" spans="1:50" ht="254.8" x14ac:dyDescent="0.25">
      <c r="A896" s="97">
        <v>3039</v>
      </c>
      <c r="B896" s="100" t="s">
        <v>6912</v>
      </c>
      <c r="C896" s="98">
        <v>1</v>
      </c>
      <c r="D896" s="99"/>
      <c r="E896" s="100" t="s">
        <v>6272</v>
      </c>
      <c r="F896" s="98" t="s">
        <v>6273</v>
      </c>
      <c r="G896" s="100" t="s">
        <v>6274</v>
      </c>
      <c r="H896" s="98">
        <v>2010</v>
      </c>
      <c r="I896" s="100" t="s">
        <v>6274</v>
      </c>
      <c r="J896" s="101">
        <v>282691.67</v>
      </c>
      <c r="K896" s="100" t="s">
        <v>5919</v>
      </c>
      <c r="L896" s="100" t="s">
        <v>6252</v>
      </c>
      <c r="M896" s="100" t="s">
        <v>6253</v>
      </c>
      <c r="N896" s="100" t="s">
        <v>6275</v>
      </c>
      <c r="O896" s="100" t="s">
        <v>6276</v>
      </c>
      <c r="P896" s="100" t="s">
        <v>6277</v>
      </c>
      <c r="Q896" s="102">
        <v>18</v>
      </c>
      <c r="R896" s="98">
        <v>0</v>
      </c>
      <c r="S896" s="98">
        <v>18</v>
      </c>
      <c r="T896" s="98">
        <v>0</v>
      </c>
      <c r="U896" s="102">
        <v>18</v>
      </c>
      <c r="V896" s="98">
        <v>64</v>
      </c>
      <c r="W896" s="98">
        <v>100</v>
      </c>
      <c r="X896" s="103" t="s">
        <v>6245</v>
      </c>
      <c r="Y896" s="102"/>
      <c r="Z896" s="102"/>
      <c r="AA896" s="102"/>
      <c r="AB896" s="102">
        <v>44</v>
      </c>
      <c r="AC896" s="98"/>
      <c r="AD896" s="102">
        <v>60</v>
      </c>
      <c r="AE896" s="104">
        <v>3</v>
      </c>
      <c r="AF896" s="105">
        <v>55</v>
      </c>
      <c r="AG896" s="106" t="s">
        <v>6271</v>
      </c>
      <c r="AH896" s="100" t="s">
        <v>6278</v>
      </c>
      <c r="AI896" s="107">
        <v>40</v>
      </c>
      <c r="AJ896" s="106" t="s">
        <v>6248</v>
      </c>
      <c r="AK896" s="98" t="s">
        <v>6248</v>
      </c>
      <c r="AL896" s="107"/>
      <c r="AM896" s="106" t="s">
        <v>6248</v>
      </c>
      <c r="AN896" s="98" t="s">
        <v>6248</v>
      </c>
      <c r="AO896" s="107"/>
      <c r="AP896" s="106" t="s">
        <v>6248</v>
      </c>
      <c r="AQ896" s="98" t="s">
        <v>6248</v>
      </c>
      <c r="AR896" s="107"/>
      <c r="AS896" s="106" t="s">
        <v>6279</v>
      </c>
      <c r="AT896" s="98" t="s">
        <v>6280</v>
      </c>
      <c r="AU896" s="107">
        <v>15</v>
      </c>
      <c r="AV896" s="108"/>
      <c r="AW896" s="98"/>
      <c r="AX896" s="98"/>
    </row>
    <row r="897" spans="1:256" ht="280.25" x14ac:dyDescent="0.25">
      <c r="A897" s="97">
        <v>3039</v>
      </c>
      <c r="B897" s="100" t="s">
        <v>6912</v>
      </c>
      <c r="C897" s="98">
        <v>1</v>
      </c>
      <c r="D897" s="99"/>
      <c r="E897" s="100" t="s">
        <v>6281</v>
      </c>
      <c r="F897" s="98" t="s">
        <v>6282</v>
      </c>
      <c r="G897" s="100" t="s">
        <v>6283</v>
      </c>
      <c r="H897" s="98">
        <v>2011</v>
      </c>
      <c r="I897" s="100" t="s">
        <v>6284</v>
      </c>
      <c r="J897" s="101">
        <v>237559.2</v>
      </c>
      <c r="K897" s="100" t="s">
        <v>5919</v>
      </c>
      <c r="L897" s="100" t="s">
        <v>6285</v>
      </c>
      <c r="M897" s="100" t="s">
        <v>6286</v>
      </c>
      <c r="N897" s="100" t="s">
        <v>6287</v>
      </c>
      <c r="O897" s="100" t="s">
        <v>6288</v>
      </c>
      <c r="P897" s="100" t="s">
        <v>6289</v>
      </c>
      <c r="Q897" s="102">
        <v>27.948141176470589</v>
      </c>
      <c r="R897" s="98">
        <v>0</v>
      </c>
      <c r="S897" s="98">
        <v>27.948141176470589</v>
      </c>
      <c r="T897" s="98">
        <v>0</v>
      </c>
      <c r="U897" s="102">
        <v>27.948141176470589</v>
      </c>
      <c r="V897" s="98">
        <v>20</v>
      </c>
      <c r="W897" s="98">
        <v>100</v>
      </c>
      <c r="X897" s="103" t="s">
        <v>6245</v>
      </c>
      <c r="Y897" s="102"/>
      <c r="Z897" s="102"/>
      <c r="AA897" s="102"/>
      <c r="AB897" s="102">
        <v>44</v>
      </c>
      <c r="AC897" s="98"/>
      <c r="AD897" s="102">
        <v>60</v>
      </c>
      <c r="AE897" s="104">
        <v>3</v>
      </c>
      <c r="AF897" s="105">
        <v>10</v>
      </c>
      <c r="AG897" s="106" t="s">
        <v>6290</v>
      </c>
      <c r="AH897" s="100" t="s">
        <v>6291</v>
      </c>
      <c r="AI897" s="107">
        <v>10</v>
      </c>
      <c r="AJ897" s="106" t="s">
        <v>6248</v>
      </c>
      <c r="AK897" s="98" t="s">
        <v>6248</v>
      </c>
      <c r="AL897" s="107"/>
      <c r="AM897" s="106" t="s">
        <v>6248</v>
      </c>
      <c r="AN897" s="98" t="s">
        <v>6248</v>
      </c>
      <c r="AO897" s="107"/>
      <c r="AP897" s="106" t="s">
        <v>6248</v>
      </c>
      <c r="AQ897" s="98" t="s">
        <v>6248</v>
      </c>
      <c r="AR897" s="107"/>
      <c r="AS897" s="106"/>
      <c r="AT897" s="98"/>
      <c r="AU897" s="107"/>
      <c r="AV897" s="108"/>
      <c r="AW897" s="98"/>
      <c r="AX897" s="98"/>
    </row>
    <row r="898" spans="1:256" ht="409.6" x14ac:dyDescent="0.25">
      <c r="A898" s="97">
        <v>3039</v>
      </c>
      <c r="B898" s="100" t="s">
        <v>6912</v>
      </c>
      <c r="C898" s="98">
        <v>1</v>
      </c>
      <c r="D898" s="99"/>
      <c r="E898" s="100" t="s">
        <v>6292</v>
      </c>
      <c r="F898" s="98" t="s">
        <v>6293</v>
      </c>
      <c r="G898" s="100" t="s">
        <v>6294</v>
      </c>
      <c r="H898" s="98">
        <v>2013</v>
      </c>
      <c r="I898" s="100" t="s">
        <v>6295</v>
      </c>
      <c r="J898" s="101">
        <v>2649331</v>
      </c>
      <c r="K898" s="100" t="s">
        <v>5919</v>
      </c>
      <c r="L898" s="100" t="s">
        <v>6285</v>
      </c>
      <c r="M898" s="100" t="s">
        <v>6286</v>
      </c>
      <c r="N898" s="100" t="s">
        <v>6296</v>
      </c>
      <c r="O898" s="100" t="s">
        <v>6297</v>
      </c>
      <c r="P898" s="100" t="s">
        <v>6298</v>
      </c>
      <c r="Q898" s="102">
        <v>311.68600000000004</v>
      </c>
      <c r="R898" s="98">
        <v>0</v>
      </c>
      <c r="S898" s="98">
        <v>311.68600000000004</v>
      </c>
      <c r="T898" s="98">
        <v>0</v>
      </c>
      <c r="U898" s="102">
        <v>311.68600000000004</v>
      </c>
      <c r="V898" s="98">
        <v>0</v>
      </c>
      <c r="W898" s="98">
        <v>0</v>
      </c>
      <c r="X898" s="103" t="s">
        <v>6245</v>
      </c>
      <c r="Y898" s="102"/>
      <c r="Z898" s="102"/>
      <c r="AA898" s="102"/>
      <c r="AB898" s="102">
        <v>27</v>
      </c>
      <c r="AC898" s="98"/>
      <c r="AD898" s="102">
        <v>60</v>
      </c>
      <c r="AE898" s="104">
        <v>3</v>
      </c>
      <c r="AF898" s="105">
        <v>0</v>
      </c>
      <c r="AG898" s="106" t="s">
        <v>6299</v>
      </c>
      <c r="AH898" s="100" t="s">
        <v>6300</v>
      </c>
      <c r="AI898" s="107">
        <v>0</v>
      </c>
      <c r="AJ898" s="106" t="s">
        <v>6248</v>
      </c>
      <c r="AK898" s="98" t="s">
        <v>6248</v>
      </c>
      <c r="AL898" s="107"/>
      <c r="AM898" s="106" t="s">
        <v>6248</v>
      </c>
      <c r="AN898" s="98" t="s">
        <v>6248</v>
      </c>
      <c r="AO898" s="107"/>
      <c r="AP898" s="106" t="s">
        <v>6248</v>
      </c>
      <c r="AQ898" s="98" t="s">
        <v>6248</v>
      </c>
      <c r="AR898" s="107"/>
      <c r="AS898" s="106"/>
      <c r="AT898" s="98"/>
      <c r="AU898" s="107"/>
      <c r="AV898" s="108"/>
      <c r="AW898" s="98"/>
      <c r="AX898" s="98"/>
    </row>
    <row r="899" spans="1:256" ht="63.7" x14ac:dyDescent="0.25">
      <c r="A899" s="97">
        <v>3039</v>
      </c>
      <c r="B899" s="100" t="s">
        <v>6912</v>
      </c>
      <c r="C899" s="98">
        <v>1</v>
      </c>
      <c r="D899" s="99"/>
      <c r="E899" s="100" t="s">
        <v>6301</v>
      </c>
      <c r="F899" s="98" t="s">
        <v>6302</v>
      </c>
      <c r="G899" s="100" t="s">
        <v>6303</v>
      </c>
      <c r="H899" s="98">
        <v>2010</v>
      </c>
      <c r="I899" s="100" t="s">
        <v>6303</v>
      </c>
      <c r="J899" s="101">
        <v>52279.81</v>
      </c>
      <c r="K899" s="100" t="s">
        <v>5919</v>
      </c>
      <c r="L899" s="100" t="s">
        <v>6240</v>
      </c>
      <c r="M899" s="100" t="s">
        <v>6241</v>
      </c>
      <c r="N899" s="100" t="s">
        <v>6304</v>
      </c>
      <c r="O899" s="100" t="s">
        <v>6305</v>
      </c>
      <c r="P899" s="100" t="s">
        <v>6306</v>
      </c>
      <c r="Q899" s="102">
        <v>6.1505658823529412</v>
      </c>
      <c r="R899" s="98">
        <v>0</v>
      </c>
      <c r="S899" s="98">
        <v>6.1505658823529412</v>
      </c>
      <c r="T899" s="98">
        <v>0</v>
      </c>
      <c r="U899" s="102">
        <v>6.1505658823529412</v>
      </c>
      <c r="V899" s="98">
        <v>25</v>
      </c>
      <c r="W899" s="98">
        <v>100</v>
      </c>
      <c r="X899" s="103" t="s">
        <v>6245</v>
      </c>
      <c r="Y899" s="102"/>
      <c r="Z899" s="102"/>
      <c r="AA899" s="102"/>
      <c r="AB899" s="102">
        <v>65</v>
      </c>
      <c r="AC899" s="98"/>
      <c r="AD899" s="102">
        <v>60</v>
      </c>
      <c r="AE899" s="104">
        <v>3</v>
      </c>
      <c r="AF899" s="105">
        <v>20</v>
      </c>
      <c r="AG899" s="106" t="s">
        <v>6299</v>
      </c>
      <c r="AH899" s="100" t="s">
        <v>6278</v>
      </c>
      <c r="AI899" s="107">
        <v>20</v>
      </c>
      <c r="AJ899" s="106" t="s">
        <v>6248</v>
      </c>
      <c r="AK899" s="98" t="s">
        <v>6248</v>
      </c>
      <c r="AL899" s="107"/>
      <c r="AM899" s="106" t="s">
        <v>6248</v>
      </c>
      <c r="AN899" s="98" t="s">
        <v>6248</v>
      </c>
      <c r="AO899" s="107"/>
      <c r="AP899" s="106" t="s">
        <v>6248</v>
      </c>
      <c r="AQ899" s="98" t="s">
        <v>6248</v>
      </c>
      <c r="AR899" s="107"/>
      <c r="AS899" s="106"/>
      <c r="AT899" s="98"/>
      <c r="AU899" s="107"/>
      <c r="AV899" s="108"/>
      <c r="AW899" s="98"/>
      <c r="AX899" s="98"/>
    </row>
    <row r="900" spans="1:256" ht="114.65" x14ac:dyDescent="0.25">
      <c r="A900" s="97">
        <v>3039</v>
      </c>
      <c r="B900" s="100" t="s">
        <v>6912</v>
      </c>
      <c r="C900" s="98">
        <v>1</v>
      </c>
      <c r="D900" s="99"/>
      <c r="E900" s="100" t="s">
        <v>6272</v>
      </c>
      <c r="F900" s="98" t="s">
        <v>6263</v>
      </c>
      <c r="G900" s="100" t="s">
        <v>6307</v>
      </c>
      <c r="H900" s="98">
        <v>2010</v>
      </c>
      <c r="I900" s="100" t="s">
        <v>6308</v>
      </c>
      <c r="J900" s="101">
        <v>88635</v>
      </c>
      <c r="K900" s="100" t="s">
        <v>5919</v>
      </c>
      <c r="L900" s="100" t="s">
        <v>6285</v>
      </c>
      <c r="M900" s="100" t="s">
        <v>6286</v>
      </c>
      <c r="N900" s="100" t="s">
        <v>6309</v>
      </c>
      <c r="O900" s="100" t="s">
        <v>6310</v>
      </c>
      <c r="P900" s="100" t="s">
        <v>6311</v>
      </c>
      <c r="Q900" s="102">
        <v>10.427647058823529</v>
      </c>
      <c r="R900" s="98">
        <v>0</v>
      </c>
      <c r="S900" s="98">
        <v>10.427647058823529</v>
      </c>
      <c r="T900" s="98">
        <v>0</v>
      </c>
      <c r="U900" s="102">
        <v>10.427647058823529</v>
      </c>
      <c r="V900" s="98">
        <v>20</v>
      </c>
      <c r="W900" s="98">
        <v>100</v>
      </c>
      <c r="X900" s="103" t="s">
        <v>6245</v>
      </c>
      <c r="Y900" s="102"/>
      <c r="Z900" s="102"/>
      <c r="AA900" s="102"/>
      <c r="AB900" s="102">
        <v>24</v>
      </c>
      <c r="AC900" s="98"/>
      <c r="AD900" s="102">
        <v>60</v>
      </c>
      <c r="AE900" s="104">
        <v>3</v>
      </c>
      <c r="AF900" s="105">
        <v>30</v>
      </c>
      <c r="AG900" s="106" t="s">
        <v>6271</v>
      </c>
      <c r="AH900" s="100" t="s">
        <v>6247</v>
      </c>
      <c r="AI900" s="107">
        <v>30</v>
      </c>
      <c r="AJ900" s="106" t="s">
        <v>6248</v>
      </c>
      <c r="AK900" s="98" t="s">
        <v>6248</v>
      </c>
      <c r="AL900" s="107"/>
      <c r="AM900" s="106" t="s">
        <v>6248</v>
      </c>
      <c r="AN900" s="98" t="s">
        <v>6248</v>
      </c>
      <c r="AO900" s="107"/>
      <c r="AP900" s="106" t="s">
        <v>6248</v>
      </c>
      <c r="AQ900" s="98" t="s">
        <v>6248</v>
      </c>
      <c r="AR900" s="107"/>
      <c r="AS900" s="106"/>
      <c r="AT900" s="98"/>
      <c r="AU900" s="107"/>
      <c r="AV900" s="108"/>
      <c r="AW900" s="98"/>
      <c r="AX900" s="98"/>
    </row>
    <row r="901" spans="1:256" ht="191.1" x14ac:dyDescent="0.25">
      <c r="A901" s="97">
        <v>3039</v>
      </c>
      <c r="B901" s="100" t="s">
        <v>6912</v>
      </c>
      <c r="C901" s="98">
        <v>1</v>
      </c>
      <c r="D901" s="99"/>
      <c r="E901" s="100" t="s">
        <v>6272</v>
      </c>
      <c r="F901" s="98" t="s">
        <v>6273</v>
      </c>
      <c r="G901" s="100" t="s">
        <v>6312</v>
      </c>
      <c r="H901" s="98">
        <v>2013</v>
      </c>
      <c r="I901" s="100" t="s">
        <v>6313</v>
      </c>
      <c r="J901" s="101">
        <v>189290</v>
      </c>
      <c r="K901" s="100" t="s">
        <v>5919</v>
      </c>
      <c r="L901" s="100" t="s">
        <v>6252</v>
      </c>
      <c r="M901" s="100" t="s">
        <v>6253</v>
      </c>
      <c r="N901" s="100" t="s">
        <v>6314</v>
      </c>
      <c r="O901" s="100" t="s">
        <v>6315</v>
      </c>
      <c r="P901" s="100" t="s">
        <v>6316</v>
      </c>
      <c r="Q901" s="102">
        <v>22.269411764705882</v>
      </c>
      <c r="R901" s="98">
        <v>0</v>
      </c>
      <c r="S901" s="98">
        <v>22.269411764705882</v>
      </c>
      <c r="T901" s="98">
        <v>0</v>
      </c>
      <c r="U901" s="102">
        <v>22.269411764705882</v>
      </c>
      <c r="V901" s="98">
        <v>15</v>
      </c>
      <c r="W901" s="98">
        <v>77</v>
      </c>
      <c r="X901" s="103" t="s">
        <v>6245</v>
      </c>
      <c r="Y901" s="102"/>
      <c r="Z901" s="102"/>
      <c r="AA901" s="102"/>
      <c r="AB901" s="102">
        <v>65</v>
      </c>
      <c r="AC901" s="98"/>
      <c r="AD901" s="102">
        <v>60</v>
      </c>
      <c r="AE901" s="104">
        <v>3</v>
      </c>
      <c r="AF901" s="105">
        <v>20</v>
      </c>
      <c r="AG901" s="106" t="s">
        <v>6271</v>
      </c>
      <c r="AH901" s="100" t="s">
        <v>6317</v>
      </c>
      <c r="AI901" s="107">
        <v>20</v>
      </c>
      <c r="AJ901" s="106" t="s">
        <v>6248</v>
      </c>
      <c r="AK901" s="98" t="s">
        <v>6248</v>
      </c>
      <c r="AL901" s="107"/>
      <c r="AM901" s="106" t="s">
        <v>6248</v>
      </c>
      <c r="AN901" s="98" t="s">
        <v>6248</v>
      </c>
      <c r="AO901" s="107"/>
      <c r="AP901" s="106" t="s">
        <v>6248</v>
      </c>
      <c r="AQ901" s="98" t="s">
        <v>6248</v>
      </c>
      <c r="AR901" s="107"/>
      <c r="AS901" s="106"/>
      <c r="AT901" s="98"/>
      <c r="AU901" s="107"/>
      <c r="AV901" s="108"/>
      <c r="AW901" s="98"/>
      <c r="AX901" s="98"/>
    </row>
    <row r="902" spans="1:256" ht="63.7" x14ac:dyDescent="0.25">
      <c r="A902" s="97">
        <v>3039</v>
      </c>
      <c r="B902" s="100" t="s">
        <v>6912</v>
      </c>
      <c r="C902" s="98">
        <v>1</v>
      </c>
      <c r="D902" s="99"/>
      <c r="E902" s="100" t="s">
        <v>6318</v>
      </c>
      <c r="F902" s="98" t="s">
        <v>6319</v>
      </c>
      <c r="G902" s="100" t="s">
        <v>6320</v>
      </c>
      <c r="H902" s="98">
        <v>2013</v>
      </c>
      <c r="I902" s="100" t="s">
        <v>6320</v>
      </c>
      <c r="J902" s="101">
        <v>132305.07999999999</v>
      </c>
      <c r="K902" s="100" t="s">
        <v>5919</v>
      </c>
      <c r="L902" s="100" t="s">
        <v>6285</v>
      </c>
      <c r="M902" s="100" t="s">
        <v>6286</v>
      </c>
      <c r="N902" s="100" t="s">
        <v>6321</v>
      </c>
      <c r="O902" s="100" t="s">
        <v>6322</v>
      </c>
      <c r="P902" s="100" t="s">
        <v>6323</v>
      </c>
      <c r="Q902" s="102">
        <v>15.565303529411764</v>
      </c>
      <c r="R902" s="98">
        <v>0</v>
      </c>
      <c r="S902" s="98">
        <v>15.565303529411764</v>
      </c>
      <c r="T902" s="98">
        <v>0</v>
      </c>
      <c r="U902" s="102">
        <v>15.565303529411764</v>
      </c>
      <c r="V902" s="98">
        <v>40</v>
      </c>
      <c r="W902" s="98">
        <v>66</v>
      </c>
      <c r="X902" s="103" t="s">
        <v>6245</v>
      </c>
      <c r="Y902" s="102"/>
      <c r="Z902" s="102"/>
      <c r="AA902" s="102"/>
      <c r="AB902" s="102">
        <v>19</v>
      </c>
      <c r="AC902" s="98"/>
      <c r="AD902" s="102">
        <v>60</v>
      </c>
      <c r="AE902" s="104">
        <v>3</v>
      </c>
      <c r="AF902" s="105">
        <v>50</v>
      </c>
      <c r="AG902" s="106" t="s">
        <v>6324</v>
      </c>
      <c r="AH902" s="100" t="s">
        <v>6247</v>
      </c>
      <c r="AI902" s="107">
        <v>50</v>
      </c>
      <c r="AJ902" s="106" t="s">
        <v>6248</v>
      </c>
      <c r="AK902" s="98" t="s">
        <v>6248</v>
      </c>
      <c r="AL902" s="107"/>
      <c r="AM902" s="106" t="s">
        <v>6248</v>
      </c>
      <c r="AN902" s="98" t="s">
        <v>6248</v>
      </c>
      <c r="AO902" s="107"/>
      <c r="AP902" s="106" t="s">
        <v>6248</v>
      </c>
      <c r="AQ902" s="98" t="s">
        <v>6248</v>
      </c>
      <c r="AR902" s="107"/>
      <c r="AS902" s="106"/>
      <c r="AT902" s="98"/>
      <c r="AU902" s="107"/>
      <c r="AV902" s="108"/>
      <c r="AW902" s="98"/>
      <c r="AX902" s="98"/>
    </row>
    <row r="903" spans="1:256" ht="114.65" x14ac:dyDescent="0.25">
      <c r="A903" s="97">
        <v>3039</v>
      </c>
      <c r="B903" s="100" t="s">
        <v>6912</v>
      </c>
      <c r="C903" s="98">
        <v>1</v>
      </c>
      <c r="D903" s="99"/>
      <c r="E903" s="100" t="s">
        <v>6325</v>
      </c>
      <c r="F903" s="98" t="s">
        <v>6257</v>
      </c>
      <c r="G903" s="100" t="s">
        <v>6326</v>
      </c>
      <c r="H903" s="98">
        <v>2012</v>
      </c>
      <c r="I903" s="100" t="s">
        <v>6327</v>
      </c>
      <c r="J903" s="101">
        <v>755742.39</v>
      </c>
      <c r="K903" s="100" t="s">
        <v>5919</v>
      </c>
      <c r="L903" s="100" t="s">
        <v>6285</v>
      </c>
      <c r="M903" s="100" t="s">
        <v>6286</v>
      </c>
      <c r="N903" s="100" t="s">
        <v>6328</v>
      </c>
      <c r="O903" s="100" t="s">
        <v>6329</v>
      </c>
      <c r="P903" s="100" t="s">
        <v>6330</v>
      </c>
      <c r="Q903" s="102">
        <v>88.910869411764708</v>
      </c>
      <c r="R903" s="98">
        <v>0</v>
      </c>
      <c r="S903" s="98">
        <v>88.910869411764708</v>
      </c>
      <c r="T903" s="98">
        <v>0</v>
      </c>
      <c r="U903" s="102">
        <v>88.910869411764708</v>
      </c>
      <c r="V903" s="98">
        <v>55</v>
      </c>
      <c r="W903" s="98">
        <v>97</v>
      </c>
      <c r="X903" s="103" t="s">
        <v>6245</v>
      </c>
      <c r="Y903" s="102"/>
      <c r="Z903" s="102"/>
      <c r="AA903" s="102"/>
      <c r="AB903" s="102">
        <v>19</v>
      </c>
      <c r="AC903" s="98"/>
      <c r="AD903" s="102">
        <v>60</v>
      </c>
      <c r="AE903" s="104">
        <v>3</v>
      </c>
      <c r="AF903" s="105">
        <v>35</v>
      </c>
      <c r="AG903" s="106" t="s">
        <v>6324</v>
      </c>
      <c r="AH903" s="100" t="s">
        <v>6247</v>
      </c>
      <c r="AI903" s="107">
        <v>35</v>
      </c>
      <c r="AJ903" s="106" t="s">
        <v>6248</v>
      </c>
      <c r="AK903" s="98" t="s">
        <v>6248</v>
      </c>
      <c r="AL903" s="107"/>
      <c r="AM903" s="106" t="s">
        <v>6248</v>
      </c>
      <c r="AN903" s="98" t="s">
        <v>6248</v>
      </c>
      <c r="AO903" s="107"/>
      <c r="AP903" s="106" t="s">
        <v>6248</v>
      </c>
      <c r="AQ903" s="98" t="s">
        <v>6248</v>
      </c>
      <c r="AR903" s="107"/>
      <c r="AS903" s="106"/>
      <c r="AT903" s="98"/>
      <c r="AU903" s="107"/>
      <c r="AV903" s="108"/>
      <c r="AW903" s="98"/>
      <c r="AX903" s="98"/>
    </row>
    <row r="904" spans="1:256" ht="280.25" x14ac:dyDescent="0.25">
      <c r="A904" s="97">
        <v>3050</v>
      </c>
      <c r="B904" s="100" t="s">
        <v>6913</v>
      </c>
      <c r="C904" s="98"/>
      <c r="D904" s="99"/>
      <c r="E904" s="100" t="s">
        <v>5760</v>
      </c>
      <c r="F904" s="98" t="s">
        <v>5761</v>
      </c>
      <c r="G904" s="100" t="s">
        <v>5866</v>
      </c>
      <c r="H904" s="98">
        <v>2010</v>
      </c>
      <c r="I904" s="100" t="s">
        <v>5867</v>
      </c>
      <c r="J904" s="101">
        <v>187264</v>
      </c>
      <c r="K904" s="100" t="s">
        <v>5919</v>
      </c>
      <c r="L904" s="100" t="s">
        <v>5749</v>
      </c>
      <c r="M904" s="100" t="s">
        <v>5750</v>
      </c>
      <c r="N904" s="100" t="s">
        <v>5868</v>
      </c>
      <c r="O904" s="100" t="s">
        <v>5869</v>
      </c>
      <c r="P904" s="100" t="s">
        <v>5870</v>
      </c>
      <c r="Q904" s="102">
        <v>60</v>
      </c>
      <c r="R904" s="98">
        <v>0</v>
      </c>
      <c r="S904" s="98">
        <v>40</v>
      </c>
      <c r="T904" s="98">
        <v>20</v>
      </c>
      <c r="U904" s="102">
        <v>60</v>
      </c>
      <c r="V904" s="98">
        <v>80</v>
      </c>
      <c r="W904" s="98">
        <v>100</v>
      </c>
      <c r="X904" s="103" t="s">
        <v>5753</v>
      </c>
      <c r="Y904" s="102"/>
      <c r="Z904" s="102"/>
      <c r="AA904" s="102"/>
      <c r="AB904" s="102">
        <v>60</v>
      </c>
      <c r="AC904" s="98"/>
      <c r="AD904" s="102"/>
      <c r="AE904" s="104">
        <v>3</v>
      </c>
      <c r="AF904" s="105"/>
      <c r="AG904" s="106"/>
      <c r="AH904" s="100"/>
      <c r="AI904" s="107"/>
      <c r="AJ904" s="106"/>
      <c r="AK904" s="98"/>
      <c r="AL904" s="107"/>
      <c r="AM904" s="106"/>
      <c r="AN904" s="98"/>
      <c r="AO904" s="107"/>
      <c r="AP904" s="106"/>
      <c r="AQ904" s="98"/>
      <c r="AR904" s="107"/>
      <c r="AS904" s="106"/>
      <c r="AT904" s="98"/>
      <c r="AU904" s="107"/>
      <c r="AV904" s="108"/>
      <c r="AW904" s="98"/>
      <c r="AX904" s="98"/>
      <c r="AY904" s="45"/>
      <c r="AZ904" s="45"/>
      <c r="BA904" s="45"/>
      <c r="BB904" s="45"/>
      <c r="BC904" s="45"/>
      <c r="BD904" s="45"/>
      <c r="BE904" s="45"/>
      <c r="BF904" s="45"/>
      <c r="BG904" s="45"/>
      <c r="BH904" s="45"/>
      <c r="BI904" s="45"/>
      <c r="BJ904" s="45"/>
      <c r="BK904" s="45"/>
      <c r="BL904" s="45"/>
      <c r="BM904" s="45"/>
      <c r="BN904" s="45"/>
      <c r="BO904" s="45"/>
      <c r="BP904" s="45"/>
      <c r="BQ904" s="45"/>
      <c r="BR904" s="45"/>
      <c r="BS904" s="45"/>
      <c r="BT904" s="45"/>
      <c r="BU904" s="45"/>
      <c r="BV904" s="45"/>
      <c r="BW904" s="45"/>
      <c r="BX904" s="45"/>
      <c r="BY904" s="45"/>
      <c r="BZ904" s="45"/>
      <c r="CA904" s="45"/>
      <c r="CB904" s="45"/>
      <c r="CC904" s="45"/>
      <c r="CD904" s="45"/>
      <c r="CE904" s="45"/>
      <c r="CF904" s="45"/>
      <c r="CG904" s="45"/>
      <c r="CH904" s="45"/>
      <c r="CI904" s="45"/>
      <c r="CJ904" s="45"/>
      <c r="CK904" s="45"/>
      <c r="CL904" s="45"/>
      <c r="CM904" s="45"/>
      <c r="CN904" s="45"/>
      <c r="CO904" s="45"/>
      <c r="CP904" s="45"/>
      <c r="CQ904" s="45"/>
      <c r="CR904" s="45"/>
      <c r="CS904" s="45"/>
      <c r="CT904" s="45"/>
      <c r="CU904" s="45"/>
      <c r="CV904" s="45"/>
      <c r="CW904" s="45"/>
      <c r="CX904" s="45"/>
      <c r="CY904" s="45"/>
      <c r="CZ904" s="45"/>
      <c r="DA904" s="45"/>
      <c r="DB904" s="45"/>
      <c r="DC904" s="45"/>
      <c r="DD904" s="45"/>
      <c r="DE904" s="45"/>
      <c r="DF904" s="45"/>
      <c r="DG904" s="45"/>
      <c r="DH904" s="45"/>
      <c r="DI904" s="45"/>
      <c r="DJ904" s="45"/>
      <c r="DK904" s="45"/>
      <c r="DL904" s="45"/>
      <c r="DM904" s="45"/>
      <c r="DN904" s="45"/>
      <c r="DO904" s="45"/>
      <c r="DP904" s="45"/>
      <c r="DQ904" s="45"/>
      <c r="DR904" s="45"/>
      <c r="DS904" s="45"/>
      <c r="DT904" s="45"/>
      <c r="DU904" s="45"/>
      <c r="DV904" s="45"/>
      <c r="DW904" s="45"/>
      <c r="DX904" s="45"/>
      <c r="DY904" s="45"/>
      <c r="DZ904" s="45"/>
      <c r="EA904" s="45"/>
      <c r="EB904" s="45"/>
      <c r="EC904" s="45"/>
      <c r="ED904" s="45"/>
      <c r="EE904" s="45"/>
      <c r="EF904" s="45"/>
      <c r="EG904" s="45"/>
      <c r="EH904" s="45"/>
      <c r="EI904" s="45"/>
      <c r="EJ904" s="45"/>
      <c r="EK904" s="45"/>
      <c r="EL904" s="45"/>
      <c r="EM904" s="45"/>
      <c r="EN904" s="45"/>
      <c r="EO904" s="45"/>
      <c r="EP904" s="45"/>
      <c r="EQ904" s="45"/>
      <c r="ER904" s="45"/>
    </row>
    <row r="905" spans="1:256" s="41" customFormat="1" ht="101.95" x14ac:dyDescent="0.25">
      <c r="A905" s="97">
        <v>3050</v>
      </c>
      <c r="B905" s="100" t="s">
        <v>6913</v>
      </c>
      <c r="C905" s="98"/>
      <c r="D905" s="99"/>
      <c r="E905" s="100" t="s">
        <v>5900</v>
      </c>
      <c r="F905" s="98" t="s">
        <v>5901</v>
      </c>
      <c r="G905" s="100" t="s">
        <v>5902</v>
      </c>
      <c r="H905" s="98">
        <v>2012</v>
      </c>
      <c r="I905" s="100" t="s">
        <v>5903</v>
      </c>
      <c r="J905" s="101">
        <v>144236</v>
      </c>
      <c r="K905" s="100" t="s">
        <v>5919</v>
      </c>
      <c r="L905" s="100" t="s">
        <v>5749</v>
      </c>
      <c r="M905" s="100" t="s">
        <v>5750</v>
      </c>
      <c r="N905" s="100" t="s">
        <v>7506</v>
      </c>
      <c r="O905" s="100" t="s">
        <v>7507</v>
      </c>
      <c r="P905" s="100">
        <v>46</v>
      </c>
      <c r="Q905" s="102">
        <v>60</v>
      </c>
      <c r="R905" s="98">
        <v>0</v>
      </c>
      <c r="S905" s="98">
        <v>40</v>
      </c>
      <c r="T905" s="98">
        <v>20</v>
      </c>
      <c r="U905" s="102">
        <v>60</v>
      </c>
      <c r="V905" s="98">
        <v>100</v>
      </c>
      <c r="W905" s="98">
        <v>47</v>
      </c>
      <c r="X905" s="103" t="s">
        <v>5753</v>
      </c>
      <c r="Y905" s="102">
        <v>6</v>
      </c>
      <c r="Z905" s="102">
        <v>1</v>
      </c>
      <c r="AA905" s="102">
        <v>4</v>
      </c>
      <c r="AB905" s="102">
        <v>60</v>
      </c>
      <c r="AC905" s="98"/>
      <c r="AD905" s="102"/>
      <c r="AE905" s="104">
        <v>3</v>
      </c>
      <c r="AF905" s="105"/>
      <c r="AG905" s="106"/>
      <c r="AH905" s="100"/>
      <c r="AI905" s="107"/>
      <c r="AJ905" s="106"/>
      <c r="AK905" s="98"/>
      <c r="AL905" s="107"/>
      <c r="AM905" s="106"/>
      <c r="AN905" s="98"/>
      <c r="AO905" s="107"/>
      <c r="AP905" s="106"/>
      <c r="AQ905" s="98"/>
      <c r="AR905" s="107"/>
      <c r="AS905" s="106"/>
      <c r="AT905" s="98"/>
      <c r="AU905" s="107"/>
      <c r="AV905" s="108"/>
      <c r="AW905" s="98"/>
      <c r="AX905" s="98"/>
      <c r="AY905" s="45"/>
      <c r="AZ905" s="45"/>
      <c r="BA905" s="45"/>
      <c r="BB905" s="45"/>
      <c r="BC905" s="45"/>
      <c r="BD905" s="45"/>
      <c r="BE905" s="45"/>
      <c r="BF905" s="45"/>
      <c r="BG905" s="45"/>
      <c r="BH905" s="45"/>
      <c r="BI905" s="45"/>
      <c r="BJ905" s="45"/>
      <c r="BK905" s="45"/>
      <c r="BL905" s="45"/>
      <c r="BM905" s="45"/>
      <c r="BN905" s="45"/>
      <c r="BO905" s="45"/>
      <c r="BP905" s="45"/>
      <c r="BQ905" s="45"/>
      <c r="BR905" s="45"/>
      <c r="BS905" s="45"/>
      <c r="BT905" s="45"/>
      <c r="BU905" s="45"/>
      <c r="BV905" s="45"/>
      <c r="BW905" s="45"/>
      <c r="BX905" s="45"/>
      <c r="BY905" s="45"/>
      <c r="BZ905" s="45"/>
      <c r="CA905" s="45"/>
      <c r="CB905" s="45"/>
      <c r="CC905" s="45"/>
      <c r="CD905" s="45"/>
      <c r="CE905" s="45"/>
      <c r="CF905" s="45"/>
      <c r="CG905" s="45"/>
      <c r="CH905" s="45"/>
      <c r="CI905" s="45"/>
      <c r="CJ905" s="45"/>
      <c r="CK905" s="45"/>
      <c r="CL905" s="45"/>
      <c r="CM905" s="45"/>
      <c r="CN905" s="45"/>
      <c r="CO905" s="45"/>
      <c r="CP905" s="45"/>
      <c r="CQ905" s="45"/>
      <c r="CR905" s="45"/>
      <c r="CS905" s="45"/>
      <c r="CT905" s="45"/>
      <c r="CU905" s="45"/>
      <c r="CV905" s="45"/>
      <c r="CW905" s="45"/>
      <c r="CX905" s="45"/>
      <c r="CY905" s="45"/>
      <c r="CZ905" s="45"/>
      <c r="DA905" s="45"/>
      <c r="DB905" s="45"/>
      <c r="DC905" s="45"/>
      <c r="DD905" s="45"/>
      <c r="DE905" s="45"/>
      <c r="DF905" s="45"/>
      <c r="DG905" s="45"/>
      <c r="DH905" s="45"/>
      <c r="DI905" s="45"/>
      <c r="DJ905" s="45"/>
      <c r="DK905" s="45"/>
      <c r="DL905" s="45"/>
      <c r="DM905" s="45"/>
      <c r="DN905" s="45"/>
      <c r="DO905" s="45"/>
      <c r="DP905" s="45"/>
      <c r="DQ905" s="45"/>
      <c r="DR905" s="45"/>
      <c r="DS905" s="45"/>
      <c r="DT905" s="45"/>
      <c r="DU905" s="45"/>
      <c r="DV905" s="45"/>
      <c r="DW905" s="45"/>
      <c r="DX905" s="45"/>
      <c r="DY905" s="45"/>
      <c r="DZ905" s="45"/>
      <c r="EA905" s="45"/>
      <c r="EB905" s="45"/>
      <c r="EC905" s="45"/>
      <c r="ED905" s="45"/>
      <c r="EE905" s="45"/>
      <c r="EF905" s="45"/>
      <c r="EG905" s="45"/>
      <c r="EH905" s="45"/>
      <c r="EI905" s="45"/>
      <c r="EJ905" s="45"/>
      <c r="EK905" s="45"/>
      <c r="EL905" s="45"/>
      <c r="EM905" s="45"/>
      <c r="EN905" s="45"/>
      <c r="EO905" s="45"/>
      <c r="EP905" s="45"/>
      <c r="EQ905" s="45"/>
      <c r="ER905" s="45"/>
      <c r="ES905" s="45"/>
      <c r="ET905" s="45"/>
      <c r="EU905" s="45"/>
      <c r="EV905" s="45"/>
      <c r="EW905" s="45"/>
      <c r="EX905" s="45"/>
      <c r="EY905" s="45"/>
      <c r="EZ905" s="45"/>
      <c r="FA905" s="45"/>
      <c r="FB905" s="45"/>
      <c r="FC905" s="45"/>
      <c r="FD905" s="45"/>
      <c r="FE905" s="45"/>
      <c r="FF905" s="45"/>
      <c r="FG905" s="45"/>
      <c r="FH905" s="45"/>
      <c r="FI905" s="45"/>
      <c r="FJ905" s="45"/>
      <c r="FK905" s="45"/>
      <c r="FL905" s="45"/>
      <c r="FM905" s="45"/>
      <c r="FN905" s="45"/>
      <c r="FO905" s="45"/>
      <c r="FP905" s="45"/>
      <c r="FQ905" s="45"/>
      <c r="FR905" s="45"/>
      <c r="FS905" s="45"/>
      <c r="FT905" s="45"/>
      <c r="FU905" s="45"/>
      <c r="FV905" s="45"/>
      <c r="FW905" s="45"/>
      <c r="FX905" s="45"/>
      <c r="FY905" s="45"/>
      <c r="FZ905" s="45"/>
      <c r="GA905" s="45"/>
      <c r="GB905" s="45"/>
      <c r="GC905" s="45"/>
      <c r="GD905" s="45"/>
      <c r="GE905" s="45"/>
      <c r="GF905" s="45"/>
      <c r="GG905" s="45"/>
      <c r="GH905" s="45"/>
      <c r="GI905" s="45"/>
      <c r="GJ905" s="45"/>
      <c r="GK905" s="45"/>
      <c r="GL905" s="45"/>
      <c r="GM905" s="45"/>
      <c r="GN905" s="45"/>
      <c r="GO905" s="45"/>
      <c r="GP905" s="45"/>
      <c r="GQ905" s="45"/>
      <c r="GR905" s="45"/>
      <c r="GS905" s="45"/>
      <c r="GT905" s="45"/>
      <c r="GU905" s="45"/>
      <c r="GV905" s="45"/>
      <c r="GW905" s="45"/>
      <c r="GX905" s="45"/>
      <c r="GY905" s="45"/>
      <c r="GZ905" s="45"/>
      <c r="HA905" s="45"/>
      <c r="HB905" s="45"/>
      <c r="HC905" s="45"/>
      <c r="HD905" s="45"/>
      <c r="HE905" s="45"/>
      <c r="HF905" s="45"/>
      <c r="HG905" s="45"/>
      <c r="HH905" s="45"/>
      <c r="HI905" s="45"/>
      <c r="HJ905" s="45"/>
      <c r="HK905" s="45"/>
      <c r="HL905" s="45"/>
      <c r="HM905" s="45"/>
      <c r="HN905" s="45"/>
      <c r="HO905" s="45"/>
      <c r="HP905" s="45"/>
      <c r="HQ905" s="45"/>
      <c r="HR905" s="45"/>
      <c r="HS905" s="45"/>
      <c r="HT905" s="45"/>
      <c r="HU905" s="45"/>
      <c r="HV905" s="45"/>
      <c r="HW905" s="45"/>
      <c r="HX905" s="45"/>
      <c r="HY905" s="45"/>
      <c r="HZ905" s="45"/>
      <c r="IA905" s="45"/>
      <c r="IB905" s="45"/>
      <c r="IC905" s="45"/>
      <c r="ID905" s="45"/>
      <c r="IE905" s="45"/>
      <c r="IF905" s="45"/>
      <c r="IG905" s="45"/>
      <c r="IH905" s="45"/>
      <c r="II905" s="45"/>
      <c r="IJ905" s="45"/>
      <c r="IK905" s="45"/>
      <c r="IL905" s="45"/>
      <c r="IM905" s="45"/>
      <c r="IN905" s="45"/>
      <c r="IO905" s="45"/>
      <c r="IP905" s="45"/>
      <c r="IQ905" s="45"/>
      <c r="IR905" s="45"/>
      <c r="IS905" s="45"/>
      <c r="IT905" s="45"/>
      <c r="IU905" s="45"/>
      <c r="IV905" s="45"/>
    </row>
    <row r="906" spans="1:256" s="41" customFormat="1" ht="409.6" x14ac:dyDescent="0.25">
      <c r="A906" s="97">
        <v>3050</v>
      </c>
      <c r="B906" s="100" t="s">
        <v>6913</v>
      </c>
      <c r="C906" s="98"/>
      <c r="D906" s="99"/>
      <c r="E906" s="100" t="s">
        <v>5886</v>
      </c>
      <c r="F906" s="98" t="s">
        <v>5887</v>
      </c>
      <c r="G906" s="100" t="s">
        <v>6937</v>
      </c>
      <c r="H906" s="98">
        <v>2010</v>
      </c>
      <c r="I906" s="100" t="s">
        <v>6937</v>
      </c>
      <c r="J906" s="101">
        <v>86079</v>
      </c>
      <c r="K906" s="100" t="s">
        <v>5919</v>
      </c>
      <c r="L906" s="100" t="s">
        <v>5749</v>
      </c>
      <c r="M906" s="100" t="s">
        <v>5750</v>
      </c>
      <c r="N906" s="100" t="s">
        <v>5906</v>
      </c>
      <c r="O906" s="100" t="s">
        <v>5907</v>
      </c>
      <c r="P906" s="100" t="s">
        <v>5908</v>
      </c>
      <c r="Q906" s="102">
        <v>60</v>
      </c>
      <c r="R906" s="98">
        <v>0</v>
      </c>
      <c r="S906" s="98">
        <v>40</v>
      </c>
      <c r="T906" s="98">
        <v>20</v>
      </c>
      <c r="U906" s="102">
        <v>60</v>
      </c>
      <c r="V906" s="98">
        <v>100</v>
      </c>
      <c r="W906" s="98">
        <v>94</v>
      </c>
      <c r="X906" s="103" t="s">
        <v>5753</v>
      </c>
      <c r="Y906" s="102">
        <v>3</v>
      </c>
      <c r="Z906" s="102">
        <v>12</v>
      </c>
      <c r="AA906" s="102">
        <v>1</v>
      </c>
      <c r="AB906" s="102">
        <v>60</v>
      </c>
      <c r="AC906" s="98"/>
      <c r="AD906" s="102"/>
      <c r="AE906" s="104">
        <v>3</v>
      </c>
      <c r="AF906" s="105"/>
      <c r="AG906" s="106"/>
      <c r="AH906" s="100"/>
      <c r="AI906" s="107"/>
      <c r="AJ906" s="106"/>
      <c r="AK906" s="98"/>
      <c r="AL906" s="107"/>
      <c r="AM906" s="106"/>
      <c r="AN906" s="98"/>
      <c r="AO906" s="107"/>
      <c r="AP906" s="106"/>
      <c r="AQ906" s="98"/>
      <c r="AR906" s="107"/>
      <c r="AS906" s="106"/>
      <c r="AT906" s="98"/>
      <c r="AU906" s="107"/>
      <c r="AV906" s="108"/>
      <c r="AW906" s="98"/>
      <c r="AX906" s="98"/>
      <c r="AY906" s="45"/>
      <c r="AZ906" s="45"/>
      <c r="BA906" s="45"/>
      <c r="BB906" s="45"/>
      <c r="BC906" s="45"/>
      <c r="BD906" s="45"/>
      <c r="BE906" s="45"/>
      <c r="BF906" s="45"/>
      <c r="BG906" s="45"/>
      <c r="BH906" s="45"/>
      <c r="BI906" s="45"/>
      <c r="BJ906" s="45"/>
      <c r="BK906" s="45"/>
      <c r="BL906" s="45"/>
      <c r="BM906" s="45"/>
      <c r="BN906" s="45"/>
      <c r="BO906" s="45"/>
      <c r="BP906" s="45"/>
      <c r="BQ906" s="45"/>
      <c r="BR906" s="45"/>
      <c r="BS906" s="45"/>
      <c r="BT906" s="45"/>
      <c r="BU906" s="45"/>
      <c r="BV906" s="45"/>
      <c r="BW906" s="45"/>
      <c r="BX906" s="45"/>
      <c r="BY906" s="45"/>
      <c r="BZ906" s="45"/>
      <c r="CA906" s="45"/>
      <c r="CB906" s="45"/>
      <c r="CC906" s="45"/>
      <c r="CD906" s="45"/>
      <c r="CE906" s="45"/>
      <c r="CF906" s="45"/>
      <c r="CG906" s="45"/>
      <c r="CH906" s="45"/>
      <c r="CI906" s="45"/>
      <c r="CJ906" s="45"/>
      <c r="CK906" s="45"/>
      <c r="CL906" s="45"/>
      <c r="CM906" s="45"/>
      <c r="CN906" s="45"/>
      <c r="CO906" s="45"/>
      <c r="CP906" s="45"/>
      <c r="CQ906" s="45"/>
      <c r="CR906" s="45"/>
      <c r="CS906" s="45"/>
      <c r="CT906" s="45"/>
      <c r="CU906" s="45"/>
      <c r="CV906" s="45"/>
      <c r="CW906" s="45"/>
      <c r="CX906" s="45"/>
      <c r="CY906" s="45"/>
      <c r="CZ906" s="45"/>
      <c r="DA906" s="45"/>
      <c r="DB906" s="45"/>
      <c r="DC906" s="45"/>
      <c r="DD906" s="45"/>
      <c r="DE906" s="45"/>
      <c r="DF906" s="45"/>
      <c r="DG906" s="45"/>
      <c r="DH906" s="45"/>
      <c r="DI906" s="45"/>
      <c r="DJ906" s="45"/>
      <c r="DK906" s="45"/>
      <c r="DL906" s="45"/>
      <c r="DM906" s="45"/>
      <c r="DN906" s="45"/>
      <c r="DO906" s="45"/>
      <c r="DP906" s="45"/>
      <c r="DQ906" s="45"/>
      <c r="DR906" s="45"/>
      <c r="DS906" s="45"/>
      <c r="DT906" s="45"/>
      <c r="DU906" s="45"/>
      <c r="DV906" s="45"/>
      <c r="DW906" s="45"/>
      <c r="DX906" s="45"/>
      <c r="DY906" s="45"/>
      <c r="DZ906" s="45"/>
      <c r="EA906" s="45"/>
      <c r="EB906" s="45"/>
      <c r="EC906" s="45"/>
      <c r="ED906" s="45"/>
      <c r="EE906" s="45"/>
      <c r="EF906" s="45"/>
      <c r="EG906" s="45"/>
      <c r="EH906" s="45"/>
      <c r="EI906" s="45"/>
      <c r="EJ906" s="45"/>
      <c r="EK906" s="45"/>
      <c r="EL906" s="45"/>
      <c r="EM906" s="45"/>
      <c r="EN906" s="45"/>
      <c r="EO906" s="45"/>
      <c r="EP906" s="45"/>
      <c r="EQ906" s="45"/>
      <c r="ER906" s="45"/>
      <c r="ES906" s="45"/>
      <c r="ET906" s="45"/>
      <c r="EU906" s="45"/>
      <c r="EV906" s="45"/>
      <c r="EW906" s="45"/>
      <c r="EX906" s="45"/>
      <c r="EY906" s="45"/>
      <c r="EZ906" s="45"/>
      <c r="FA906" s="45"/>
      <c r="FB906" s="45"/>
      <c r="FC906" s="45"/>
      <c r="FD906" s="45"/>
      <c r="FE906" s="45"/>
      <c r="FF906" s="45"/>
      <c r="FG906" s="45"/>
      <c r="FH906" s="45"/>
      <c r="FI906" s="45"/>
      <c r="FJ906" s="45"/>
      <c r="FK906" s="45"/>
      <c r="FL906" s="45"/>
      <c r="FM906" s="45"/>
      <c r="FN906" s="45"/>
      <c r="FO906" s="45"/>
      <c r="FP906" s="45"/>
      <c r="FQ906" s="45"/>
      <c r="FR906" s="45"/>
      <c r="FS906" s="45"/>
      <c r="FT906" s="45"/>
      <c r="FU906" s="45"/>
      <c r="FV906" s="45"/>
      <c r="FW906" s="45"/>
      <c r="FX906" s="45"/>
      <c r="FY906" s="45"/>
      <c r="FZ906" s="45"/>
      <c r="GA906" s="45"/>
      <c r="GB906" s="45"/>
      <c r="GC906" s="45"/>
      <c r="GD906" s="45"/>
      <c r="GE906" s="45"/>
      <c r="GF906" s="45"/>
      <c r="GG906" s="45"/>
      <c r="GH906" s="45"/>
      <c r="GI906" s="45"/>
      <c r="GJ906" s="45"/>
      <c r="GK906" s="45"/>
      <c r="GL906" s="45"/>
      <c r="GM906" s="45"/>
      <c r="GN906" s="45"/>
      <c r="GO906" s="45"/>
      <c r="GP906" s="45"/>
      <c r="GQ906" s="45"/>
      <c r="GR906" s="45"/>
      <c r="GS906" s="45"/>
      <c r="GT906" s="45"/>
      <c r="GU906" s="45"/>
      <c r="GV906" s="45"/>
      <c r="GW906" s="45"/>
      <c r="GX906" s="45"/>
      <c r="GY906" s="45"/>
      <c r="GZ906" s="45"/>
      <c r="HA906" s="45"/>
      <c r="HB906" s="45"/>
      <c r="HC906" s="45"/>
      <c r="HD906" s="45"/>
      <c r="HE906" s="45"/>
      <c r="HF906" s="45"/>
      <c r="HG906" s="45"/>
      <c r="HH906" s="45"/>
      <c r="HI906" s="45"/>
      <c r="HJ906" s="45"/>
      <c r="HK906" s="45"/>
      <c r="HL906" s="45"/>
      <c r="HM906" s="45"/>
      <c r="HN906" s="45"/>
      <c r="HO906" s="45"/>
      <c r="HP906" s="45"/>
      <c r="HQ906" s="45"/>
      <c r="HR906" s="45"/>
      <c r="HS906" s="45"/>
      <c r="HT906" s="45"/>
      <c r="HU906" s="45"/>
      <c r="HV906" s="45"/>
      <c r="HW906" s="45"/>
      <c r="HX906" s="45"/>
      <c r="HY906" s="45"/>
      <c r="HZ906" s="45"/>
      <c r="IA906" s="45"/>
      <c r="IB906" s="45"/>
      <c r="IC906" s="45"/>
      <c r="ID906" s="45"/>
      <c r="IE906" s="45"/>
      <c r="IF906" s="45"/>
      <c r="IG906" s="45"/>
      <c r="IH906" s="45"/>
      <c r="II906" s="45"/>
      <c r="IJ906" s="45"/>
      <c r="IK906" s="45"/>
      <c r="IL906" s="45"/>
      <c r="IM906" s="45"/>
      <c r="IN906" s="45"/>
      <c r="IO906" s="45"/>
      <c r="IP906" s="45"/>
      <c r="IQ906" s="45"/>
      <c r="IR906" s="45"/>
      <c r="IS906" s="45"/>
      <c r="IT906" s="45"/>
      <c r="IU906" s="45"/>
      <c r="IV906" s="45"/>
    </row>
    <row r="907" spans="1:256" s="41" customFormat="1" ht="409.6" x14ac:dyDescent="0.25">
      <c r="A907" s="97">
        <v>3050</v>
      </c>
      <c r="B907" s="100" t="s">
        <v>6913</v>
      </c>
      <c r="C907" s="98"/>
      <c r="D907" s="99"/>
      <c r="E907" s="100" t="s">
        <v>5760</v>
      </c>
      <c r="F907" s="98" t="s">
        <v>5761</v>
      </c>
      <c r="G907" s="100" t="s">
        <v>5861</v>
      </c>
      <c r="H907" s="98">
        <v>2014</v>
      </c>
      <c r="I907" s="100" t="s">
        <v>5862</v>
      </c>
      <c r="J907" s="101">
        <v>1196346</v>
      </c>
      <c r="K907" s="100" t="s">
        <v>5919</v>
      </c>
      <c r="L907" s="100" t="s">
        <v>5749</v>
      </c>
      <c r="M907" s="100" t="s">
        <v>5750</v>
      </c>
      <c r="N907" s="100" t="s">
        <v>5863</v>
      </c>
      <c r="O907" s="100" t="s">
        <v>5864</v>
      </c>
      <c r="P907" s="100" t="s">
        <v>5865</v>
      </c>
      <c r="Q907" s="102">
        <f t="shared" ref="Q907:Q935" si="13">U907</f>
        <v>60</v>
      </c>
      <c r="R907" s="98">
        <v>0</v>
      </c>
      <c r="S907" s="98">
        <v>40</v>
      </c>
      <c r="T907" s="98">
        <v>20</v>
      </c>
      <c r="U907" s="102">
        <f t="shared" ref="U907:U935" si="14">SUM(R907:T907)</f>
        <v>60</v>
      </c>
      <c r="V907" s="98">
        <v>80</v>
      </c>
      <c r="W907" s="98">
        <v>66</v>
      </c>
      <c r="X907" s="103" t="s">
        <v>5753</v>
      </c>
      <c r="Y907" s="102">
        <v>47</v>
      </c>
      <c r="Z907" s="102"/>
      <c r="AA907" s="102"/>
      <c r="AB907" s="102">
        <v>3</v>
      </c>
      <c r="AC907" s="98"/>
      <c r="AD907" s="102"/>
      <c r="AE907" s="104"/>
      <c r="AF907" s="105"/>
      <c r="AG907" s="106"/>
      <c r="AH907" s="100"/>
      <c r="AI907" s="107"/>
      <c r="AJ907" s="106"/>
      <c r="AK907" s="98"/>
      <c r="AL907" s="107"/>
      <c r="AM907" s="106" t="s">
        <v>5754</v>
      </c>
      <c r="AN907" s="98"/>
      <c r="AO907" s="107">
        <v>20</v>
      </c>
      <c r="AP907" s="106"/>
      <c r="AQ907" s="98"/>
      <c r="AR907" s="107"/>
      <c r="AS907" s="106"/>
      <c r="AT907" s="98"/>
      <c r="AU907" s="107"/>
      <c r="AV907" s="108"/>
      <c r="AW907" s="98"/>
      <c r="AX907" s="98"/>
      <c r="AY907" s="55"/>
      <c r="AZ907" s="55"/>
      <c r="BA907" s="55"/>
      <c r="BB907" s="55"/>
      <c r="BC907" s="55"/>
      <c r="BD907" s="55"/>
      <c r="BE907" s="55"/>
      <c r="BF907" s="55"/>
      <c r="BG907" s="55"/>
      <c r="BH907" s="55"/>
      <c r="BI907" s="55"/>
      <c r="BJ907" s="55"/>
      <c r="BK907" s="55"/>
      <c r="BL907" s="55"/>
      <c r="BM907" s="55"/>
      <c r="BN907" s="55"/>
      <c r="BO907" s="55"/>
      <c r="BP907" s="55"/>
      <c r="BQ907" s="55"/>
      <c r="BR907" s="55"/>
      <c r="BS907" s="55"/>
      <c r="BT907" s="55"/>
      <c r="BU907" s="55"/>
      <c r="BV907" s="55"/>
      <c r="BW907" s="55"/>
      <c r="BX907" s="55"/>
      <c r="BY907" s="55"/>
      <c r="BZ907" s="55"/>
      <c r="CA907" s="55"/>
      <c r="CB907" s="55"/>
      <c r="CC907" s="55"/>
      <c r="CD907" s="55"/>
      <c r="CE907" s="55"/>
      <c r="CF907" s="55"/>
      <c r="CG907" s="55"/>
      <c r="CH907" s="55"/>
      <c r="CI907" s="55"/>
      <c r="CJ907" s="55"/>
      <c r="CK907" s="55"/>
      <c r="CL907" s="55"/>
      <c r="CM907" s="55"/>
      <c r="CN907" s="55"/>
      <c r="CO907" s="55"/>
      <c r="CP907" s="55"/>
      <c r="CQ907" s="55"/>
      <c r="CR907" s="55"/>
      <c r="CS907" s="55"/>
      <c r="CT907" s="55"/>
      <c r="CU907" s="55"/>
      <c r="CV907" s="55"/>
      <c r="CW907" s="55"/>
      <c r="CX907" s="55"/>
      <c r="CY907" s="55"/>
      <c r="CZ907" s="55"/>
      <c r="DA907" s="55"/>
      <c r="DB907" s="55"/>
      <c r="DC907" s="55"/>
      <c r="DD907" s="55"/>
      <c r="DE907" s="55"/>
      <c r="DF907" s="55"/>
      <c r="DG907" s="55"/>
      <c r="DH907" s="55"/>
      <c r="DI907" s="55"/>
      <c r="DJ907" s="55"/>
      <c r="DK907" s="55"/>
      <c r="DL907" s="55"/>
      <c r="DM907" s="55"/>
      <c r="DN907" s="55"/>
      <c r="DO907" s="55"/>
      <c r="DP907" s="55"/>
      <c r="DQ907" s="55"/>
      <c r="DR907" s="55"/>
      <c r="DS907" s="55"/>
      <c r="DT907" s="55"/>
      <c r="DU907" s="55"/>
      <c r="DV907" s="55"/>
      <c r="DW907" s="55"/>
      <c r="DX907" s="55"/>
      <c r="DY907" s="55"/>
      <c r="DZ907" s="55"/>
      <c r="EA907" s="55"/>
      <c r="EB907" s="55"/>
      <c r="EC907" s="55"/>
      <c r="ED907" s="55"/>
      <c r="EE907" s="55"/>
      <c r="EF907" s="55"/>
      <c r="EG907" s="55"/>
      <c r="EH907" s="55"/>
      <c r="EI907" s="55"/>
      <c r="EJ907" s="55"/>
      <c r="EK907" s="55"/>
      <c r="EL907" s="55"/>
      <c r="EM907" s="55"/>
      <c r="EN907" s="55"/>
      <c r="EO907" s="55"/>
      <c r="EP907" s="55"/>
      <c r="EQ907" s="55"/>
      <c r="ER907" s="55"/>
      <c r="ES907" s="45"/>
      <c r="ET907" s="45"/>
      <c r="EU907" s="45"/>
      <c r="EV907" s="45"/>
      <c r="EW907" s="45"/>
      <c r="EX907" s="45"/>
      <c r="EY907" s="45"/>
      <c r="EZ907" s="45"/>
      <c r="FA907" s="45"/>
      <c r="FB907" s="45"/>
      <c r="FC907" s="45"/>
      <c r="FD907" s="45"/>
      <c r="FE907" s="45"/>
      <c r="FF907" s="45"/>
      <c r="FG907" s="45"/>
      <c r="FH907" s="45"/>
      <c r="FI907" s="45"/>
      <c r="FJ907" s="45"/>
      <c r="FK907" s="45"/>
      <c r="FL907" s="45"/>
      <c r="FM907" s="45"/>
      <c r="FN907" s="45"/>
      <c r="FO907" s="45"/>
      <c r="FP907" s="45"/>
      <c r="FQ907" s="45"/>
      <c r="FR907" s="45"/>
      <c r="FS907" s="45"/>
      <c r="FT907" s="45"/>
      <c r="FU907" s="45"/>
      <c r="FV907" s="45"/>
      <c r="FW907" s="45"/>
      <c r="FX907" s="45"/>
      <c r="FY907" s="45"/>
      <c r="FZ907" s="45"/>
      <c r="GA907" s="45"/>
      <c r="GB907" s="45"/>
      <c r="GC907" s="45"/>
      <c r="GD907" s="45"/>
      <c r="GE907" s="45"/>
      <c r="GF907" s="45"/>
      <c r="GG907" s="45"/>
      <c r="GH907" s="45"/>
      <c r="GI907" s="45"/>
      <c r="GJ907" s="45"/>
      <c r="GK907" s="45"/>
      <c r="GL907" s="45"/>
      <c r="GM907" s="45"/>
      <c r="GN907" s="45"/>
      <c r="GO907" s="45"/>
      <c r="GP907" s="45"/>
      <c r="GQ907" s="45"/>
      <c r="GR907" s="45"/>
      <c r="GS907" s="45"/>
      <c r="GT907" s="45"/>
      <c r="GU907" s="45"/>
      <c r="GV907" s="45"/>
      <c r="GW907" s="45"/>
      <c r="GX907" s="45"/>
      <c r="GY907" s="45"/>
      <c r="GZ907" s="45"/>
      <c r="HA907" s="45"/>
      <c r="HB907" s="45"/>
      <c r="HC907" s="45"/>
      <c r="HD907" s="45"/>
      <c r="HE907" s="45"/>
      <c r="HF907" s="45"/>
      <c r="HG907" s="45"/>
      <c r="HH907" s="45"/>
      <c r="HI907" s="45"/>
      <c r="HJ907" s="45"/>
      <c r="HK907" s="45"/>
      <c r="HL907" s="45"/>
      <c r="HM907" s="45"/>
      <c r="HN907" s="45"/>
      <c r="HO907" s="45"/>
      <c r="HP907" s="45"/>
      <c r="HQ907" s="45"/>
      <c r="HR907" s="45"/>
      <c r="HS907" s="45"/>
      <c r="HT907" s="45"/>
      <c r="HU907" s="45"/>
      <c r="HV907" s="45"/>
      <c r="HW907" s="45"/>
      <c r="HX907" s="45"/>
      <c r="HY907" s="45"/>
      <c r="HZ907" s="45"/>
      <c r="IA907" s="45"/>
      <c r="IB907" s="45"/>
      <c r="IC907" s="45"/>
      <c r="ID907" s="45"/>
      <c r="IE907" s="45"/>
      <c r="IF907" s="45"/>
      <c r="IG907" s="45"/>
      <c r="IH907" s="45"/>
      <c r="II907" s="45"/>
      <c r="IJ907" s="45"/>
      <c r="IK907" s="45"/>
      <c r="IL907" s="45"/>
      <c r="IM907" s="45"/>
      <c r="IN907" s="45"/>
      <c r="IO907" s="45"/>
      <c r="IP907" s="45"/>
      <c r="IQ907" s="45"/>
      <c r="IR907" s="45"/>
      <c r="IS907" s="45"/>
      <c r="IT907" s="45"/>
      <c r="IU907" s="45"/>
      <c r="IV907" s="45"/>
    </row>
    <row r="908" spans="1:256" s="41" customFormat="1" ht="242.05" x14ac:dyDescent="0.25">
      <c r="A908" s="97">
        <v>3050</v>
      </c>
      <c r="B908" s="100" t="s">
        <v>6913</v>
      </c>
      <c r="C908" s="98"/>
      <c r="D908" s="99"/>
      <c r="E908" s="100" t="s">
        <v>1781</v>
      </c>
      <c r="F908" s="98" t="s">
        <v>5843</v>
      </c>
      <c r="G908" s="100" t="s">
        <v>5844</v>
      </c>
      <c r="H908" s="98">
        <v>2012</v>
      </c>
      <c r="I908" s="100" t="s">
        <v>5845</v>
      </c>
      <c r="J908" s="101">
        <v>461877</v>
      </c>
      <c r="K908" s="100" t="s">
        <v>5919</v>
      </c>
      <c r="L908" s="100" t="s">
        <v>5749</v>
      </c>
      <c r="M908" s="100" t="s">
        <v>5750</v>
      </c>
      <c r="N908" s="100" t="s">
        <v>5846</v>
      </c>
      <c r="O908" s="100" t="s">
        <v>5847</v>
      </c>
      <c r="P908" s="100" t="s">
        <v>5848</v>
      </c>
      <c r="Q908" s="102">
        <f t="shared" si="13"/>
        <v>60</v>
      </c>
      <c r="R908" s="98">
        <v>0</v>
      </c>
      <c r="S908" s="98">
        <v>40</v>
      </c>
      <c r="T908" s="98">
        <v>20</v>
      </c>
      <c r="U908" s="102">
        <f t="shared" si="14"/>
        <v>60</v>
      </c>
      <c r="V908" s="98">
        <v>80</v>
      </c>
      <c r="W908" s="98">
        <v>66</v>
      </c>
      <c r="X908" s="103" t="s">
        <v>5753</v>
      </c>
      <c r="Y908" s="102">
        <v>47</v>
      </c>
      <c r="Z908" s="102"/>
      <c r="AA908" s="102"/>
      <c r="AB908" s="102">
        <v>3</v>
      </c>
      <c r="AC908" s="98"/>
      <c r="AD908" s="102"/>
      <c r="AE908" s="104"/>
      <c r="AF908" s="105"/>
      <c r="AG908" s="106"/>
      <c r="AH908" s="100"/>
      <c r="AI908" s="107"/>
      <c r="AJ908" s="106"/>
      <c r="AK908" s="98"/>
      <c r="AL908" s="107"/>
      <c r="AM908" s="106" t="s">
        <v>5754</v>
      </c>
      <c r="AN908" s="98"/>
      <c r="AO908" s="107">
        <v>20</v>
      </c>
      <c r="AP908" s="106"/>
      <c r="AQ908" s="98"/>
      <c r="AR908" s="107"/>
      <c r="AS908" s="106"/>
      <c r="AT908" s="98"/>
      <c r="AU908" s="107"/>
      <c r="AV908" s="108"/>
      <c r="AW908" s="98"/>
      <c r="AX908" s="98"/>
      <c r="AY908" s="55"/>
      <c r="AZ908" s="55"/>
      <c r="BA908" s="55"/>
      <c r="BB908" s="55"/>
      <c r="BC908" s="55"/>
      <c r="BD908" s="55"/>
      <c r="BE908" s="55"/>
      <c r="BF908" s="55"/>
      <c r="BG908" s="55"/>
      <c r="BH908" s="55"/>
      <c r="BI908" s="55"/>
      <c r="BJ908" s="55"/>
      <c r="BK908" s="55"/>
      <c r="BL908" s="55"/>
      <c r="BM908" s="55"/>
      <c r="BN908" s="55"/>
      <c r="BO908" s="55"/>
      <c r="BP908" s="55"/>
      <c r="BQ908" s="55"/>
      <c r="BR908" s="55"/>
      <c r="BS908" s="55"/>
      <c r="BT908" s="55"/>
      <c r="BU908" s="55"/>
      <c r="BV908" s="55"/>
      <c r="BW908" s="55"/>
      <c r="BX908" s="55"/>
      <c r="BY908" s="55"/>
      <c r="BZ908" s="55"/>
      <c r="CA908" s="55"/>
      <c r="CB908" s="55"/>
      <c r="CC908" s="55"/>
      <c r="CD908" s="55"/>
      <c r="CE908" s="55"/>
      <c r="CF908" s="55"/>
      <c r="CG908" s="55"/>
      <c r="CH908" s="55"/>
      <c r="CI908" s="55"/>
      <c r="CJ908" s="55"/>
      <c r="CK908" s="55"/>
      <c r="CL908" s="55"/>
      <c r="CM908" s="55"/>
      <c r="CN908" s="55"/>
      <c r="CO908" s="55"/>
      <c r="CP908" s="55"/>
      <c r="CQ908" s="55"/>
      <c r="CR908" s="55"/>
      <c r="CS908" s="55"/>
      <c r="CT908" s="55"/>
      <c r="CU908" s="55"/>
      <c r="CV908" s="55"/>
      <c r="CW908" s="55"/>
      <c r="CX908" s="55"/>
      <c r="CY908" s="55"/>
      <c r="CZ908" s="55"/>
      <c r="DA908" s="55"/>
      <c r="DB908" s="55"/>
      <c r="DC908" s="55"/>
      <c r="DD908" s="55"/>
      <c r="DE908" s="55"/>
      <c r="DF908" s="55"/>
      <c r="DG908" s="55"/>
      <c r="DH908" s="55"/>
      <c r="DI908" s="55"/>
      <c r="DJ908" s="55"/>
      <c r="DK908" s="55"/>
      <c r="DL908" s="55"/>
      <c r="DM908" s="55"/>
      <c r="DN908" s="55"/>
      <c r="DO908" s="55"/>
      <c r="DP908" s="55"/>
      <c r="DQ908" s="55"/>
      <c r="DR908" s="55"/>
      <c r="DS908" s="55"/>
      <c r="DT908" s="55"/>
      <c r="DU908" s="55"/>
      <c r="DV908" s="55"/>
      <c r="DW908" s="55"/>
      <c r="DX908" s="55"/>
      <c r="DY908" s="55"/>
      <c r="DZ908" s="55"/>
      <c r="EA908" s="55"/>
      <c r="EB908" s="55"/>
      <c r="EC908" s="55"/>
      <c r="ED908" s="55"/>
      <c r="EE908" s="55"/>
      <c r="EF908" s="55"/>
      <c r="EG908" s="55"/>
      <c r="EH908" s="55"/>
      <c r="EI908" s="55"/>
      <c r="EJ908" s="55"/>
      <c r="EK908" s="55"/>
      <c r="EL908" s="55"/>
      <c r="EM908" s="55"/>
      <c r="EN908" s="55"/>
      <c r="EO908" s="55"/>
      <c r="EP908" s="55"/>
      <c r="EQ908" s="55"/>
      <c r="ER908" s="55"/>
      <c r="ES908" s="45"/>
      <c r="ET908" s="45"/>
      <c r="EU908" s="45"/>
      <c r="EV908" s="45"/>
      <c r="EW908" s="45"/>
      <c r="EX908" s="45"/>
      <c r="EY908" s="45"/>
      <c r="EZ908" s="45"/>
      <c r="FA908" s="45"/>
      <c r="FB908" s="45"/>
      <c r="FC908" s="45"/>
      <c r="FD908" s="45"/>
      <c r="FE908" s="45"/>
      <c r="FF908" s="45"/>
      <c r="FG908" s="45"/>
      <c r="FH908" s="45"/>
      <c r="FI908" s="45"/>
      <c r="FJ908" s="45"/>
      <c r="FK908" s="45"/>
      <c r="FL908" s="45"/>
      <c r="FM908" s="45"/>
      <c r="FN908" s="45"/>
      <c r="FO908" s="45"/>
      <c r="FP908" s="45"/>
      <c r="FQ908" s="45"/>
      <c r="FR908" s="45"/>
      <c r="FS908" s="45"/>
      <c r="FT908" s="45"/>
      <c r="FU908" s="45"/>
      <c r="FV908" s="45"/>
      <c r="FW908" s="45"/>
      <c r="FX908" s="45"/>
      <c r="FY908" s="45"/>
      <c r="FZ908" s="45"/>
      <c r="GA908" s="45"/>
      <c r="GB908" s="45"/>
      <c r="GC908" s="45"/>
      <c r="GD908" s="45"/>
      <c r="GE908" s="45"/>
      <c r="GF908" s="45"/>
      <c r="GG908" s="45"/>
      <c r="GH908" s="45"/>
      <c r="GI908" s="45"/>
      <c r="GJ908" s="45"/>
      <c r="GK908" s="45"/>
      <c r="GL908" s="45"/>
      <c r="GM908" s="45"/>
      <c r="GN908" s="45"/>
      <c r="GO908" s="45"/>
      <c r="GP908" s="45"/>
      <c r="GQ908" s="45"/>
      <c r="GR908" s="45"/>
      <c r="GS908" s="45"/>
      <c r="GT908" s="45"/>
      <c r="GU908" s="45"/>
      <c r="GV908" s="45"/>
      <c r="GW908" s="45"/>
      <c r="GX908" s="45"/>
      <c r="GY908" s="45"/>
      <c r="GZ908" s="45"/>
      <c r="HA908" s="45"/>
      <c r="HB908" s="45"/>
      <c r="HC908" s="45"/>
      <c r="HD908" s="45"/>
      <c r="HE908" s="45"/>
      <c r="HF908" s="45"/>
      <c r="HG908" s="45"/>
      <c r="HH908" s="45"/>
      <c r="HI908" s="45"/>
      <c r="HJ908" s="45"/>
      <c r="HK908" s="45"/>
      <c r="HL908" s="45"/>
      <c r="HM908" s="45"/>
      <c r="HN908" s="45"/>
      <c r="HO908" s="45"/>
      <c r="HP908" s="45"/>
      <c r="HQ908" s="45"/>
      <c r="HR908" s="45"/>
      <c r="HS908" s="45"/>
      <c r="HT908" s="45"/>
      <c r="HU908" s="45"/>
      <c r="HV908" s="45"/>
      <c r="HW908" s="45"/>
      <c r="HX908" s="45"/>
      <c r="HY908" s="45"/>
      <c r="HZ908" s="45"/>
      <c r="IA908" s="45"/>
      <c r="IB908" s="45"/>
      <c r="IC908" s="45"/>
      <c r="ID908" s="45"/>
      <c r="IE908" s="45"/>
      <c r="IF908" s="45"/>
      <c r="IG908" s="45"/>
      <c r="IH908" s="45"/>
      <c r="II908" s="45"/>
      <c r="IJ908" s="45"/>
      <c r="IK908" s="45"/>
      <c r="IL908" s="45"/>
      <c r="IM908" s="45"/>
      <c r="IN908" s="45"/>
      <c r="IO908" s="45"/>
      <c r="IP908" s="45"/>
      <c r="IQ908" s="45"/>
      <c r="IR908" s="45"/>
      <c r="IS908" s="45"/>
      <c r="IT908" s="45"/>
      <c r="IU908" s="45"/>
      <c r="IV908" s="45"/>
    </row>
    <row r="909" spans="1:256" s="41" customFormat="1" ht="356.7" x14ac:dyDescent="0.25">
      <c r="A909" s="97">
        <v>3050</v>
      </c>
      <c r="B909" s="100" t="s">
        <v>6913</v>
      </c>
      <c r="C909" s="98"/>
      <c r="D909" s="99"/>
      <c r="E909" s="100" t="s">
        <v>1560</v>
      </c>
      <c r="F909" s="98" t="s">
        <v>5812</v>
      </c>
      <c r="G909" s="100" t="s">
        <v>5813</v>
      </c>
      <c r="H909" s="98">
        <v>2011</v>
      </c>
      <c r="I909" s="100" t="s">
        <v>5814</v>
      </c>
      <c r="J909" s="101">
        <v>52307</v>
      </c>
      <c r="K909" s="100" t="s">
        <v>5919</v>
      </c>
      <c r="L909" s="100" t="s">
        <v>5749</v>
      </c>
      <c r="M909" s="100" t="s">
        <v>5750</v>
      </c>
      <c r="N909" s="100" t="s">
        <v>5815</v>
      </c>
      <c r="O909" s="100" t="s">
        <v>5816</v>
      </c>
      <c r="P909" s="100" t="s">
        <v>5817</v>
      </c>
      <c r="Q909" s="102">
        <f t="shared" si="13"/>
        <v>60</v>
      </c>
      <c r="R909" s="98">
        <v>0</v>
      </c>
      <c r="S909" s="98">
        <v>40</v>
      </c>
      <c r="T909" s="98">
        <v>20</v>
      </c>
      <c r="U909" s="102">
        <f t="shared" si="14"/>
        <v>60</v>
      </c>
      <c r="V909" s="98">
        <v>80</v>
      </c>
      <c r="W909" s="98">
        <v>100</v>
      </c>
      <c r="X909" s="103" t="s">
        <v>5753</v>
      </c>
      <c r="Y909" s="102">
        <v>47</v>
      </c>
      <c r="Z909" s="102"/>
      <c r="AA909" s="102"/>
      <c r="AB909" s="102">
        <v>3</v>
      </c>
      <c r="AC909" s="98"/>
      <c r="AD909" s="102"/>
      <c r="AE909" s="104"/>
      <c r="AF909" s="105"/>
      <c r="AG909" s="106"/>
      <c r="AH909" s="100"/>
      <c r="AI909" s="107"/>
      <c r="AJ909" s="106"/>
      <c r="AK909" s="98"/>
      <c r="AL909" s="107"/>
      <c r="AM909" s="106" t="s">
        <v>5754</v>
      </c>
      <c r="AN909" s="98"/>
      <c r="AO909" s="107">
        <v>20</v>
      </c>
      <c r="AP909" s="106"/>
      <c r="AQ909" s="98"/>
      <c r="AR909" s="107"/>
      <c r="AS909" s="106"/>
      <c r="AT909" s="98"/>
      <c r="AU909" s="107"/>
      <c r="AV909" s="108"/>
      <c r="AW909" s="98"/>
      <c r="AX909" s="98"/>
      <c r="AY909" s="42"/>
      <c r="AZ909" s="42"/>
      <c r="BA909" s="42"/>
      <c r="BB909" s="42"/>
      <c r="BC909" s="42"/>
      <c r="BD909" s="42"/>
      <c r="BE909" s="42"/>
      <c r="BF909" s="42"/>
      <c r="BG909" s="42"/>
      <c r="BH909" s="42"/>
      <c r="BI909" s="42"/>
      <c r="BJ909" s="42"/>
      <c r="BK909" s="42"/>
      <c r="BL909" s="42"/>
      <c r="BM909" s="42"/>
      <c r="BN909" s="42"/>
      <c r="BO909" s="42"/>
      <c r="BP909" s="42"/>
      <c r="BQ909" s="42"/>
      <c r="BR909" s="42"/>
      <c r="BS909" s="42"/>
      <c r="BT909" s="42"/>
      <c r="BU909" s="42"/>
      <c r="BV909" s="42"/>
      <c r="BW909" s="42"/>
      <c r="BX909" s="42"/>
      <c r="BY909" s="42"/>
      <c r="BZ909" s="42"/>
      <c r="CA909" s="42"/>
      <c r="CB909" s="42"/>
      <c r="CC909" s="42"/>
      <c r="CD909" s="42"/>
      <c r="CE909" s="42"/>
      <c r="CF909" s="42"/>
      <c r="CG909" s="42"/>
      <c r="CH909" s="42"/>
      <c r="CI909" s="42"/>
      <c r="CJ909" s="42"/>
      <c r="CK909" s="42"/>
      <c r="CL909" s="42"/>
      <c r="CM909" s="42"/>
      <c r="CN909" s="42"/>
      <c r="CO909" s="42"/>
      <c r="CP909" s="42"/>
      <c r="CQ909" s="42"/>
      <c r="CR909" s="42"/>
      <c r="CS909" s="42"/>
      <c r="CT909" s="42"/>
      <c r="CU909" s="42"/>
      <c r="CV909" s="42"/>
      <c r="CW909" s="42"/>
      <c r="CX909" s="42"/>
      <c r="CY909" s="42"/>
      <c r="CZ909" s="42"/>
      <c r="DA909" s="42"/>
      <c r="DB909" s="42"/>
      <c r="DC909" s="42"/>
      <c r="DD909" s="42"/>
      <c r="DE909" s="42"/>
      <c r="DF909" s="42"/>
      <c r="DG909" s="42"/>
      <c r="DH909" s="42"/>
      <c r="DI909" s="42"/>
      <c r="DJ909" s="42"/>
      <c r="DK909" s="42"/>
      <c r="DL909" s="42"/>
      <c r="DM909" s="42"/>
      <c r="DN909" s="42"/>
      <c r="DO909" s="42"/>
      <c r="DP909" s="42"/>
      <c r="DQ909" s="42"/>
      <c r="DR909" s="42"/>
      <c r="DS909" s="42"/>
      <c r="DT909" s="42"/>
      <c r="DU909" s="42"/>
      <c r="DV909" s="42"/>
      <c r="DW909" s="42"/>
      <c r="DX909" s="42"/>
      <c r="DY909" s="42"/>
      <c r="DZ909" s="42"/>
      <c r="EA909" s="42"/>
      <c r="EB909" s="42"/>
      <c r="EC909" s="42"/>
      <c r="ED909" s="42"/>
      <c r="EE909" s="42"/>
      <c r="EF909" s="42"/>
      <c r="EG909" s="42"/>
      <c r="EH909" s="42"/>
      <c r="EI909" s="42"/>
      <c r="EJ909" s="42"/>
      <c r="EK909" s="42"/>
      <c r="EL909" s="42"/>
      <c r="EM909" s="42"/>
      <c r="EN909" s="42"/>
      <c r="EO909" s="42"/>
      <c r="EP909" s="42"/>
      <c r="EQ909" s="42"/>
      <c r="ER909" s="42"/>
    </row>
    <row r="910" spans="1:256" s="41" customFormat="1" ht="89.2" x14ac:dyDescent="0.25">
      <c r="A910" s="97">
        <v>3050</v>
      </c>
      <c r="B910" s="100" t="s">
        <v>6913</v>
      </c>
      <c r="C910" s="98"/>
      <c r="D910" s="99"/>
      <c r="E910" s="100" t="s">
        <v>2250</v>
      </c>
      <c r="F910" s="98" t="s">
        <v>5871</v>
      </c>
      <c r="G910" s="100" t="s">
        <v>5872</v>
      </c>
      <c r="H910" s="98">
        <v>2012</v>
      </c>
      <c r="I910" s="100" t="s">
        <v>5872</v>
      </c>
      <c r="J910" s="101">
        <v>133375</v>
      </c>
      <c r="K910" s="100" t="s">
        <v>5919</v>
      </c>
      <c r="L910" s="100" t="s">
        <v>5749</v>
      </c>
      <c r="M910" s="100" t="s">
        <v>5750</v>
      </c>
      <c r="N910" s="100" t="s">
        <v>5873</v>
      </c>
      <c r="O910" s="100" t="s">
        <v>5874</v>
      </c>
      <c r="P910" s="100" t="s">
        <v>5875</v>
      </c>
      <c r="Q910" s="102">
        <f t="shared" si="13"/>
        <v>60</v>
      </c>
      <c r="R910" s="98">
        <v>0</v>
      </c>
      <c r="S910" s="98">
        <v>40</v>
      </c>
      <c r="T910" s="98">
        <v>20</v>
      </c>
      <c r="U910" s="102">
        <f t="shared" si="14"/>
        <v>60</v>
      </c>
      <c r="V910" s="98">
        <v>80</v>
      </c>
      <c r="W910" s="98">
        <v>100</v>
      </c>
      <c r="X910" s="103" t="s">
        <v>5753</v>
      </c>
      <c r="Y910" s="102">
        <v>47</v>
      </c>
      <c r="Z910" s="102"/>
      <c r="AA910" s="102"/>
      <c r="AB910" s="102">
        <v>3</v>
      </c>
      <c r="AC910" s="98"/>
      <c r="AD910" s="102"/>
      <c r="AE910" s="104"/>
      <c r="AF910" s="105"/>
      <c r="AG910" s="106"/>
      <c r="AH910" s="100"/>
      <c r="AI910" s="107"/>
      <c r="AJ910" s="106"/>
      <c r="AK910" s="98"/>
      <c r="AL910" s="107"/>
      <c r="AM910" s="106" t="s">
        <v>5754</v>
      </c>
      <c r="AN910" s="98"/>
      <c r="AO910" s="107">
        <v>20</v>
      </c>
      <c r="AP910" s="106"/>
      <c r="AQ910" s="98"/>
      <c r="AR910" s="107"/>
      <c r="AS910" s="106"/>
      <c r="AT910" s="98"/>
      <c r="AU910" s="107"/>
      <c r="AV910" s="108"/>
      <c r="AW910" s="98"/>
      <c r="AX910" s="98"/>
      <c r="AY910" s="42"/>
      <c r="AZ910" s="42"/>
      <c r="BA910" s="42"/>
      <c r="BB910" s="42"/>
      <c r="BC910" s="42"/>
      <c r="BD910" s="42"/>
      <c r="BE910" s="42"/>
      <c r="BF910" s="42"/>
      <c r="BG910" s="42"/>
      <c r="BH910" s="42"/>
      <c r="BI910" s="42"/>
      <c r="BJ910" s="42"/>
      <c r="BK910" s="42"/>
      <c r="BL910" s="42"/>
      <c r="BM910" s="42"/>
      <c r="BN910" s="42"/>
      <c r="BO910" s="42"/>
      <c r="BP910" s="42"/>
      <c r="BQ910" s="42"/>
      <c r="BR910" s="42"/>
      <c r="BS910" s="42"/>
      <c r="BT910" s="42"/>
      <c r="BU910" s="42"/>
      <c r="BV910" s="42"/>
      <c r="BW910" s="42"/>
      <c r="BX910" s="42"/>
      <c r="BY910" s="42"/>
      <c r="BZ910" s="42"/>
      <c r="CA910" s="42"/>
      <c r="CB910" s="42"/>
      <c r="CC910" s="42"/>
      <c r="CD910" s="42"/>
      <c r="CE910" s="42"/>
      <c r="CF910" s="42"/>
      <c r="CG910" s="42"/>
      <c r="CH910" s="42"/>
      <c r="CI910" s="42"/>
      <c r="CJ910" s="42"/>
      <c r="CK910" s="42"/>
      <c r="CL910" s="42"/>
      <c r="CM910" s="42"/>
      <c r="CN910" s="42"/>
      <c r="CO910" s="42"/>
      <c r="CP910" s="42"/>
      <c r="CQ910" s="42"/>
      <c r="CR910" s="42"/>
      <c r="CS910" s="42"/>
      <c r="CT910" s="42"/>
      <c r="CU910" s="42"/>
      <c r="CV910" s="42"/>
      <c r="CW910" s="42"/>
      <c r="CX910" s="42"/>
      <c r="CY910" s="42"/>
      <c r="CZ910" s="42"/>
      <c r="DA910" s="42"/>
      <c r="DB910" s="42"/>
      <c r="DC910" s="42"/>
      <c r="DD910" s="42"/>
      <c r="DE910" s="42"/>
      <c r="DF910" s="42"/>
      <c r="DG910" s="42"/>
      <c r="DH910" s="42"/>
      <c r="DI910" s="42"/>
      <c r="DJ910" s="42"/>
      <c r="DK910" s="42"/>
      <c r="DL910" s="42"/>
      <c r="DM910" s="42"/>
      <c r="DN910" s="42"/>
      <c r="DO910" s="42"/>
      <c r="DP910" s="42"/>
      <c r="DQ910" s="42"/>
      <c r="DR910" s="42"/>
      <c r="DS910" s="42"/>
      <c r="DT910" s="42"/>
      <c r="DU910" s="42"/>
      <c r="DV910" s="42"/>
      <c r="DW910" s="42"/>
      <c r="DX910" s="42"/>
      <c r="DY910" s="42"/>
      <c r="DZ910" s="42"/>
      <c r="EA910" s="42"/>
      <c r="EB910" s="42"/>
      <c r="EC910" s="42"/>
      <c r="ED910" s="42"/>
      <c r="EE910" s="42"/>
      <c r="EF910" s="42"/>
      <c r="EG910" s="42"/>
      <c r="EH910" s="42"/>
      <c r="EI910" s="42"/>
      <c r="EJ910" s="42"/>
      <c r="EK910" s="42"/>
      <c r="EL910" s="42"/>
      <c r="EM910" s="42"/>
      <c r="EN910" s="42"/>
      <c r="EO910" s="42"/>
      <c r="EP910" s="42"/>
      <c r="EQ910" s="42"/>
      <c r="ER910" s="42"/>
    </row>
    <row r="911" spans="1:256" s="41" customFormat="1" ht="409.6" x14ac:dyDescent="0.25">
      <c r="A911" s="97">
        <v>3050</v>
      </c>
      <c r="B911" s="100" t="s">
        <v>6913</v>
      </c>
      <c r="C911" s="98"/>
      <c r="D911" s="99"/>
      <c r="E911" s="100" t="s">
        <v>1606</v>
      </c>
      <c r="F911" s="98" t="s">
        <v>5856</v>
      </c>
      <c r="G911" s="100" t="s">
        <v>5857</v>
      </c>
      <c r="H911" s="98">
        <v>2011</v>
      </c>
      <c r="I911" s="100" t="s">
        <v>5857</v>
      </c>
      <c r="J911" s="101">
        <v>225096</v>
      </c>
      <c r="K911" s="100" t="s">
        <v>5919</v>
      </c>
      <c r="L911" s="100" t="s">
        <v>5749</v>
      </c>
      <c r="M911" s="100" t="s">
        <v>5750</v>
      </c>
      <c r="N911" s="100" t="s">
        <v>5858</v>
      </c>
      <c r="O911" s="100" t="s">
        <v>5859</v>
      </c>
      <c r="P911" s="100" t="s">
        <v>5860</v>
      </c>
      <c r="Q911" s="102">
        <f t="shared" si="13"/>
        <v>60</v>
      </c>
      <c r="R911" s="98">
        <v>0</v>
      </c>
      <c r="S911" s="98">
        <v>40</v>
      </c>
      <c r="T911" s="98">
        <v>20</v>
      </c>
      <c r="U911" s="102">
        <f t="shared" si="14"/>
        <v>60</v>
      </c>
      <c r="V911" s="98">
        <v>80</v>
      </c>
      <c r="W911" s="98">
        <v>100</v>
      </c>
      <c r="X911" s="103" t="s">
        <v>5753</v>
      </c>
      <c r="Y911" s="102">
        <v>47</v>
      </c>
      <c r="Z911" s="102"/>
      <c r="AA911" s="102"/>
      <c r="AB911" s="102">
        <v>3</v>
      </c>
      <c r="AC911" s="98"/>
      <c r="AD911" s="102"/>
      <c r="AE911" s="104"/>
      <c r="AF911" s="105"/>
      <c r="AG911" s="106"/>
      <c r="AH911" s="100"/>
      <c r="AI911" s="107"/>
      <c r="AJ911" s="106"/>
      <c r="AK911" s="98"/>
      <c r="AL911" s="107"/>
      <c r="AM911" s="106" t="s">
        <v>5754</v>
      </c>
      <c r="AN911" s="98"/>
      <c r="AO911" s="107">
        <v>20</v>
      </c>
      <c r="AP911" s="106"/>
      <c r="AQ911" s="98"/>
      <c r="AR911" s="107"/>
      <c r="AS911" s="106"/>
      <c r="AT911" s="98"/>
      <c r="AU911" s="107"/>
      <c r="AV911" s="108"/>
      <c r="AW911" s="98"/>
      <c r="AX911" s="98"/>
      <c r="AY911" s="42"/>
      <c r="AZ911" s="42"/>
      <c r="BA911" s="42"/>
      <c r="BB911" s="42"/>
      <c r="BC911" s="42"/>
      <c r="BD911" s="42"/>
      <c r="BE911" s="42"/>
      <c r="BF911" s="42"/>
      <c r="BG911" s="42"/>
      <c r="BH911" s="42"/>
      <c r="BI911" s="42"/>
      <c r="BJ911" s="42"/>
      <c r="BK911" s="42"/>
      <c r="BL911" s="42"/>
      <c r="BM911" s="42"/>
      <c r="BN911" s="42"/>
      <c r="BO911" s="42"/>
      <c r="BP911" s="42"/>
      <c r="BQ911" s="42"/>
      <c r="BR911" s="42"/>
      <c r="BS911" s="42"/>
      <c r="BT911" s="42"/>
      <c r="BU911" s="42"/>
      <c r="BV911" s="42"/>
      <c r="BW911" s="42"/>
      <c r="BX911" s="42"/>
      <c r="BY911" s="42"/>
      <c r="BZ911" s="42"/>
      <c r="CA911" s="42"/>
      <c r="CB911" s="42"/>
      <c r="CC911" s="42"/>
      <c r="CD911" s="42"/>
      <c r="CE911" s="42"/>
      <c r="CF911" s="42"/>
      <c r="CG911" s="42"/>
      <c r="CH911" s="42"/>
      <c r="CI911" s="42"/>
      <c r="CJ911" s="42"/>
      <c r="CK911" s="42"/>
      <c r="CL911" s="42"/>
      <c r="CM911" s="42"/>
      <c r="CN911" s="42"/>
      <c r="CO911" s="42"/>
      <c r="CP911" s="42"/>
      <c r="CQ911" s="42"/>
      <c r="CR911" s="42"/>
      <c r="CS911" s="42"/>
      <c r="CT911" s="42"/>
      <c r="CU911" s="42"/>
      <c r="CV911" s="42"/>
      <c r="CW911" s="42"/>
      <c r="CX911" s="42"/>
      <c r="CY911" s="42"/>
      <c r="CZ911" s="42"/>
      <c r="DA911" s="42"/>
      <c r="DB911" s="42"/>
      <c r="DC911" s="42"/>
      <c r="DD911" s="42"/>
      <c r="DE911" s="42"/>
      <c r="DF911" s="42"/>
      <c r="DG911" s="42"/>
      <c r="DH911" s="42"/>
      <c r="DI911" s="42"/>
      <c r="DJ911" s="42"/>
      <c r="DK911" s="42"/>
      <c r="DL911" s="42"/>
      <c r="DM911" s="42"/>
      <c r="DN911" s="42"/>
      <c r="DO911" s="42"/>
      <c r="DP911" s="42"/>
      <c r="DQ911" s="42"/>
      <c r="DR911" s="42"/>
      <c r="DS911" s="42"/>
      <c r="DT911" s="42"/>
      <c r="DU911" s="42"/>
      <c r="DV911" s="42"/>
      <c r="DW911" s="42"/>
      <c r="DX911" s="42"/>
      <c r="DY911" s="42"/>
      <c r="DZ911" s="42"/>
      <c r="EA911" s="42"/>
      <c r="EB911" s="42"/>
      <c r="EC911" s="42"/>
      <c r="ED911" s="42"/>
      <c r="EE911" s="42"/>
      <c r="EF911" s="42"/>
      <c r="EG911" s="42"/>
      <c r="EH911" s="42"/>
      <c r="EI911" s="42"/>
      <c r="EJ911" s="42"/>
      <c r="EK911" s="42"/>
      <c r="EL911" s="42"/>
      <c r="EM911" s="42"/>
      <c r="EN911" s="42"/>
      <c r="EO911" s="42"/>
      <c r="EP911" s="42"/>
      <c r="EQ911" s="42"/>
      <c r="ER911" s="42"/>
    </row>
    <row r="912" spans="1:256" s="41" customFormat="1" ht="343.95" x14ac:dyDescent="0.25">
      <c r="A912" s="97">
        <v>3050</v>
      </c>
      <c r="B912" s="100" t="s">
        <v>6913</v>
      </c>
      <c r="C912" s="98"/>
      <c r="D912" s="99"/>
      <c r="E912" s="100" t="s">
        <v>949</v>
      </c>
      <c r="F912" s="98" t="s">
        <v>939</v>
      </c>
      <c r="G912" s="100" t="s">
        <v>5800</v>
      </c>
      <c r="H912" s="98">
        <v>2012</v>
      </c>
      <c r="I912" s="100" t="s">
        <v>5801</v>
      </c>
      <c r="J912" s="101">
        <v>1018799</v>
      </c>
      <c r="K912" s="100" t="s">
        <v>5919</v>
      </c>
      <c r="L912" s="100" t="s">
        <v>5749</v>
      </c>
      <c r="M912" s="100" t="s">
        <v>5750</v>
      </c>
      <c r="N912" s="100" t="s">
        <v>5802</v>
      </c>
      <c r="O912" s="100" t="s">
        <v>5803</v>
      </c>
      <c r="P912" s="100" t="s">
        <v>5804</v>
      </c>
      <c r="Q912" s="102">
        <f t="shared" si="13"/>
        <v>80</v>
      </c>
      <c r="R912" s="98">
        <v>0</v>
      </c>
      <c r="S912" s="98">
        <v>40</v>
      </c>
      <c r="T912" s="98">
        <v>40</v>
      </c>
      <c r="U912" s="102">
        <f t="shared" si="14"/>
        <v>80</v>
      </c>
      <c r="V912" s="98">
        <v>80</v>
      </c>
      <c r="W912" s="98">
        <v>100</v>
      </c>
      <c r="X912" s="103" t="s">
        <v>5753</v>
      </c>
      <c r="Y912" s="102">
        <v>47</v>
      </c>
      <c r="Z912" s="102"/>
      <c r="AA912" s="102">
        <v>80</v>
      </c>
      <c r="AB912" s="102">
        <v>3</v>
      </c>
      <c r="AC912" s="98"/>
      <c r="AD912" s="102"/>
      <c r="AE912" s="104"/>
      <c r="AF912" s="105"/>
      <c r="AG912" s="106"/>
      <c r="AH912" s="100"/>
      <c r="AI912" s="107"/>
      <c r="AJ912" s="106"/>
      <c r="AK912" s="98"/>
      <c r="AL912" s="107"/>
      <c r="AM912" s="106" t="s">
        <v>5754</v>
      </c>
      <c r="AN912" s="98"/>
      <c r="AO912" s="107">
        <v>20</v>
      </c>
      <c r="AP912" s="106"/>
      <c r="AQ912" s="98"/>
      <c r="AR912" s="107"/>
      <c r="AS912" s="106"/>
      <c r="AT912" s="98"/>
      <c r="AU912" s="107"/>
      <c r="AV912" s="108"/>
      <c r="AW912" s="98"/>
      <c r="AX912" s="98"/>
      <c r="AY912" s="42"/>
      <c r="AZ912" s="42"/>
      <c r="BA912" s="42"/>
      <c r="BB912" s="42"/>
      <c r="BC912" s="42"/>
      <c r="BD912" s="42"/>
      <c r="BE912" s="42"/>
      <c r="BF912" s="42"/>
      <c r="BG912" s="42"/>
      <c r="BH912" s="42"/>
      <c r="BI912" s="42"/>
      <c r="BJ912" s="42"/>
      <c r="BK912" s="42"/>
      <c r="BL912" s="42"/>
      <c r="BM912" s="42"/>
      <c r="BN912" s="42"/>
      <c r="BO912" s="42"/>
      <c r="BP912" s="42"/>
      <c r="BQ912" s="42"/>
      <c r="BR912" s="42"/>
      <c r="BS912" s="42"/>
      <c r="BT912" s="42"/>
      <c r="BU912" s="42"/>
      <c r="BV912" s="42"/>
      <c r="BW912" s="42"/>
      <c r="BX912" s="42"/>
      <c r="BY912" s="42"/>
      <c r="BZ912" s="42"/>
      <c r="CA912" s="42"/>
      <c r="CB912" s="42"/>
      <c r="CC912" s="42"/>
      <c r="CD912" s="42"/>
      <c r="CE912" s="42"/>
      <c r="CF912" s="42"/>
      <c r="CG912" s="42"/>
      <c r="CH912" s="42"/>
      <c r="CI912" s="42"/>
      <c r="CJ912" s="42"/>
      <c r="CK912" s="42"/>
      <c r="CL912" s="42"/>
      <c r="CM912" s="42"/>
      <c r="CN912" s="42"/>
      <c r="CO912" s="42"/>
      <c r="CP912" s="42"/>
      <c r="CQ912" s="42"/>
      <c r="CR912" s="42"/>
      <c r="CS912" s="42"/>
      <c r="CT912" s="42"/>
      <c r="CU912" s="42"/>
      <c r="CV912" s="42"/>
      <c r="CW912" s="42"/>
      <c r="CX912" s="42"/>
      <c r="CY912" s="42"/>
      <c r="CZ912" s="42"/>
      <c r="DA912" s="42"/>
      <c r="DB912" s="42"/>
      <c r="DC912" s="42"/>
      <c r="DD912" s="42"/>
      <c r="DE912" s="42"/>
      <c r="DF912" s="42"/>
      <c r="DG912" s="42"/>
      <c r="DH912" s="42"/>
      <c r="DI912" s="42"/>
      <c r="DJ912" s="42"/>
      <c r="DK912" s="42"/>
      <c r="DL912" s="42"/>
      <c r="DM912" s="42"/>
      <c r="DN912" s="42"/>
      <c r="DO912" s="42"/>
      <c r="DP912" s="42"/>
      <c r="DQ912" s="42"/>
      <c r="DR912" s="42"/>
      <c r="DS912" s="42"/>
      <c r="DT912" s="42"/>
      <c r="DU912" s="42"/>
      <c r="DV912" s="42"/>
      <c r="DW912" s="42"/>
      <c r="DX912" s="42"/>
      <c r="DY912" s="42"/>
      <c r="DZ912" s="42"/>
      <c r="EA912" s="42"/>
      <c r="EB912" s="42"/>
      <c r="EC912" s="42"/>
      <c r="ED912" s="42"/>
      <c r="EE912" s="42"/>
      <c r="EF912" s="42"/>
      <c r="EG912" s="42"/>
      <c r="EH912" s="42"/>
      <c r="EI912" s="42"/>
      <c r="EJ912" s="42"/>
      <c r="EK912" s="42"/>
      <c r="EL912" s="42"/>
      <c r="EM912" s="42"/>
      <c r="EN912" s="42"/>
      <c r="EO912" s="42"/>
      <c r="EP912" s="42"/>
      <c r="EQ912" s="42"/>
      <c r="ER912" s="42"/>
    </row>
    <row r="913" spans="1:256" s="41" customFormat="1" ht="318.5" x14ac:dyDescent="0.25">
      <c r="A913" s="97">
        <v>3050</v>
      </c>
      <c r="B913" s="100" t="s">
        <v>6913</v>
      </c>
      <c r="C913" s="98"/>
      <c r="D913" s="99"/>
      <c r="E913" s="100" t="s">
        <v>5831</v>
      </c>
      <c r="F913" s="98" t="s">
        <v>5832</v>
      </c>
      <c r="G913" s="100" t="s">
        <v>5833</v>
      </c>
      <c r="H913" s="98">
        <v>2013</v>
      </c>
      <c r="I913" s="100" t="s">
        <v>5834</v>
      </c>
      <c r="J913" s="101">
        <v>263192</v>
      </c>
      <c r="K913" s="100" t="s">
        <v>5919</v>
      </c>
      <c r="L913" s="100" t="s">
        <v>5749</v>
      </c>
      <c r="M913" s="100" t="s">
        <v>5750</v>
      </c>
      <c r="N913" s="100" t="s">
        <v>5835</v>
      </c>
      <c r="O913" s="100" t="s">
        <v>5836</v>
      </c>
      <c r="P913" s="100" t="s">
        <v>5837</v>
      </c>
      <c r="Q913" s="102">
        <f t="shared" si="13"/>
        <v>60</v>
      </c>
      <c r="R913" s="98">
        <v>0</v>
      </c>
      <c r="S913" s="98">
        <v>40</v>
      </c>
      <c r="T913" s="98">
        <v>20</v>
      </c>
      <c r="U913" s="102">
        <f t="shared" si="14"/>
        <v>60</v>
      </c>
      <c r="V913" s="98">
        <v>80</v>
      </c>
      <c r="W913" s="98">
        <v>66</v>
      </c>
      <c r="X913" s="103" t="s">
        <v>5753</v>
      </c>
      <c r="Y913" s="102">
        <v>47</v>
      </c>
      <c r="Z913" s="102"/>
      <c r="AA913" s="102"/>
      <c r="AB913" s="102">
        <v>3</v>
      </c>
      <c r="AC913" s="98"/>
      <c r="AD913" s="102"/>
      <c r="AE913" s="104"/>
      <c r="AF913" s="105"/>
      <c r="AG913" s="106"/>
      <c r="AH913" s="100"/>
      <c r="AI913" s="107"/>
      <c r="AJ913" s="106"/>
      <c r="AK913" s="98"/>
      <c r="AL913" s="107"/>
      <c r="AM913" s="106" t="s">
        <v>5754</v>
      </c>
      <c r="AN913" s="98"/>
      <c r="AO913" s="107">
        <v>20</v>
      </c>
      <c r="AP913" s="106"/>
      <c r="AQ913" s="98"/>
      <c r="AR913" s="107"/>
      <c r="AS913" s="106"/>
      <c r="AT913" s="98"/>
      <c r="AU913" s="107"/>
      <c r="AV913" s="108"/>
      <c r="AW913" s="98"/>
      <c r="AX913" s="98"/>
      <c r="AY913" s="42"/>
      <c r="AZ913" s="42"/>
      <c r="BA913" s="42"/>
      <c r="BB913" s="42"/>
      <c r="BC913" s="42"/>
      <c r="BD913" s="42"/>
      <c r="BE913" s="42"/>
      <c r="BF913" s="42"/>
      <c r="BG913" s="42"/>
      <c r="BH913" s="42"/>
      <c r="BI913" s="42"/>
      <c r="BJ913" s="42"/>
      <c r="BK913" s="42"/>
      <c r="BL913" s="42"/>
      <c r="BM913" s="42"/>
      <c r="BN913" s="42"/>
      <c r="BO913" s="42"/>
      <c r="BP913" s="42"/>
      <c r="BQ913" s="42"/>
      <c r="BR913" s="42"/>
      <c r="BS913" s="42"/>
      <c r="BT913" s="42"/>
      <c r="BU913" s="42"/>
      <c r="BV913" s="42"/>
      <c r="BW913" s="42"/>
      <c r="BX913" s="42"/>
      <c r="BY913" s="42"/>
      <c r="BZ913" s="42"/>
      <c r="CA913" s="42"/>
      <c r="CB913" s="42"/>
      <c r="CC913" s="42"/>
      <c r="CD913" s="42"/>
      <c r="CE913" s="42"/>
      <c r="CF913" s="42"/>
      <c r="CG913" s="42"/>
      <c r="CH913" s="42"/>
      <c r="CI913" s="42"/>
      <c r="CJ913" s="42"/>
      <c r="CK913" s="42"/>
      <c r="CL913" s="42"/>
      <c r="CM913" s="42"/>
      <c r="CN913" s="42"/>
      <c r="CO913" s="42"/>
      <c r="CP913" s="42"/>
      <c r="CQ913" s="42"/>
      <c r="CR913" s="42"/>
      <c r="CS913" s="42"/>
      <c r="CT913" s="42"/>
      <c r="CU913" s="42"/>
      <c r="CV913" s="42"/>
      <c r="CW913" s="42"/>
      <c r="CX913" s="42"/>
      <c r="CY913" s="42"/>
      <c r="CZ913" s="42"/>
      <c r="DA913" s="42"/>
      <c r="DB913" s="42"/>
      <c r="DC913" s="42"/>
      <c r="DD913" s="42"/>
      <c r="DE913" s="42"/>
      <c r="DF913" s="42"/>
      <c r="DG913" s="42"/>
      <c r="DH913" s="42"/>
      <c r="DI913" s="42"/>
      <c r="DJ913" s="42"/>
      <c r="DK913" s="42"/>
      <c r="DL913" s="42"/>
      <c r="DM913" s="42"/>
      <c r="DN913" s="42"/>
      <c r="DO913" s="42"/>
      <c r="DP913" s="42"/>
      <c r="DQ913" s="42"/>
      <c r="DR913" s="42"/>
      <c r="DS913" s="42"/>
      <c r="DT913" s="42"/>
      <c r="DU913" s="42"/>
      <c r="DV913" s="42"/>
      <c r="DW913" s="42"/>
      <c r="DX913" s="42"/>
      <c r="DY913" s="42"/>
      <c r="DZ913" s="42"/>
      <c r="EA913" s="42"/>
      <c r="EB913" s="42"/>
      <c r="EC913" s="42"/>
      <c r="ED913" s="42"/>
      <c r="EE913" s="42"/>
      <c r="EF913" s="42"/>
      <c r="EG913" s="42"/>
      <c r="EH913" s="42"/>
      <c r="EI913" s="42"/>
      <c r="EJ913" s="42"/>
      <c r="EK913" s="42"/>
      <c r="EL913" s="42"/>
      <c r="EM913" s="42"/>
      <c r="EN913" s="42"/>
      <c r="EO913" s="42"/>
      <c r="EP913" s="42"/>
      <c r="EQ913" s="42"/>
      <c r="ER913" s="42"/>
    </row>
    <row r="914" spans="1:256" s="41" customFormat="1" ht="369.45" x14ac:dyDescent="0.25">
      <c r="A914" s="97">
        <v>3050</v>
      </c>
      <c r="B914" s="100" t="s">
        <v>6913</v>
      </c>
      <c r="C914" s="98"/>
      <c r="D914" s="99"/>
      <c r="E914" s="100" t="s">
        <v>5849</v>
      </c>
      <c r="F914" s="98" t="s">
        <v>5850</v>
      </c>
      <c r="G914" s="100" t="s">
        <v>5851</v>
      </c>
      <c r="H914" s="98">
        <v>2011</v>
      </c>
      <c r="I914" s="100" t="s">
        <v>5852</v>
      </c>
      <c r="J914" s="101">
        <v>432449</v>
      </c>
      <c r="K914" s="100" t="s">
        <v>5919</v>
      </c>
      <c r="L914" s="100" t="s">
        <v>5749</v>
      </c>
      <c r="M914" s="100" t="s">
        <v>5750</v>
      </c>
      <c r="N914" s="100" t="s">
        <v>5853</v>
      </c>
      <c r="O914" s="100" t="s">
        <v>5854</v>
      </c>
      <c r="P914" s="100" t="s">
        <v>5855</v>
      </c>
      <c r="Q914" s="102">
        <f t="shared" si="13"/>
        <v>60</v>
      </c>
      <c r="R914" s="98">
        <v>0</v>
      </c>
      <c r="S914" s="98">
        <v>40</v>
      </c>
      <c r="T914" s="98">
        <v>20</v>
      </c>
      <c r="U914" s="102">
        <f t="shared" si="14"/>
        <v>60</v>
      </c>
      <c r="V914" s="98">
        <v>80</v>
      </c>
      <c r="W914" s="98">
        <v>100</v>
      </c>
      <c r="X914" s="103" t="s">
        <v>5753</v>
      </c>
      <c r="Y914" s="102">
        <v>47</v>
      </c>
      <c r="Z914" s="102"/>
      <c r="AA914" s="102"/>
      <c r="AB914" s="102">
        <v>3</v>
      </c>
      <c r="AC914" s="98"/>
      <c r="AD914" s="102"/>
      <c r="AE914" s="104"/>
      <c r="AF914" s="105"/>
      <c r="AG914" s="106"/>
      <c r="AH914" s="100"/>
      <c r="AI914" s="107"/>
      <c r="AJ914" s="106"/>
      <c r="AK914" s="98"/>
      <c r="AL914" s="107"/>
      <c r="AM914" s="106" t="s">
        <v>5754</v>
      </c>
      <c r="AN914" s="98"/>
      <c r="AO914" s="107">
        <v>20</v>
      </c>
      <c r="AP914" s="106"/>
      <c r="AQ914" s="98"/>
      <c r="AR914" s="107"/>
      <c r="AS914" s="106"/>
      <c r="AT914" s="98"/>
      <c r="AU914" s="107"/>
      <c r="AV914" s="108"/>
      <c r="AW914" s="98"/>
      <c r="AX914" s="98"/>
      <c r="AY914" s="42"/>
      <c r="AZ914" s="42"/>
      <c r="BA914" s="42"/>
      <c r="BB914" s="42"/>
      <c r="BC914" s="42"/>
      <c r="BD914" s="42"/>
      <c r="BE914" s="42"/>
      <c r="BF914" s="42"/>
      <c r="BG914" s="42"/>
      <c r="BH914" s="42"/>
      <c r="BI914" s="42"/>
      <c r="BJ914" s="42"/>
      <c r="BK914" s="42"/>
      <c r="BL914" s="42"/>
      <c r="BM914" s="42"/>
      <c r="BN914" s="42"/>
      <c r="BO914" s="42"/>
      <c r="BP914" s="42"/>
      <c r="BQ914" s="42"/>
      <c r="BR914" s="42"/>
      <c r="BS914" s="42"/>
      <c r="BT914" s="42"/>
      <c r="BU914" s="42"/>
      <c r="BV914" s="42"/>
      <c r="BW914" s="42"/>
      <c r="BX914" s="42"/>
      <c r="BY914" s="42"/>
      <c r="BZ914" s="42"/>
      <c r="CA914" s="42"/>
      <c r="CB914" s="42"/>
      <c r="CC914" s="42"/>
      <c r="CD914" s="42"/>
      <c r="CE914" s="42"/>
      <c r="CF914" s="42"/>
      <c r="CG914" s="42"/>
      <c r="CH914" s="42"/>
      <c r="CI914" s="42"/>
      <c r="CJ914" s="42"/>
      <c r="CK914" s="42"/>
      <c r="CL914" s="42"/>
      <c r="CM914" s="42"/>
      <c r="CN914" s="42"/>
      <c r="CO914" s="42"/>
      <c r="CP914" s="42"/>
      <c r="CQ914" s="42"/>
      <c r="CR914" s="42"/>
      <c r="CS914" s="42"/>
      <c r="CT914" s="42"/>
      <c r="CU914" s="42"/>
      <c r="CV914" s="42"/>
      <c r="CW914" s="42"/>
      <c r="CX914" s="42"/>
      <c r="CY914" s="42"/>
      <c r="CZ914" s="42"/>
      <c r="DA914" s="42"/>
      <c r="DB914" s="42"/>
      <c r="DC914" s="42"/>
      <c r="DD914" s="42"/>
      <c r="DE914" s="42"/>
      <c r="DF914" s="42"/>
      <c r="DG914" s="42"/>
      <c r="DH914" s="42"/>
      <c r="DI914" s="42"/>
      <c r="DJ914" s="42"/>
      <c r="DK914" s="42"/>
      <c r="DL914" s="42"/>
      <c r="DM914" s="42"/>
      <c r="DN914" s="42"/>
      <c r="DO914" s="42"/>
      <c r="DP914" s="42"/>
      <c r="DQ914" s="42"/>
      <c r="DR914" s="42"/>
      <c r="DS914" s="42"/>
      <c r="DT914" s="42"/>
      <c r="DU914" s="42"/>
      <c r="DV914" s="42"/>
      <c r="DW914" s="42"/>
      <c r="DX914" s="42"/>
      <c r="DY914" s="42"/>
      <c r="DZ914" s="42"/>
      <c r="EA914" s="42"/>
      <c r="EB914" s="42"/>
      <c r="EC914" s="42"/>
      <c r="ED914" s="42"/>
      <c r="EE914" s="42"/>
      <c r="EF914" s="42"/>
      <c r="EG914" s="42"/>
      <c r="EH914" s="42"/>
      <c r="EI914" s="42"/>
      <c r="EJ914" s="42"/>
      <c r="EK914" s="42"/>
      <c r="EL914" s="42"/>
      <c r="EM914" s="42"/>
      <c r="EN914" s="42"/>
      <c r="EO914" s="42"/>
      <c r="EP914" s="42"/>
      <c r="EQ914" s="42"/>
      <c r="ER914" s="42"/>
    </row>
    <row r="915" spans="1:256" s="41" customFormat="1" ht="89.2" x14ac:dyDescent="0.25">
      <c r="A915" s="97">
        <v>3050</v>
      </c>
      <c r="B915" s="100" t="s">
        <v>6913</v>
      </c>
      <c r="C915" s="98"/>
      <c r="D915" s="99"/>
      <c r="E915" s="100" t="s">
        <v>649</v>
      </c>
      <c r="F915" s="98" t="s">
        <v>5794</v>
      </c>
      <c r="G915" s="100" t="s">
        <v>5795</v>
      </c>
      <c r="H915" s="98">
        <v>2011</v>
      </c>
      <c r="I915" s="100" t="s">
        <v>5796</v>
      </c>
      <c r="J915" s="101">
        <v>124487</v>
      </c>
      <c r="K915" s="100" t="s">
        <v>5919</v>
      </c>
      <c r="L915" s="100" t="s">
        <v>5749</v>
      </c>
      <c r="M915" s="100" t="s">
        <v>5750</v>
      </c>
      <c r="N915" s="100" t="s">
        <v>5797</v>
      </c>
      <c r="O915" s="100" t="s">
        <v>5798</v>
      </c>
      <c r="P915" s="100" t="s">
        <v>5799</v>
      </c>
      <c r="Q915" s="102">
        <f t="shared" si="13"/>
        <v>60</v>
      </c>
      <c r="R915" s="98">
        <v>0</v>
      </c>
      <c r="S915" s="98">
        <v>40</v>
      </c>
      <c r="T915" s="98">
        <v>20</v>
      </c>
      <c r="U915" s="102">
        <f t="shared" si="14"/>
        <v>60</v>
      </c>
      <c r="V915" s="98">
        <v>80</v>
      </c>
      <c r="W915" s="98">
        <v>100</v>
      </c>
      <c r="X915" s="103" t="s">
        <v>5753</v>
      </c>
      <c r="Y915" s="102">
        <v>47</v>
      </c>
      <c r="Z915" s="102"/>
      <c r="AA915" s="102"/>
      <c r="AB915" s="102">
        <v>3</v>
      </c>
      <c r="AC915" s="98"/>
      <c r="AD915" s="102"/>
      <c r="AE915" s="104"/>
      <c r="AF915" s="105"/>
      <c r="AG915" s="106"/>
      <c r="AH915" s="100"/>
      <c r="AI915" s="107"/>
      <c r="AJ915" s="106"/>
      <c r="AK915" s="98"/>
      <c r="AL915" s="107"/>
      <c r="AM915" s="106" t="s">
        <v>5754</v>
      </c>
      <c r="AN915" s="98"/>
      <c r="AO915" s="107">
        <v>20</v>
      </c>
      <c r="AP915" s="106"/>
      <c r="AQ915" s="98"/>
      <c r="AR915" s="107"/>
      <c r="AS915" s="106"/>
      <c r="AT915" s="98"/>
      <c r="AU915" s="107"/>
      <c r="AV915" s="108"/>
      <c r="AW915" s="98"/>
      <c r="AX915" s="98"/>
      <c r="AY915" s="42"/>
      <c r="AZ915" s="42"/>
      <c r="BA915" s="42"/>
      <c r="BB915" s="42"/>
      <c r="BC915" s="42"/>
      <c r="BD915" s="42"/>
      <c r="BE915" s="42"/>
      <c r="BF915" s="42"/>
      <c r="BG915" s="42"/>
      <c r="BH915" s="42"/>
      <c r="BI915" s="42"/>
      <c r="BJ915" s="42"/>
      <c r="BK915" s="42"/>
      <c r="BL915" s="42"/>
      <c r="BM915" s="42"/>
      <c r="BN915" s="42"/>
      <c r="BO915" s="42"/>
      <c r="BP915" s="42"/>
      <c r="BQ915" s="42"/>
      <c r="BR915" s="42"/>
      <c r="BS915" s="42"/>
      <c r="BT915" s="42"/>
      <c r="BU915" s="42"/>
      <c r="BV915" s="42"/>
      <c r="BW915" s="42"/>
      <c r="BX915" s="42"/>
      <c r="BY915" s="42"/>
      <c r="BZ915" s="42"/>
      <c r="CA915" s="42"/>
      <c r="CB915" s="42"/>
      <c r="CC915" s="42"/>
      <c r="CD915" s="42"/>
      <c r="CE915" s="42"/>
      <c r="CF915" s="42"/>
      <c r="CG915" s="42"/>
      <c r="CH915" s="42"/>
      <c r="CI915" s="42"/>
      <c r="CJ915" s="42"/>
      <c r="CK915" s="42"/>
      <c r="CL915" s="42"/>
      <c r="CM915" s="42"/>
      <c r="CN915" s="42"/>
      <c r="CO915" s="42"/>
      <c r="CP915" s="42"/>
      <c r="CQ915" s="42"/>
      <c r="CR915" s="42"/>
      <c r="CS915" s="42"/>
      <c r="CT915" s="42"/>
      <c r="CU915" s="42"/>
      <c r="CV915" s="42"/>
      <c r="CW915" s="42"/>
      <c r="CX915" s="42"/>
      <c r="CY915" s="42"/>
      <c r="CZ915" s="42"/>
      <c r="DA915" s="42"/>
      <c r="DB915" s="42"/>
      <c r="DC915" s="42"/>
      <c r="DD915" s="42"/>
      <c r="DE915" s="42"/>
      <c r="DF915" s="42"/>
      <c r="DG915" s="42"/>
      <c r="DH915" s="42"/>
      <c r="DI915" s="42"/>
      <c r="DJ915" s="42"/>
      <c r="DK915" s="42"/>
      <c r="DL915" s="42"/>
      <c r="DM915" s="42"/>
      <c r="DN915" s="42"/>
      <c r="DO915" s="42"/>
      <c r="DP915" s="42"/>
      <c r="DQ915" s="42"/>
      <c r="DR915" s="42"/>
      <c r="DS915" s="42"/>
      <c r="DT915" s="42"/>
      <c r="DU915" s="42"/>
      <c r="DV915" s="42"/>
      <c r="DW915" s="42"/>
      <c r="DX915" s="42"/>
      <c r="DY915" s="42"/>
      <c r="DZ915" s="42"/>
      <c r="EA915" s="42"/>
      <c r="EB915" s="42"/>
      <c r="EC915" s="42"/>
      <c r="ED915" s="42"/>
      <c r="EE915" s="42"/>
      <c r="EF915" s="42"/>
      <c r="EG915" s="42"/>
      <c r="EH915" s="42"/>
      <c r="EI915" s="42"/>
      <c r="EJ915" s="42"/>
      <c r="EK915" s="42"/>
      <c r="EL915" s="42"/>
      <c r="EM915" s="42"/>
      <c r="EN915" s="42"/>
      <c r="EO915" s="42"/>
      <c r="EP915" s="42"/>
      <c r="EQ915" s="42"/>
      <c r="ER915" s="42"/>
    </row>
    <row r="916" spans="1:256" s="41" customFormat="1" ht="267.55" x14ac:dyDescent="0.25">
      <c r="A916" s="97">
        <v>3050</v>
      </c>
      <c r="B916" s="100" t="s">
        <v>6913</v>
      </c>
      <c r="C916" s="98"/>
      <c r="D916" s="99"/>
      <c r="E916" s="100" t="s">
        <v>649</v>
      </c>
      <c r="F916" s="98" t="s">
        <v>5794</v>
      </c>
      <c r="G916" s="100" t="s">
        <v>5827</v>
      </c>
      <c r="H916" s="98">
        <v>2011</v>
      </c>
      <c r="I916" s="100" t="s">
        <v>5827</v>
      </c>
      <c r="J916" s="101">
        <v>133140</v>
      </c>
      <c r="K916" s="100" t="s">
        <v>5919</v>
      </c>
      <c r="L916" s="100" t="s">
        <v>5749</v>
      </c>
      <c r="M916" s="100" t="s">
        <v>5750</v>
      </c>
      <c r="N916" s="100" t="s">
        <v>5828</v>
      </c>
      <c r="O916" s="100" t="s">
        <v>5829</v>
      </c>
      <c r="P916" s="100" t="s">
        <v>5830</v>
      </c>
      <c r="Q916" s="102">
        <f t="shared" si="13"/>
        <v>60</v>
      </c>
      <c r="R916" s="98">
        <v>0</v>
      </c>
      <c r="S916" s="98">
        <v>40</v>
      </c>
      <c r="T916" s="98">
        <v>20</v>
      </c>
      <c r="U916" s="102">
        <f t="shared" si="14"/>
        <v>60</v>
      </c>
      <c r="V916" s="98">
        <v>80</v>
      </c>
      <c r="W916" s="98">
        <v>100</v>
      </c>
      <c r="X916" s="103" t="s">
        <v>5753</v>
      </c>
      <c r="Y916" s="102">
        <v>47</v>
      </c>
      <c r="Z916" s="102"/>
      <c r="AA916" s="102"/>
      <c r="AB916" s="102">
        <v>3</v>
      </c>
      <c r="AC916" s="98"/>
      <c r="AD916" s="102"/>
      <c r="AE916" s="104"/>
      <c r="AF916" s="105"/>
      <c r="AG916" s="106"/>
      <c r="AH916" s="100"/>
      <c r="AI916" s="107"/>
      <c r="AJ916" s="106"/>
      <c r="AK916" s="98"/>
      <c r="AL916" s="107"/>
      <c r="AM916" s="106" t="s">
        <v>5754</v>
      </c>
      <c r="AN916" s="98"/>
      <c r="AO916" s="107">
        <v>20</v>
      </c>
      <c r="AP916" s="106"/>
      <c r="AQ916" s="98"/>
      <c r="AR916" s="107"/>
      <c r="AS916" s="106"/>
      <c r="AT916" s="98"/>
      <c r="AU916" s="107"/>
      <c r="AV916" s="108"/>
      <c r="AW916" s="98"/>
      <c r="AX916" s="98"/>
      <c r="AY916" s="42"/>
      <c r="AZ916" s="42"/>
      <c r="BA916" s="42"/>
      <c r="BB916" s="42"/>
      <c r="BC916" s="42"/>
      <c r="BD916" s="42"/>
      <c r="BE916" s="42"/>
      <c r="BF916" s="42"/>
      <c r="BG916" s="42"/>
      <c r="BH916" s="42"/>
      <c r="BI916" s="42"/>
      <c r="BJ916" s="42"/>
      <c r="BK916" s="42"/>
      <c r="BL916" s="42"/>
      <c r="BM916" s="42"/>
      <c r="BN916" s="42"/>
      <c r="BO916" s="42"/>
      <c r="BP916" s="42"/>
      <c r="BQ916" s="42"/>
      <c r="BR916" s="42"/>
      <c r="BS916" s="42"/>
      <c r="BT916" s="42"/>
      <c r="BU916" s="42"/>
      <c r="BV916" s="42"/>
      <c r="BW916" s="42"/>
      <c r="BX916" s="42"/>
      <c r="BY916" s="42"/>
      <c r="BZ916" s="42"/>
      <c r="CA916" s="42"/>
      <c r="CB916" s="42"/>
      <c r="CC916" s="42"/>
      <c r="CD916" s="42"/>
      <c r="CE916" s="42"/>
      <c r="CF916" s="42"/>
      <c r="CG916" s="42"/>
      <c r="CH916" s="42"/>
      <c r="CI916" s="42"/>
      <c r="CJ916" s="42"/>
      <c r="CK916" s="42"/>
      <c r="CL916" s="42"/>
      <c r="CM916" s="42"/>
      <c r="CN916" s="42"/>
      <c r="CO916" s="42"/>
      <c r="CP916" s="42"/>
      <c r="CQ916" s="42"/>
      <c r="CR916" s="42"/>
      <c r="CS916" s="42"/>
      <c r="CT916" s="42"/>
      <c r="CU916" s="42"/>
      <c r="CV916" s="42"/>
      <c r="CW916" s="42"/>
      <c r="CX916" s="42"/>
      <c r="CY916" s="42"/>
      <c r="CZ916" s="42"/>
      <c r="DA916" s="42"/>
      <c r="DB916" s="42"/>
      <c r="DC916" s="42"/>
      <c r="DD916" s="42"/>
      <c r="DE916" s="42"/>
      <c r="DF916" s="42"/>
      <c r="DG916" s="42"/>
      <c r="DH916" s="42"/>
      <c r="DI916" s="42"/>
      <c r="DJ916" s="42"/>
      <c r="DK916" s="42"/>
      <c r="DL916" s="42"/>
      <c r="DM916" s="42"/>
      <c r="DN916" s="42"/>
      <c r="DO916" s="42"/>
      <c r="DP916" s="42"/>
      <c r="DQ916" s="42"/>
      <c r="DR916" s="42"/>
      <c r="DS916" s="42"/>
      <c r="DT916" s="42"/>
      <c r="DU916" s="42"/>
      <c r="DV916" s="42"/>
      <c r="DW916" s="42"/>
      <c r="DX916" s="42"/>
      <c r="DY916" s="42"/>
      <c r="DZ916" s="42"/>
      <c r="EA916" s="42"/>
      <c r="EB916" s="42"/>
      <c r="EC916" s="42"/>
      <c r="ED916" s="42"/>
      <c r="EE916" s="42"/>
      <c r="EF916" s="42"/>
      <c r="EG916" s="42"/>
      <c r="EH916" s="42"/>
      <c r="EI916" s="42"/>
      <c r="EJ916" s="42"/>
      <c r="EK916" s="42"/>
      <c r="EL916" s="42"/>
      <c r="EM916" s="42"/>
      <c r="EN916" s="42"/>
      <c r="EO916" s="42"/>
      <c r="EP916" s="42"/>
      <c r="EQ916" s="42"/>
      <c r="ER916" s="42"/>
    </row>
    <row r="917" spans="1:256" s="41" customFormat="1" ht="318.5" x14ac:dyDescent="0.25">
      <c r="A917" s="97">
        <v>3050</v>
      </c>
      <c r="B917" s="100" t="s">
        <v>6913</v>
      </c>
      <c r="C917" s="98"/>
      <c r="D917" s="99"/>
      <c r="E917" s="100" t="s">
        <v>5891</v>
      </c>
      <c r="F917" s="98" t="s">
        <v>5892</v>
      </c>
      <c r="G917" s="100" t="s">
        <v>5897</v>
      </c>
      <c r="H917" s="98">
        <v>2011</v>
      </c>
      <c r="I917" s="100" t="s">
        <v>5897</v>
      </c>
      <c r="J917" s="101">
        <v>98416</v>
      </c>
      <c r="K917" s="100" t="s">
        <v>5919</v>
      </c>
      <c r="L917" s="100" t="s">
        <v>5749</v>
      </c>
      <c r="M917" s="100" t="s">
        <v>5750</v>
      </c>
      <c r="N917" s="100" t="s">
        <v>5898</v>
      </c>
      <c r="O917" s="100" t="s">
        <v>5899</v>
      </c>
      <c r="P917" s="100" t="s">
        <v>3700</v>
      </c>
      <c r="Q917" s="102">
        <f t="shared" si="13"/>
        <v>60</v>
      </c>
      <c r="R917" s="98">
        <v>0</v>
      </c>
      <c r="S917" s="98">
        <v>40</v>
      </c>
      <c r="T917" s="98">
        <v>20</v>
      </c>
      <c r="U917" s="102">
        <f t="shared" si="14"/>
        <v>60</v>
      </c>
      <c r="V917" s="98">
        <v>80</v>
      </c>
      <c r="W917" s="98">
        <v>100</v>
      </c>
      <c r="X917" s="103" t="s">
        <v>5753</v>
      </c>
      <c r="Y917" s="102">
        <v>47</v>
      </c>
      <c r="Z917" s="102"/>
      <c r="AA917" s="102"/>
      <c r="AB917" s="102">
        <v>3</v>
      </c>
      <c r="AC917" s="98"/>
      <c r="AD917" s="102"/>
      <c r="AE917" s="104"/>
      <c r="AF917" s="105"/>
      <c r="AG917" s="106"/>
      <c r="AH917" s="100"/>
      <c r="AI917" s="107"/>
      <c r="AJ917" s="106"/>
      <c r="AK917" s="98"/>
      <c r="AL917" s="107"/>
      <c r="AM917" s="106" t="s">
        <v>5754</v>
      </c>
      <c r="AN917" s="98"/>
      <c r="AO917" s="107">
        <v>20</v>
      </c>
      <c r="AP917" s="106"/>
      <c r="AQ917" s="98"/>
      <c r="AR917" s="107"/>
      <c r="AS917" s="106"/>
      <c r="AT917" s="98"/>
      <c r="AU917" s="107"/>
      <c r="AV917" s="108"/>
      <c r="AW917" s="98"/>
      <c r="AX917" s="98"/>
      <c r="AY917" s="42"/>
      <c r="AZ917" s="42"/>
      <c r="BA917" s="42"/>
      <c r="BB917" s="42"/>
      <c r="BC917" s="42"/>
      <c r="BD917" s="42"/>
      <c r="BE917" s="42"/>
      <c r="BF917" s="42"/>
      <c r="BG917" s="42"/>
      <c r="BH917" s="42"/>
      <c r="BI917" s="42"/>
      <c r="BJ917" s="42"/>
      <c r="BK917" s="42"/>
      <c r="BL917" s="42"/>
      <c r="BM917" s="42"/>
      <c r="BN917" s="42"/>
      <c r="BO917" s="42"/>
      <c r="BP917" s="42"/>
      <c r="BQ917" s="42"/>
      <c r="BR917" s="42"/>
      <c r="BS917" s="42"/>
      <c r="BT917" s="42"/>
      <c r="BU917" s="42"/>
      <c r="BV917" s="42"/>
      <c r="BW917" s="42"/>
      <c r="BX917" s="42"/>
      <c r="BY917" s="42"/>
      <c r="BZ917" s="42"/>
      <c r="CA917" s="42"/>
      <c r="CB917" s="42"/>
      <c r="CC917" s="42"/>
      <c r="CD917" s="42"/>
      <c r="CE917" s="42"/>
      <c r="CF917" s="42"/>
      <c r="CG917" s="42"/>
      <c r="CH917" s="42"/>
      <c r="CI917" s="42"/>
      <c r="CJ917" s="42"/>
      <c r="CK917" s="42"/>
      <c r="CL917" s="42"/>
      <c r="CM917" s="42"/>
      <c r="CN917" s="42"/>
      <c r="CO917" s="42"/>
      <c r="CP917" s="42"/>
      <c r="CQ917" s="42"/>
      <c r="CR917" s="42"/>
      <c r="CS917" s="42"/>
      <c r="CT917" s="42"/>
      <c r="CU917" s="42"/>
      <c r="CV917" s="42"/>
      <c r="CW917" s="42"/>
      <c r="CX917" s="42"/>
      <c r="CY917" s="42"/>
      <c r="CZ917" s="42"/>
      <c r="DA917" s="42"/>
      <c r="DB917" s="42"/>
      <c r="DC917" s="42"/>
      <c r="DD917" s="42"/>
      <c r="DE917" s="42"/>
      <c r="DF917" s="42"/>
      <c r="DG917" s="42"/>
      <c r="DH917" s="42"/>
      <c r="DI917" s="42"/>
      <c r="DJ917" s="42"/>
      <c r="DK917" s="42"/>
      <c r="DL917" s="42"/>
      <c r="DM917" s="42"/>
      <c r="DN917" s="42"/>
      <c r="DO917" s="42"/>
      <c r="DP917" s="42"/>
      <c r="DQ917" s="42"/>
      <c r="DR917" s="42"/>
      <c r="DS917" s="42"/>
      <c r="DT917" s="42"/>
      <c r="DU917" s="42"/>
      <c r="DV917" s="42"/>
      <c r="DW917" s="42"/>
      <c r="DX917" s="42"/>
      <c r="DY917" s="42"/>
      <c r="DZ917" s="42"/>
      <c r="EA917" s="42"/>
      <c r="EB917" s="42"/>
      <c r="EC917" s="42"/>
      <c r="ED917" s="42"/>
      <c r="EE917" s="42"/>
      <c r="EF917" s="42"/>
      <c r="EG917" s="42"/>
      <c r="EH917" s="42"/>
      <c r="EI917" s="42"/>
      <c r="EJ917" s="42"/>
      <c r="EK917" s="42"/>
      <c r="EL917" s="42"/>
      <c r="EM917" s="42"/>
      <c r="EN917" s="42"/>
      <c r="EO917" s="42"/>
      <c r="EP917" s="42"/>
      <c r="EQ917" s="42"/>
      <c r="ER917" s="42"/>
    </row>
    <row r="918" spans="1:256" s="41" customFormat="1" ht="318.5" x14ac:dyDescent="0.25">
      <c r="A918" s="97">
        <v>3050</v>
      </c>
      <c r="B918" s="100" t="s">
        <v>6913</v>
      </c>
      <c r="C918" s="98"/>
      <c r="D918" s="99"/>
      <c r="E918" s="100" t="s">
        <v>1766</v>
      </c>
      <c r="F918" s="98" t="s">
        <v>5876</v>
      </c>
      <c r="G918" s="100" t="s">
        <v>5877</v>
      </c>
      <c r="H918" s="98">
        <v>2011</v>
      </c>
      <c r="I918" s="100" t="s">
        <v>5878</v>
      </c>
      <c r="J918" s="101">
        <v>78358</v>
      </c>
      <c r="K918" s="100" t="s">
        <v>5919</v>
      </c>
      <c r="L918" s="100" t="s">
        <v>5749</v>
      </c>
      <c r="M918" s="100" t="s">
        <v>5750</v>
      </c>
      <c r="N918" s="100" t="s">
        <v>5879</v>
      </c>
      <c r="O918" s="100" t="s">
        <v>5880</v>
      </c>
      <c r="P918" s="100" t="s">
        <v>5881</v>
      </c>
      <c r="Q918" s="102">
        <f t="shared" si="13"/>
        <v>60</v>
      </c>
      <c r="R918" s="98">
        <v>0</v>
      </c>
      <c r="S918" s="98">
        <v>40</v>
      </c>
      <c r="T918" s="98">
        <v>20</v>
      </c>
      <c r="U918" s="102">
        <f t="shared" si="14"/>
        <v>60</v>
      </c>
      <c r="V918" s="98">
        <v>80</v>
      </c>
      <c r="W918" s="98">
        <v>100</v>
      </c>
      <c r="X918" s="103" t="s">
        <v>5753</v>
      </c>
      <c r="Y918" s="102">
        <v>47</v>
      </c>
      <c r="Z918" s="102"/>
      <c r="AA918" s="102"/>
      <c r="AB918" s="102">
        <v>3</v>
      </c>
      <c r="AC918" s="98"/>
      <c r="AD918" s="102"/>
      <c r="AE918" s="104"/>
      <c r="AF918" s="105"/>
      <c r="AG918" s="106"/>
      <c r="AH918" s="100"/>
      <c r="AI918" s="107"/>
      <c r="AJ918" s="106"/>
      <c r="AK918" s="98"/>
      <c r="AL918" s="107"/>
      <c r="AM918" s="106" t="s">
        <v>5754</v>
      </c>
      <c r="AN918" s="98"/>
      <c r="AO918" s="107">
        <v>20</v>
      </c>
      <c r="AP918" s="106"/>
      <c r="AQ918" s="98"/>
      <c r="AR918" s="107"/>
      <c r="AS918" s="106"/>
      <c r="AT918" s="98"/>
      <c r="AU918" s="107"/>
      <c r="AV918" s="108"/>
      <c r="AW918" s="98"/>
      <c r="AX918" s="98"/>
      <c r="AY918" s="42"/>
      <c r="AZ918" s="42"/>
      <c r="BA918" s="42"/>
      <c r="BB918" s="42"/>
      <c r="BC918" s="42"/>
      <c r="BD918" s="42"/>
      <c r="BE918" s="42"/>
      <c r="BF918" s="42"/>
      <c r="BG918" s="42"/>
      <c r="BH918" s="42"/>
      <c r="BI918" s="42"/>
      <c r="BJ918" s="42"/>
      <c r="BK918" s="42"/>
      <c r="BL918" s="42"/>
      <c r="BM918" s="42"/>
      <c r="BN918" s="42"/>
      <c r="BO918" s="42"/>
      <c r="BP918" s="42"/>
      <c r="BQ918" s="42"/>
      <c r="BR918" s="42"/>
      <c r="BS918" s="42"/>
      <c r="BT918" s="42"/>
      <c r="BU918" s="42"/>
      <c r="BV918" s="42"/>
      <c r="BW918" s="42"/>
      <c r="BX918" s="42"/>
      <c r="BY918" s="42"/>
      <c r="BZ918" s="42"/>
      <c r="CA918" s="42"/>
      <c r="CB918" s="42"/>
      <c r="CC918" s="42"/>
      <c r="CD918" s="42"/>
      <c r="CE918" s="42"/>
      <c r="CF918" s="42"/>
      <c r="CG918" s="42"/>
      <c r="CH918" s="42"/>
      <c r="CI918" s="42"/>
      <c r="CJ918" s="42"/>
      <c r="CK918" s="42"/>
      <c r="CL918" s="42"/>
      <c r="CM918" s="42"/>
      <c r="CN918" s="42"/>
      <c r="CO918" s="42"/>
      <c r="CP918" s="42"/>
      <c r="CQ918" s="42"/>
      <c r="CR918" s="42"/>
      <c r="CS918" s="42"/>
      <c r="CT918" s="42"/>
      <c r="CU918" s="42"/>
      <c r="CV918" s="42"/>
      <c r="CW918" s="42"/>
      <c r="CX918" s="42"/>
      <c r="CY918" s="42"/>
      <c r="CZ918" s="42"/>
      <c r="DA918" s="42"/>
      <c r="DB918" s="42"/>
      <c r="DC918" s="42"/>
      <c r="DD918" s="42"/>
      <c r="DE918" s="42"/>
      <c r="DF918" s="42"/>
      <c r="DG918" s="42"/>
      <c r="DH918" s="42"/>
      <c r="DI918" s="42"/>
      <c r="DJ918" s="42"/>
      <c r="DK918" s="42"/>
      <c r="DL918" s="42"/>
      <c r="DM918" s="42"/>
      <c r="DN918" s="42"/>
      <c r="DO918" s="42"/>
      <c r="DP918" s="42"/>
      <c r="DQ918" s="42"/>
      <c r="DR918" s="42"/>
      <c r="DS918" s="42"/>
      <c r="DT918" s="42"/>
      <c r="DU918" s="42"/>
      <c r="DV918" s="42"/>
      <c r="DW918" s="42"/>
      <c r="DX918" s="42"/>
      <c r="DY918" s="42"/>
      <c r="DZ918" s="42"/>
      <c r="EA918" s="42"/>
      <c r="EB918" s="42"/>
      <c r="EC918" s="42"/>
      <c r="ED918" s="42"/>
      <c r="EE918" s="42"/>
      <c r="EF918" s="42"/>
      <c r="EG918" s="42"/>
      <c r="EH918" s="42"/>
      <c r="EI918" s="42"/>
      <c r="EJ918" s="42"/>
      <c r="EK918" s="42"/>
      <c r="EL918" s="42"/>
      <c r="EM918" s="42"/>
      <c r="EN918" s="42"/>
      <c r="EO918" s="42"/>
      <c r="EP918" s="42"/>
      <c r="EQ918" s="42"/>
      <c r="ER918" s="42"/>
    </row>
    <row r="919" spans="1:256" s="41" customFormat="1" ht="382.15" x14ac:dyDescent="0.25">
      <c r="A919" s="97">
        <v>3050</v>
      </c>
      <c r="B919" s="100" t="s">
        <v>6913</v>
      </c>
      <c r="C919" s="98"/>
      <c r="D919" s="99"/>
      <c r="E919" s="100" t="s">
        <v>1766</v>
      </c>
      <c r="F919" s="98" t="s">
        <v>5876</v>
      </c>
      <c r="G919" s="100" t="s">
        <v>5882</v>
      </c>
      <c r="H919" s="98">
        <v>2011</v>
      </c>
      <c r="I919" s="100" t="s">
        <v>116</v>
      </c>
      <c r="J919" s="101">
        <v>87358</v>
      </c>
      <c r="K919" s="100" t="s">
        <v>5919</v>
      </c>
      <c r="L919" s="100" t="s">
        <v>5749</v>
      </c>
      <c r="M919" s="100" t="s">
        <v>5750</v>
      </c>
      <c r="N919" s="100" t="s">
        <v>5883</v>
      </c>
      <c r="O919" s="100" t="s">
        <v>5884</v>
      </c>
      <c r="P919" s="100" t="s">
        <v>5885</v>
      </c>
      <c r="Q919" s="102">
        <f t="shared" si="13"/>
        <v>60</v>
      </c>
      <c r="R919" s="98">
        <v>0</v>
      </c>
      <c r="S919" s="98">
        <v>40</v>
      </c>
      <c r="T919" s="98">
        <v>20</v>
      </c>
      <c r="U919" s="102">
        <f t="shared" si="14"/>
        <v>60</v>
      </c>
      <c r="V919" s="98">
        <v>80</v>
      </c>
      <c r="W919" s="98">
        <v>100</v>
      </c>
      <c r="X919" s="103" t="s">
        <v>5753</v>
      </c>
      <c r="Y919" s="102">
        <v>47</v>
      </c>
      <c r="Z919" s="102"/>
      <c r="AA919" s="102"/>
      <c r="AB919" s="102">
        <v>3</v>
      </c>
      <c r="AC919" s="98"/>
      <c r="AD919" s="102"/>
      <c r="AE919" s="104"/>
      <c r="AF919" s="105"/>
      <c r="AG919" s="106"/>
      <c r="AH919" s="100"/>
      <c r="AI919" s="107"/>
      <c r="AJ919" s="106"/>
      <c r="AK919" s="98"/>
      <c r="AL919" s="107"/>
      <c r="AM919" s="106" t="s">
        <v>5754</v>
      </c>
      <c r="AN919" s="98"/>
      <c r="AO919" s="107">
        <v>20</v>
      </c>
      <c r="AP919" s="106"/>
      <c r="AQ919" s="98"/>
      <c r="AR919" s="107"/>
      <c r="AS919" s="106"/>
      <c r="AT919" s="98"/>
      <c r="AU919" s="107"/>
      <c r="AV919" s="108"/>
      <c r="AW919" s="98"/>
      <c r="AX919" s="98"/>
      <c r="AY919" s="42"/>
      <c r="AZ919" s="42"/>
      <c r="BA919" s="42"/>
      <c r="BB919" s="42"/>
      <c r="BC919" s="42"/>
      <c r="BD919" s="42"/>
      <c r="BE919" s="42"/>
      <c r="BF919" s="42"/>
      <c r="BG919" s="42"/>
      <c r="BH919" s="42"/>
      <c r="BI919" s="42"/>
      <c r="BJ919" s="42"/>
      <c r="BK919" s="42"/>
      <c r="BL919" s="42"/>
      <c r="BM919" s="42"/>
      <c r="BN919" s="42"/>
      <c r="BO919" s="42"/>
      <c r="BP919" s="42"/>
      <c r="BQ919" s="42"/>
      <c r="BR919" s="42"/>
      <c r="BS919" s="42"/>
      <c r="BT919" s="42"/>
      <c r="BU919" s="42"/>
      <c r="BV919" s="42"/>
      <c r="BW919" s="42"/>
      <c r="BX919" s="42"/>
      <c r="BY919" s="42"/>
      <c r="BZ919" s="42"/>
      <c r="CA919" s="42"/>
      <c r="CB919" s="42"/>
      <c r="CC919" s="42"/>
      <c r="CD919" s="42"/>
      <c r="CE919" s="42"/>
      <c r="CF919" s="42"/>
      <c r="CG919" s="42"/>
      <c r="CH919" s="42"/>
      <c r="CI919" s="42"/>
      <c r="CJ919" s="42"/>
      <c r="CK919" s="42"/>
      <c r="CL919" s="42"/>
      <c r="CM919" s="42"/>
      <c r="CN919" s="42"/>
      <c r="CO919" s="42"/>
      <c r="CP919" s="42"/>
      <c r="CQ919" s="42"/>
      <c r="CR919" s="42"/>
      <c r="CS919" s="42"/>
      <c r="CT919" s="42"/>
      <c r="CU919" s="42"/>
      <c r="CV919" s="42"/>
      <c r="CW919" s="42"/>
      <c r="CX919" s="42"/>
      <c r="CY919" s="42"/>
      <c r="CZ919" s="42"/>
      <c r="DA919" s="42"/>
      <c r="DB919" s="42"/>
      <c r="DC919" s="42"/>
      <c r="DD919" s="42"/>
      <c r="DE919" s="42"/>
      <c r="DF919" s="42"/>
      <c r="DG919" s="42"/>
      <c r="DH919" s="42"/>
      <c r="DI919" s="42"/>
      <c r="DJ919" s="42"/>
      <c r="DK919" s="42"/>
      <c r="DL919" s="42"/>
      <c r="DM919" s="42"/>
      <c r="DN919" s="42"/>
      <c r="DO919" s="42"/>
      <c r="DP919" s="42"/>
      <c r="DQ919" s="42"/>
      <c r="DR919" s="42"/>
      <c r="DS919" s="42"/>
      <c r="DT919" s="42"/>
      <c r="DU919" s="42"/>
      <c r="DV919" s="42"/>
      <c r="DW919" s="42"/>
      <c r="DX919" s="42"/>
      <c r="DY919" s="42"/>
      <c r="DZ919" s="42"/>
      <c r="EA919" s="42"/>
      <c r="EB919" s="42"/>
      <c r="EC919" s="42"/>
      <c r="ED919" s="42"/>
      <c r="EE919" s="42"/>
      <c r="EF919" s="42"/>
      <c r="EG919" s="42"/>
      <c r="EH919" s="42"/>
      <c r="EI919" s="42"/>
      <c r="EJ919" s="42"/>
      <c r="EK919" s="42"/>
      <c r="EL919" s="42"/>
      <c r="EM919" s="42"/>
      <c r="EN919" s="42"/>
      <c r="EO919" s="42"/>
      <c r="EP919" s="42"/>
      <c r="EQ919" s="42"/>
      <c r="ER919" s="42"/>
    </row>
    <row r="920" spans="1:256" s="41" customFormat="1" ht="89.2" x14ac:dyDescent="0.25">
      <c r="A920" s="97">
        <v>3050</v>
      </c>
      <c r="B920" s="100" t="s">
        <v>6913</v>
      </c>
      <c r="C920" s="98"/>
      <c r="D920" s="99"/>
      <c r="E920" s="100" t="s">
        <v>5831</v>
      </c>
      <c r="F920" s="98" t="s">
        <v>5832</v>
      </c>
      <c r="G920" s="100" t="s">
        <v>5838</v>
      </c>
      <c r="H920" s="98">
        <v>2012</v>
      </c>
      <c r="I920" s="100" t="s">
        <v>5839</v>
      </c>
      <c r="J920" s="101">
        <v>583214</v>
      </c>
      <c r="K920" s="100" t="s">
        <v>5919</v>
      </c>
      <c r="L920" s="100" t="s">
        <v>5749</v>
      </c>
      <c r="M920" s="100" t="s">
        <v>5750</v>
      </c>
      <c r="N920" s="100" t="s">
        <v>5840</v>
      </c>
      <c r="O920" s="100" t="s">
        <v>5841</v>
      </c>
      <c r="P920" s="100" t="s">
        <v>5842</v>
      </c>
      <c r="Q920" s="102">
        <f t="shared" si="13"/>
        <v>60</v>
      </c>
      <c r="R920" s="98">
        <v>0</v>
      </c>
      <c r="S920" s="98">
        <v>40</v>
      </c>
      <c r="T920" s="98">
        <v>20</v>
      </c>
      <c r="U920" s="102">
        <f t="shared" si="14"/>
        <v>60</v>
      </c>
      <c r="V920" s="98">
        <v>80</v>
      </c>
      <c r="W920" s="98">
        <v>100</v>
      </c>
      <c r="X920" s="103" t="s">
        <v>5753</v>
      </c>
      <c r="Y920" s="102">
        <v>47</v>
      </c>
      <c r="Z920" s="102"/>
      <c r="AA920" s="102"/>
      <c r="AB920" s="102">
        <v>3</v>
      </c>
      <c r="AC920" s="98"/>
      <c r="AD920" s="102"/>
      <c r="AE920" s="104"/>
      <c r="AF920" s="105"/>
      <c r="AG920" s="106"/>
      <c r="AH920" s="100"/>
      <c r="AI920" s="107"/>
      <c r="AJ920" s="106"/>
      <c r="AK920" s="98"/>
      <c r="AL920" s="107"/>
      <c r="AM920" s="106" t="s">
        <v>5754</v>
      </c>
      <c r="AN920" s="98"/>
      <c r="AO920" s="107">
        <v>20</v>
      </c>
      <c r="AP920" s="106"/>
      <c r="AQ920" s="98"/>
      <c r="AR920" s="107"/>
      <c r="AS920" s="106"/>
      <c r="AT920" s="98"/>
      <c r="AU920" s="107"/>
      <c r="AV920" s="108"/>
      <c r="AW920" s="98"/>
      <c r="AX920" s="98"/>
      <c r="AY920" s="42"/>
      <c r="AZ920" s="42"/>
      <c r="BA920" s="42"/>
      <c r="BB920" s="42"/>
      <c r="BC920" s="42"/>
      <c r="BD920" s="42"/>
      <c r="BE920" s="42"/>
      <c r="BF920" s="42"/>
      <c r="BG920" s="42"/>
      <c r="BH920" s="42"/>
      <c r="BI920" s="42"/>
      <c r="BJ920" s="42"/>
      <c r="BK920" s="42"/>
      <c r="BL920" s="42"/>
      <c r="BM920" s="42"/>
      <c r="BN920" s="42"/>
      <c r="BO920" s="42"/>
      <c r="BP920" s="42"/>
      <c r="BQ920" s="42"/>
      <c r="BR920" s="42"/>
      <c r="BS920" s="42"/>
      <c r="BT920" s="42"/>
      <c r="BU920" s="42"/>
      <c r="BV920" s="42"/>
      <c r="BW920" s="42"/>
      <c r="BX920" s="42"/>
      <c r="BY920" s="42"/>
      <c r="BZ920" s="42"/>
      <c r="CA920" s="42"/>
      <c r="CB920" s="42"/>
      <c r="CC920" s="42"/>
      <c r="CD920" s="42"/>
      <c r="CE920" s="42"/>
      <c r="CF920" s="42"/>
      <c r="CG920" s="42"/>
      <c r="CH920" s="42"/>
      <c r="CI920" s="42"/>
      <c r="CJ920" s="42"/>
      <c r="CK920" s="42"/>
      <c r="CL920" s="42"/>
      <c r="CM920" s="42"/>
      <c r="CN920" s="42"/>
      <c r="CO920" s="42"/>
      <c r="CP920" s="42"/>
      <c r="CQ920" s="42"/>
      <c r="CR920" s="42"/>
      <c r="CS920" s="42"/>
      <c r="CT920" s="42"/>
      <c r="CU920" s="42"/>
      <c r="CV920" s="42"/>
      <c r="CW920" s="42"/>
      <c r="CX920" s="42"/>
      <c r="CY920" s="42"/>
      <c r="CZ920" s="42"/>
      <c r="DA920" s="42"/>
      <c r="DB920" s="42"/>
      <c r="DC920" s="42"/>
      <c r="DD920" s="42"/>
      <c r="DE920" s="42"/>
      <c r="DF920" s="42"/>
      <c r="DG920" s="42"/>
      <c r="DH920" s="42"/>
      <c r="DI920" s="42"/>
      <c r="DJ920" s="42"/>
      <c r="DK920" s="42"/>
      <c r="DL920" s="42"/>
      <c r="DM920" s="42"/>
      <c r="DN920" s="42"/>
      <c r="DO920" s="42"/>
      <c r="DP920" s="42"/>
      <c r="DQ920" s="42"/>
      <c r="DR920" s="42"/>
      <c r="DS920" s="42"/>
      <c r="DT920" s="42"/>
      <c r="DU920" s="42"/>
      <c r="DV920" s="42"/>
      <c r="DW920" s="42"/>
      <c r="DX920" s="42"/>
      <c r="DY920" s="42"/>
      <c r="DZ920" s="42"/>
      <c r="EA920" s="42"/>
      <c r="EB920" s="42"/>
      <c r="EC920" s="42"/>
      <c r="ED920" s="42"/>
      <c r="EE920" s="42"/>
      <c r="EF920" s="42"/>
      <c r="EG920" s="42"/>
      <c r="EH920" s="42"/>
      <c r="EI920" s="42"/>
      <c r="EJ920" s="42"/>
      <c r="EK920" s="42"/>
      <c r="EL920" s="42"/>
      <c r="EM920" s="42"/>
      <c r="EN920" s="42"/>
      <c r="EO920" s="42"/>
      <c r="EP920" s="42"/>
      <c r="EQ920" s="42"/>
      <c r="ER920" s="42"/>
    </row>
    <row r="921" spans="1:256" s="41" customFormat="1" ht="343.95" x14ac:dyDescent="0.25">
      <c r="A921" s="97">
        <v>3050</v>
      </c>
      <c r="B921" s="100" t="s">
        <v>6913</v>
      </c>
      <c r="C921" s="98"/>
      <c r="D921" s="99"/>
      <c r="E921" s="100" t="s">
        <v>5821</v>
      </c>
      <c r="F921" s="98" t="s">
        <v>5822</v>
      </c>
      <c r="G921" s="100" t="s">
        <v>5823</v>
      </c>
      <c r="H921" s="98">
        <v>2011</v>
      </c>
      <c r="I921" s="100" t="s">
        <v>5823</v>
      </c>
      <c r="J921" s="101">
        <v>192203</v>
      </c>
      <c r="K921" s="100" t="s">
        <v>5919</v>
      </c>
      <c r="L921" s="100" t="s">
        <v>5749</v>
      </c>
      <c r="M921" s="100" t="s">
        <v>5750</v>
      </c>
      <c r="N921" s="100" t="s">
        <v>5824</v>
      </c>
      <c r="O921" s="100" t="s">
        <v>5825</v>
      </c>
      <c r="P921" s="100" t="s">
        <v>5826</v>
      </c>
      <c r="Q921" s="102">
        <f t="shared" si="13"/>
        <v>60</v>
      </c>
      <c r="R921" s="98">
        <v>0</v>
      </c>
      <c r="S921" s="98">
        <v>40</v>
      </c>
      <c r="T921" s="98">
        <v>20</v>
      </c>
      <c r="U921" s="102">
        <f t="shared" si="14"/>
        <v>60</v>
      </c>
      <c r="V921" s="98">
        <v>80</v>
      </c>
      <c r="W921" s="98">
        <v>100</v>
      </c>
      <c r="X921" s="103" t="s">
        <v>5753</v>
      </c>
      <c r="Y921" s="102">
        <v>47</v>
      </c>
      <c r="Z921" s="102"/>
      <c r="AA921" s="102"/>
      <c r="AB921" s="102">
        <v>3</v>
      </c>
      <c r="AC921" s="98"/>
      <c r="AD921" s="102"/>
      <c r="AE921" s="104"/>
      <c r="AF921" s="105"/>
      <c r="AG921" s="106"/>
      <c r="AH921" s="100"/>
      <c r="AI921" s="107"/>
      <c r="AJ921" s="106"/>
      <c r="AK921" s="98"/>
      <c r="AL921" s="107"/>
      <c r="AM921" s="106" t="s">
        <v>5754</v>
      </c>
      <c r="AN921" s="98"/>
      <c r="AO921" s="107">
        <v>20</v>
      </c>
      <c r="AP921" s="106"/>
      <c r="AQ921" s="98"/>
      <c r="AR921" s="107"/>
      <c r="AS921" s="106"/>
      <c r="AT921" s="98"/>
      <c r="AU921" s="107"/>
      <c r="AV921" s="108"/>
      <c r="AW921" s="98"/>
      <c r="AX921" s="98"/>
      <c r="AY921" s="42"/>
      <c r="AZ921" s="42"/>
      <c r="BA921" s="42"/>
      <c r="BB921" s="42"/>
      <c r="BC921" s="42"/>
      <c r="BD921" s="42"/>
      <c r="BE921" s="42"/>
      <c r="BF921" s="42"/>
      <c r="BG921" s="42"/>
      <c r="BH921" s="42"/>
      <c r="BI921" s="42"/>
      <c r="BJ921" s="42"/>
      <c r="BK921" s="42"/>
      <c r="BL921" s="42"/>
      <c r="BM921" s="42"/>
      <c r="BN921" s="42"/>
      <c r="BO921" s="42"/>
      <c r="BP921" s="42"/>
      <c r="BQ921" s="42"/>
      <c r="BR921" s="42"/>
      <c r="BS921" s="42"/>
      <c r="BT921" s="42"/>
      <c r="BU921" s="42"/>
      <c r="BV921" s="42"/>
      <c r="BW921" s="42"/>
      <c r="BX921" s="42"/>
      <c r="BY921" s="42"/>
      <c r="BZ921" s="42"/>
      <c r="CA921" s="42"/>
      <c r="CB921" s="42"/>
      <c r="CC921" s="42"/>
      <c r="CD921" s="42"/>
      <c r="CE921" s="42"/>
      <c r="CF921" s="42"/>
      <c r="CG921" s="42"/>
      <c r="CH921" s="42"/>
      <c r="CI921" s="42"/>
      <c r="CJ921" s="42"/>
      <c r="CK921" s="42"/>
      <c r="CL921" s="42"/>
      <c r="CM921" s="42"/>
      <c r="CN921" s="42"/>
      <c r="CO921" s="42"/>
      <c r="CP921" s="42"/>
      <c r="CQ921" s="42"/>
      <c r="CR921" s="42"/>
      <c r="CS921" s="42"/>
      <c r="CT921" s="42"/>
      <c r="CU921" s="42"/>
      <c r="CV921" s="42"/>
      <c r="CW921" s="42"/>
      <c r="CX921" s="42"/>
      <c r="CY921" s="42"/>
      <c r="CZ921" s="42"/>
      <c r="DA921" s="42"/>
      <c r="DB921" s="42"/>
      <c r="DC921" s="42"/>
      <c r="DD921" s="42"/>
      <c r="DE921" s="42"/>
      <c r="DF921" s="42"/>
      <c r="DG921" s="42"/>
      <c r="DH921" s="42"/>
      <c r="DI921" s="42"/>
      <c r="DJ921" s="42"/>
      <c r="DK921" s="42"/>
      <c r="DL921" s="42"/>
      <c r="DM921" s="42"/>
      <c r="DN921" s="42"/>
      <c r="DO921" s="42"/>
      <c r="DP921" s="42"/>
      <c r="DQ921" s="42"/>
      <c r="DR921" s="42"/>
      <c r="DS921" s="42"/>
      <c r="DT921" s="42"/>
      <c r="DU921" s="42"/>
      <c r="DV921" s="42"/>
      <c r="DW921" s="42"/>
      <c r="DX921" s="42"/>
      <c r="DY921" s="42"/>
      <c r="DZ921" s="42"/>
      <c r="EA921" s="42"/>
      <c r="EB921" s="42"/>
      <c r="EC921" s="42"/>
      <c r="ED921" s="42"/>
      <c r="EE921" s="42"/>
      <c r="EF921" s="42"/>
      <c r="EG921" s="42"/>
      <c r="EH921" s="42"/>
      <c r="EI921" s="42"/>
      <c r="EJ921" s="42"/>
      <c r="EK921" s="42"/>
      <c r="EL921" s="42"/>
      <c r="EM921" s="42"/>
      <c r="EN921" s="42"/>
      <c r="EO921" s="42"/>
      <c r="EP921" s="42"/>
      <c r="EQ921" s="42"/>
      <c r="ER921" s="42"/>
    </row>
    <row r="922" spans="1:256" s="41" customFormat="1" ht="203.85" x14ac:dyDescent="0.25">
      <c r="A922" s="97">
        <v>3050</v>
      </c>
      <c r="B922" s="100" t="s">
        <v>6913</v>
      </c>
      <c r="C922" s="98"/>
      <c r="D922" s="99"/>
      <c r="E922" s="100" t="s">
        <v>1748</v>
      </c>
      <c r="F922" s="98" t="s">
        <v>1749</v>
      </c>
      <c r="G922" s="100" t="s">
        <v>5773</v>
      </c>
      <c r="H922" s="98">
        <v>2013</v>
      </c>
      <c r="I922" s="100" t="s">
        <v>5774</v>
      </c>
      <c r="J922" s="101">
        <v>21170</v>
      </c>
      <c r="K922" s="100" t="s">
        <v>5919</v>
      </c>
      <c r="L922" s="100" t="s">
        <v>5749</v>
      </c>
      <c r="M922" s="100" t="s">
        <v>5750</v>
      </c>
      <c r="N922" s="100" t="s">
        <v>5775</v>
      </c>
      <c r="O922" s="100" t="s">
        <v>5776</v>
      </c>
      <c r="P922" s="100" t="s">
        <v>3621</v>
      </c>
      <c r="Q922" s="102">
        <f t="shared" si="13"/>
        <v>50</v>
      </c>
      <c r="R922" s="98">
        <v>0</v>
      </c>
      <c r="S922" s="98">
        <v>40</v>
      </c>
      <c r="T922" s="98">
        <v>10</v>
      </c>
      <c r="U922" s="102">
        <f t="shared" si="14"/>
        <v>50</v>
      </c>
      <c r="V922" s="98">
        <v>80</v>
      </c>
      <c r="W922" s="98">
        <v>66</v>
      </c>
      <c r="X922" s="103" t="s">
        <v>5753</v>
      </c>
      <c r="Y922" s="102">
        <v>47</v>
      </c>
      <c r="Z922" s="102"/>
      <c r="AA922" s="102"/>
      <c r="AB922" s="102">
        <v>3</v>
      </c>
      <c r="AC922" s="98"/>
      <c r="AD922" s="102"/>
      <c r="AE922" s="104"/>
      <c r="AF922" s="105"/>
      <c r="AG922" s="106"/>
      <c r="AH922" s="100"/>
      <c r="AI922" s="107"/>
      <c r="AJ922" s="106"/>
      <c r="AK922" s="98"/>
      <c r="AL922" s="107"/>
      <c r="AM922" s="106" t="s">
        <v>5754</v>
      </c>
      <c r="AN922" s="98"/>
      <c r="AO922" s="107">
        <v>20</v>
      </c>
      <c r="AP922" s="106"/>
      <c r="AQ922" s="98"/>
      <c r="AR922" s="107"/>
      <c r="AS922" s="106"/>
      <c r="AT922" s="98"/>
      <c r="AU922" s="107"/>
      <c r="AV922" s="108"/>
      <c r="AW922" s="98"/>
      <c r="AX922" s="98"/>
      <c r="AY922" s="42"/>
      <c r="AZ922" s="42"/>
      <c r="BA922" s="42"/>
      <c r="BB922" s="42"/>
      <c r="BC922" s="42"/>
      <c r="BD922" s="42"/>
      <c r="BE922" s="42"/>
      <c r="BF922" s="42"/>
      <c r="BG922" s="42"/>
      <c r="BH922" s="42"/>
      <c r="BI922" s="42"/>
      <c r="BJ922" s="42"/>
      <c r="BK922" s="42"/>
      <c r="BL922" s="42"/>
      <c r="BM922" s="42"/>
      <c r="BN922" s="42"/>
      <c r="BO922" s="42"/>
      <c r="BP922" s="42"/>
      <c r="BQ922" s="42"/>
      <c r="BR922" s="42"/>
      <c r="BS922" s="42"/>
      <c r="BT922" s="42"/>
      <c r="BU922" s="42"/>
      <c r="BV922" s="42"/>
      <c r="BW922" s="42"/>
      <c r="BX922" s="42"/>
      <c r="BY922" s="42"/>
      <c r="BZ922" s="42"/>
      <c r="CA922" s="42"/>
      <c r="CB922" s="42"/>
      <c r="CC922" s="42"/>
      <c r="CD922" s="42"/>
      <c r="CE922" s="42"/>
      <c r="CF922" s="42"/>
      <c r="CG922" s="42"/>
      <c r="CH922" s="42"/>
      <c r="CI922" s="42"/>
      <c r="CJ922" s="42"/>
      <c r="CK922" s="42"/>
      <c r="CL922" s="42"/>
      <c r="CM922" s="42"/>
      <c r="CN922" s="42"/>
      <c r="CO922" s="42"/>
      <c r="CP922" s="42"/>
      <c r="CQ922" s="42"/>
      <c r="CR922" s="42"/>
      <c r="CS922" s="42"/>
      <c r="CT922" s="42"/>
      <c r="CU922" s="42"/>
      <c r="CV922" s="42"/>
      <c r="CW922" s="42"/>
      <c r="CX922" s="42"/>
      <c r="CY922" s="42"/>
      <c r="CZ922" s="42"/>
      <c r="DA922" s="42"/>
      <c r="DB922" s="42"/>
      <c r="DC922" s="42"/>
      <c r="DD922" s="42"/>
      <c r="DE922" s="42"/>
      <c r="DF922" s="42"/>
      <c r="DG922" s="42"/>
      <c r="DH922" s="42"/>
      <c r="DI922" s="42"/>
      <c r="DJ922" s="42"/>
      <c r="DK922" s="42"/>
      <c r="DL922" s="42"/>
      <c r="DM922" s="42"/>
      <c r="DN922" s="42"/>
      <c r="DO922" s="42"/>
      <c r="DP922" s="42"/>
      <c r="DQ922" s="42"/>
      <c r="DR922" s="42"/>
      <c r="DS922" s="42"/>
      <c r="DT922" s="42"/>
      <c r="DU922" s="42"/>
      <c r="DV922" s="42"/>
      <c r="DW922" s="42"/>
      <c r="DX922" s="42"/>
      <c r="DY922" s="42"/>
      <c r="DZ922" s="42"/>
      <c r="EA922" s="42"/>
      <c r="EB922" s="42"/>
      <c r="EC922" s="42"/>
      <c r="ED922" s="42"/>
      <c r="EE922" s="42"/>
      <c r="EF922" s="42"/>
      <c r="EG922" s="42"/>
      <c r="EH922" s="42"/>
      <c r="EI922" s="42"/>
      <c r="EJ922" s="42"/>
      <c r="EK922" s="42"/>
      <c r="EL922" s="42"/>
      <c r="EM922" s="42"/>
      <c r="EN922" s="42"/>
      <c r="EO922" s="42"/>
      <c r="EP922" s="42"/>
      <c r="EQ922" s="42"/>
      <c r="ER922" s="42"/>
    </row>
    <row r="923" spans="1:256" s="41" customFormat="1" ht="382.15" x14ac:dyDescent="0.25">
      <c r="A923" s="97">
        <v>3050</v>
      </c>
      <c r="B923" s="100" t="s">
        <v>6913</v>
      </c>
      <c r="C923" s="98"/>
      <c r="D923" s="99"/>
      <c r="E923" s="100" t="s">
        <v>5886</v>
      </c>
      <c r="F923" s="98" t="s">
        <v>5887</v>
      </c>
      <c r="G923" s="100" t="s">
        <v>119</v>
      </c>
      <c r="H923" s="98">
        <v>2011</v>
      </c>
      <c r="I923" s="100" t="s">
        <v>119</v>
      </c>
      <c r="J923" s="101">
        <v>99989</v>
      </c>
      <c r="K923" s="100" t="s">
        <v>5919</v>
      </c>
      <c r="L923" s="100" t="s">
        <v>5749</v>
      </c>
      <c r="M923" s="100" t="s">
        <v>5750</v>
      </c>
      <c r="N923" s="100" t="s">
        <v>5888</v>
      </c>
      <c r="O923" s="100" t="s">
        <v>5889</v>
      </c>
      <c r="P923" s="100" t="s">
        <v>5890</v>
      </c>
      <c r="Q923" s="102">
        <f t="shared" si="13"/>
        <v>60</v>
      </c>
      <c r="R923" s="98">
        <v>0</v>
      </c>
      <c r="S923" s="98">
        <v>40</v>
      </c>
      <c r="T923" s="98">
        <v>20</v>
      </c>
      <c r="U923" s="102">
        <f t="shared" si="14"/>
        <v>60</v>
      </c>
      <c r="V923" s="98">
        <v>80</v>
      </c>
      <c r="W923" s="98">
        <v>100</v>
      </c>
      <c r="X923" s="103" t="s">
        <v>5753</v>
      </c>
      <c r="Y923" s="102">
        <v>47</v>
      </c>
      <c r="Z923" s="102"/>
      <c r="AA923" s="102"/>
      <c r="AB923" s="102">
        <v>3</v>
      </c>
      <c r="AC923" s="98"/>
      <c r="AD923" s="102"/>
      <c r="AE923" s="104"/>
      <c r="AF923" s="105"/>
      <c r="AG923" s="106"/>
      <c r="AH923" s="100"/>
      <c r="AI923" s="107"/>
      <c r="AJ923" s="106"/>
      <c r="AK923" s="98"/>
      <c r="AL923" s="107"/>
      <c r="AM923" s="106" t="s">
        <v>5754</v>
      </c>
      <c r="AN923" s="98"/>
      <c r="AO923" s="107">
        <v>20</v>
      </c>
      <c r="AP923" s="106"/>
      <c r="AQ923" s="98"/>
      <c r="AR923" s="107"/>
      <c r="AS923" s="106"/>
      <c r="AT923" s="98"/>
      <c r="AU923" s="107"/>
      <c r="AV923" s="108"/>
      <c r="AW923" s="98"/>
      <c r="AX923" s="98"/>
      <c r="AY923" s="42"/>
      <c r="AZ923" s="42"/>
      <c r="BA923" s="42"/>
      <c r="BB923" s="42"/>
      <c r="BC923" s="42"/>
      <c r="BD923" s="42"/>
      <c r="BE923" s="42"/>
      <c r="BF923" s="42"/>
      <c r="BG923" s="42"/>
      <c r="BH923" s="42"/>
      <c r="BI923" s="42"/>
      <c r="BJ923" s="42"/>
      <c r="BK923" s="42"/>
      <c r="BL923" s="42"/>
      <c r="BM923" s="42"/>
      <c r="BN923" s="42"/>
      <c r="BO923" s="42"/>
      <c r="BP923" s="42"/>
      <c r="BQ923" s="42"/>
      <c r="BR923" s="42"/>
      <c r="BS923" s="42"/>
      <c r="BT923" s="42"/>
      <c r="BU923" s="42"/>
      <c r="BV923" s="42"/>
      <c r="BW923" s="42"/>
      <c r="BX923" s="42"/>
      <c r="BY923" s="42"/>
      <c r="BZ923" s="42"/>
      <c r="CA923" s="42"/>
      <c r="CB923" s="42"/>
      <c r="CC923" s="42"/>
      <c r="CD923" s="42"/>
      <c r="CE923" s="42"/>
      <c r="CF923" s="42"/>
      <c r="CG923" s="42"/>
      <c r="CH923" s="42"/>
      <c r="CI923" s="42"/>
      <c r="CJ923" s="42"/>
      <c r="CK923" s="42"/>
      <c r="CL923" s="42"/>
      <c r="CM923" s="42"/>
      <c r="CN923" s="42"/>
      <c r="CO923" s="42"/>
      <c r="CP923" s="42"/>
      <c r="CQ923" s="42"/>
      <c r="CR923" s="42"/>
      <c r="CS923" s="42"/>
      <c r="CT923" s="42"/>
      <c r="CU923" s="42"/>
      <c r="CV923" s="42"/>
      <c r="CW923" s="42"/>
      <c r="CX923" s="42"/>
      <c r="CY923" s="42"/>
      <c r="CZ923" s="42"/>
      <c r="DA923" s="42"/>
      <c r="DB923" s="42"/>
      <c r="DC923" s="42"/>
      <c r="DD923" s="42"/>
      <c r="DE923" s="42"/>
      <c r="DF923" s="42"/>
      <c r="DG923" s="42"/>
      <c r="DH923" s="42"/>
      <c r="DI923" s="42"/>
      <c r="DJ923" s="42"/>
      <c r="DK923" s="42"/>
      <c r="DL923" s="42"/>
      <c r="DM923" s="42"/>
      <c r="DN923" s="42"/>
      <c r="DO923" s="42"/>
      <c r="DP923" s="42"/>
      <c r="DQ923" s="42"/>
      <c r="DR923" s="42"/>
      <c r="DS923" s="42"/>
      <c r="DT923" s="42"/>
      <c r="DU923" s="42"/>
      <c r="DV923" s="42"/>
      <c r="DW923" s="42"/>
      <c r="DX923" s="42"/>
      <c r="DY923" s="42"/>
      <c r="DZ923" s="42"/>
      <c r="EA923" s="42"/>
      <c r="EB923" s="42"/>
      <c r="EC923" s="42"/>
      <c r="ED923" s="42"/>
      <c r="EE923" s="42"/>
      <c r="EF923" s="42"/>
      <c r="EG923" s="42"/>
      <c r="EH923" s="42"/>
      <c r="EI923" s="42"/>
      <c r="EJ923" s="42"/>
      <c r="EK923" s="42"/>
      <c r="EL923" s="42"/>
      <c r="EM923" s="42"/>
      <c r="EN923" s="42"/>
      <c r="EO923" s="42"/>
      <c r="EP923" s="42"/>
      <c r="EQ923" s="42"/>
      <c r="ER923" s="42"/>
    </row>
    <row r="924" spans="1:256" s="41" customFormat="1" ht="409.6" x14ac:dyDescent="0.25">
      <c r="A924" s="97">
        <v>3050</v>
      </c>
      <c r="B924" s="100" t="s">
        <v>6913</v>
      </c>
      <c r="C924" s="98"/>
      <c r="D924" s="99"/>
      <c r="E924" s="100" t="s">
        <v>1596</v>
      </c>
      <c r="F924" s="98" t="s">
        <v>2207</v>
      </c>
      <c r="G924" s="100" t="s">
        <v>5782</v>
      </c>
      <c r="H924" s="98">
        <v>2010</v>
      </c>
      <c r="I924" s="100" t="s">
        <v>5783</v>
      </c>
      <c r="J924" s="101">
        <v>47499</v>
      </c>
      <c r="K924" s="100" t="s">
        <v>5919</v>
      </c>
      <c r="L924" s="100" t="s">
        <v>5749</v>
      </c>
      <c r="M924" s="100" t="s">
        <v>5750</v>
      </c>
      <c r="N924" s="100" t="s">
        <v>5784</v>
      </c>
      <c r="O924" s="100" t="s">
        <v>5785</v>
      </c>
      <c r="P924" s="100" t="s">
        <v>5786</v>
      </c>
      <c r="Q924" s="102">
        <f t="shared" si="13"/>
        <v>60</v>
      </c>
      <c r="R924" s="98">
        <v>0</v>
      </c>
      <c r="S924" s="98">
        <v>40</v>
      </c>
      <c r="T924" s="98">
        <v>20</v>
      </c>
      <c r="U924" s="102">
        <f t="shared" si="14"/>
        <v>60</v>
      </c>
      <c r="V924" s="98">
        <v>80</v>
      </c>
      <c r="W924" s="98">
        <v>100</v>
      </c>
      <c r="X924" s="103" t="s">
        <v>5753</v>
      </c>
      <c r="Y924" s="102">
        <v>47</v>
      </c>
      <c r="Z924" s="102"/>
      <c r="AA924" s="102"/>
      <c r="AB924" s="102">
        <v>3</v>
      </c>
      <c r="AC924" s="98"/>
      <c r="AD924" s="102"/>
      <c r="AE924" s="104"/>
      <c r="AF924" s="105"/>
      <c r="AG924" s="106"/>
      <c r="AH924" s="100"/>
      <c r="AI924" s="107"/>
      <c r="AJ924" s="106"/>
      <c r="AK924" s="98"/>
      <c r="AL924" s="107"/>
      <c r="AM924" s="106" t="s">
        <v>5754</v>
      </c>
      <c r="AN924" s="98"/>
      <c r="AO924" s="107">
        <v>20</v>
      </c>
      <c r="AP924" s="106"/>
      <c r="AQ924" s="98"/>
      <c r="AR924" s="107"/>
      <c r="AS924" s="106"/>
      <c r="AT924" s="98"/>
      <c r="AU924" s="107"/>
      <c r="AV924" s="108"/>
      <c r="AW924" s="98"/>
      <c r="AX924" s="98"/>
      <c r="AY924" s="42"/>
      <c r="AZ924" s="42"/>
      <c r="BA924" s="42"/>
      <c r="BB924" s="42"/>
      <c r="BC924" s="42"/>
      <c r="BD924" s="42"/>
      <c r="BE924" s="42"/>
      <c r="BF924" s="42"/>
      <c r="BG924" s="42"/>
      <c r="BH924" s="42"/>
      <c r="BI924" s="42"/>
      <c r="BJ924" s="42"/>
      <c r="BK924" s="42"/>
      <c r="BL924" s="42"/>
      <c r="BM924" s="42"/>
      <c r="BN924" s="42"/>
      <c r="BO924" s="42"/>
      <c r="BP924" s="42"/>
      <c r="BQ924" s="42"/>
      <c r="BR924" s="42"/>
      <c r="BS924" s="42"/>
      <c r="BT924" s="42"/>
      <c r="BU924" s="42"/>
      <c r="BV924" s="42"/>
      <c r="BW924" s="42"/>
      <c r="BX924" s="42"/>
      <c r="BY924" s="42"/>
      <c r="BZ924" s="42"/>
      <c r="CA924" s="42"/>
      <c r="CB924" s="42"/>
      <c r="CC924" s="42"/>
      <c r="CD924" s="42"/>
      <c r="CE924" s="42"/>
      <c r="CF924" s="42"/>
      <c r="CG924" s="42"/>
      <c r="CH924" s="42"/>
      <c r="CI924" s="42"/>
      <c r="CJ924" s="42"/>
      <c r="CK924" s="42"/>
      <c r="CL924" s="42"/>
      <c r="CM924" s="42"/>
      <c r="CN924" s="42"/>
      <c r="CO924" s="42"/>
      <c r="CP924" s="42"/>
      <c r="CQ924" s="42"/>
      <c r="CR924" s="42"/>
      <c r="CS924" s="42"/>
      <c r="CT924" s="42"/>
      <c r="CU924" s="42"/>
      <c r="CV924" s="42"/>
      <c r="CW924" s="42"/>
      <c r="CX924" s="42"/>
      <c r="CY924" s="42"/>
      <c r="CZ924" s="42"/>
      <c r="DA924" s="42"/>
      <c r="DB924" s="42"/>
      <c r="DC924" s="42"/>
      <c r="DD924" s="42"/>
      <c r="DE924" s="42"/>
      <c r="DF924" s="42"/>
      <c r="DG924" s="42"/>
      <c r="DH924" s="42"/>
      <c r="DI924" s="42"/>
      <c r="DJ924" s="42"/>
      <c r="DK924" s="42"/>
      <c r="DL924" s="42"/>
      <c r="DM924" s="42"/>
      <c r="DN924" s="42"/>
      <c r="DO924" s="42"/>
      <c r="DP924" s="42"/>
      <c r="DQ924" s="42"/>
      <c r="DR924" s="42"/>
      <c r="DS924" s="42"/>
      <c r="DT924" s="42"/>
      <c r="DU924" s="42"/>
      <c r="DV924" s="42"/>
      <c r="DW924" s="42"/>
      <c r="DX924" s="42"/>
      <c r="DY924" s="42"/>
      <c r="DZ924" s="42"/>
      <c r="EA924" s="42"/>
      <c r="EB924" s="42"/>
      <c r="EC924" s="42"/>
      <c r="ED924" s="42"/>
      <c r="EE924" s="42"/>
      <c r="EF924" s="42"/>
      <c r="EG924" s="42"/>
      <c r="EH924" s="42"/>
      <c r="EI924" s="42"/>
      <c r="EJ924" s="42"/>
      <c r="EK924" s="42"/>
      <c r="EL924" s="42"/>
      <c r="EM924" s="42"/>
      <c r="EN924" s="42"/>
      <c r="EO924" s="42"/>
      <c r="EP924" s="42"/>
      <c r="EQ924" s="42"/>
      <c r="ER924" s="42"/>
    </row>
    <row r="925" spans="1:256" s="39" customFormat="1" ht="409.6" x14ac:dyDescent="0.25">
      <c r="A925" s="97">
        <v>3050</v>
      </c>
      <c r="B925" s="100" t="s">
        <v>6913</v>
      </c>
      <c r="C925" s="98"/>
      <c r="D925" s="99"/>
      <c r="E925" s="100" t="s">
        <v>5787</v>
      </c>
      <c r="F925" s="98" t="s">
        <v>5788</v>
      </c>
      <c r="G925" s="100" t="s">
        <v>5789</v>
      </c>
      <c r="H925" s="98">
        <v>2013</v>
      </c>
      <c r="I925" s="100" t="s">
        <v>5790</v>
      </c>
      <c r="J925" s="101">
        <v>193213</v>
      </c>
      <c r="K925" s="100" t="s">
        <v>5919</v>
      </c>
      <c r="L925" s="100" t="s">
        <v>5749</v>
      </c>
      <c r="M925" s="100" t="s">
        <v>5750</v>
      </c>
      <c r="N925" s="100" t="s">
        <v>5791</v>
      </c>
      <c r="O925" s="100" t="s">
        <v>5792</v>
      </c>
      <c r="P925" s="100" t="s">
        <v>5793</v>
      </c>
      <c r="Q925" s="102">
        <f t="shared" si="13"/>
        <v>60</v>
      </c>
      <c r="R925" s="98">
        <v>0</v>
      </c>
      <c r="S925" s="98">
        <v>40</v>
      </c>
      <c r="T925" s="98">
        <v>20</v>
      </c>
      <c r="U925" s="102">
        <f t="shared" si="14"/>
        <v>60</v>
      </c>
      <c r="V925" s="98">
        <v>80</v>
      </c>
      <c r="W925" s="98">
        <v>66</v>
      </c>
      <c r="X925" s="103" t="s">
        <v>5753</v>
      </c>
      <c r="Y925" s="102">
        <v>47</v>
      </c>
      <c r="Z925" s="102"/>
      <c r="AA925" s="102"/>
      <c r="AB925" s="102">
        <v>3</v>
      </c>
      <c r="AC925" s="98"/>
      <c r="AD925" s="102"/>
      <c r="AE925" s="104"/>
      <c r="AF925" s="105"/>
      <c r="AG925" s="106"/>
      <c r="AH925" s="100"/>
      <c r="AI925" s="107"/>
      <c r="AJ925" s="106"/>
      <c r="AK925" s="98"/>
      <c r="AL925" s="107"/>
      <c r="AM925" s="106" t="s">
        <v>5754</v>
      </c>
      <c r="AN925" s="98"/>
      <c r="AO925" s="107">
        <v>20</v>
      </c>
      <c r="AP925" s="106"/>
      <c r="AQ925" s="98"/>
      <c r="AR925" s="107"/>
      <c r="AS925" s="106"/>
      <c r="AT925" s="98"/>
      <c r="AU925" s="107"/>
      <c r="AV925" s="108"/>
      <c r="AW925" s="98"/>
      <c r="AX925" s="98"/>
      <c r="AY925" s="42"/>
      <c r="AZ925" s="42"/>
      <c r="BA925" s="42"/>
      <c r="BB925" s="42"/>
      <c r="BC925" s="42"/>
      <c r="BD925" s="42"/>
      <c r="BE925" s="42"/>
      <c r="BF925" s="42"/>
      <c r="BG925" s="42"/>
      <c r="BH925" s="42"/>
      <c r="BI925" s="42"/>
      <c r="BJ925" s="42"/>
      <c r="BK925" s="42"/>
      <c r="BL925" s="42"/>
      <c r="BM925" s="42"/>
      <c r="BN925" s="42"/>
      <c r="BO925" s="42"/>
      <c r="BP925" s="42"/>
      <c r="BQ925" s="42"/>
      <c r="BR925" s="42"/>
      <c r="BS925" s="42"/>
      <c r="BT925" s="42"/>
      <c r="BU925" s="42"/>
      <c r="BV925" s="42"/>
      <c r="BW925" s="42"/>
      <c r="BX925" s="42"/>
      <c r="BY925" s="42"/>
      <c r="BZ925" s="42"/>
      <c r="CA925" s="42"/>
      <c r="CB925" s="42"/>
      <c r="CC925" s="42"/>
      <c r="CD925" s="42"/>
      <c r="CE925" s="42"/>
      <c r="CF925" s="42"/>
      <c r="CG925" s="42"/>
      <c r="CH925" s="42"/>
      <c r="CI925" s="42"/>
      <c r="CJ925" s="42"/>
      <c r="CK925" s="42"/>
      <c r="CL925" s="42"/>
      <c r="CM925" s="42"/>
      <c r="CN925" s="42"/>
      <c r="CO925" s="42"/>
      <c r="CP925" s="42"/>
      <c r="CQ925" s="42"/>
      <c r="CR925" s="42"/>
      <c r="CS925" s="42"/>
      <c r="CT925" s="42"/>
      <c r="CU925" s="42"/>
      <c r="CV925" s="42"/>
      <c r="CW925" s="42"/>
      <c r="CX925" s="42"/>
      <c r="CY925" s="42"/>
      <c r="CZ925" s="42"/>
      <c r="DA925" s="42"/>
      <c r="DB925" s="42"/>
      <c r="DC925" s="42"/>
      <c r="DD925" s="42"/>
      <c r="DE925" s="42"/>
      <c r="DF925" s="42"/>
      <c r="DG925" s="42"/>
      <c r="DH925" s="42"/>
      <c r="DI925" s="42"/>
      <c r="DJ925" s="42"/>
      <c r="DK925" s="42"/>
      <c r="DL925" s="42"/>
      <c r="DM925" s="42"/>
      <c r="DN925" s="42"/>
      <c r="DO925" s="42"/>
      <c r="DP925" s="42"/>
      <c r="DQ925" s="42"/>
      <c r="DR925" s="42"/>
      <c r="DS925" s="42"/>
      <c r="DT925" s="42"/>
      <c r="DU925" s="42"/>
      <c r="DV925" s="42"/>
      <c r="DW925" s="42"/>
      <c r="DX925" s="42"/>
      <c r="DY925" s="42"/>
      <c r="DZ925" s="42"/>
      <c r="EA925" s="42"/>
      <c r="EB925" s="42"/>
      <c r="EC925" s="42"/>
      <c r="ED925" s="42"/>
      <c r="EE925" s="42"/>
      <c r="EF925" s="42"/>
      <c r="EG925" s="42"/>
      <c r="EH925" s="42"/>
      <c r="EI925" s="42"/>
      <c r="EJ925" s="42"/>
      <c r="EK925" s="42"/>
      <c r="EL925" s="42"/>
      <c r="EM925" s="42"/>
      <c r="EN925" s="42"/>
      <c r="EO925" s="42"/>
      <c r="EP925" s="42"/>
      <c r="EQ925" s="42"/>
      <c r="ER925" s="42"/>
      <c r="ES925" s="41"/>
      <c r="ET925" s="41"/>
      <c r="EU925" s="41"/>
      <c r="EV925" s="41"/>
      <c r="EW925" s="41"/>
      <c r="EX925" s="41"/>
      <c r="EY925" s="41"/>
      <c r="EZ925" s="41"/>
      <c r="FA925" s="41"/>
      <c r="FB925" s="41"/>
      <c r="FC925" s="41"/>
      <c r="FD925" s="41"/>
      <c r="FE925" s="41"/>
      <c r="FF925" s="41"/>
      <c r="FG925" s="41"/>
      <c r="FH925" s="41"/>
      <c r="FI925" s="41"/>
      <c r="FJ925" s="41"/>
      <c r="FK925" s="41"/>
      <c r="FL925" s="41"/>
      <c r="FM925" s="41"/>
      <c r="FN925" s="41"/>
      <c r="FO925" s="41"/>
      <c r="FP925" s="41"/>
      <c r="FQ925" s="41"/>
      <c r="FR925" s="41"/>
      <c r="FS925" s="41"/>
      <c r="FT925" s="41"/>
      <c r="FU925" s="41"/>
      <c r="FV925" s="41"/>
      <c r="FW925" s="41"/>
      <c r="FX925" s="41"/>
      <c r="FY925" s="41"/>
      <c r="FZ925" s="41"/>
      <c r="GA925" s="41"/>
      <c r="GB925" s="41"/>
      <c r="GC925" s="41"/>
      <c r="GD925" s="41"/>
      <c r="GE925" s="41"/>
      <c r="GF925" s="41"/>
      <c r="GG925" s="41"/>
      <c r="GH925" s="41"/>
      <c r="GI925" s="41"/>
      <c r="GJ925" s="41"/>
      <c r="GK925" s="41"/>
      <c r="GL925" s="41"/>
      <c r="GM925" s="41"/>
      <c r="GN925" s="41"/>
      <c r="GO925" s="41"/>
      <c r="GP925" s="41"/>
      <c r="GQ925" s="41"/>
      <c r="GR925" s="41"/>
      <c r="GS925" s="41"/>
      <c r="GT925" s="41"/>
      <c r="GU925" s="41"/>
      <c r="GV925" s="41"/>
      <c r="GW925" s="41"/>
      <c r="GX925" s="41"/>
      <c r="GY925" s="41"/>
      <c r="GZ925" s="41"/>
      <c r="HA925" s="41"/>
      <c r="HB925" s="41"/>
      <c r="HC925" s="41"/>
      <c r="HD925" s="41"/>
      <c r="HE925" s="41"/>
      <c r="HF925" s="41"/>
      <c r="HG925" s="41"/>
      <c r="HH925" s="41"/>
      <c r="HI925" s="41"/>
      <c r="HJ925" s="41"/>
      <c r="HK925" s="41"/>
      <c r="HL925" s="41"/>
      <c r="HM925" s="41"/>
      <c r="HN925" s="41"/>
      <c r="HO925" s="41"/>
      <c r="HP925" s="41"/>
      <c r="HQ925" s="41"/>
      <c r="HR925" s="41"/>
      <c r="HS925" s="41"/>
      <c r="HT925" s="41"/>
      <c r="HU925" s="41"/>
      <c r="HV925" s="41"/>
      <c r="HW925" s="41"/>
      <c r="HX925" s="41"/>
      <c r="HY925" s="41"/>
      <c r="HZ925" s="41"/>
      <c r="IA925" s="41"/>
      <c r="IB925" s="41"/>
      <c r="IC925" s="41"/>
      <c r="ID925" s="41"/>
      <c r="IE925" s="41"/>
      <c r="IF925" s="41"/>
      <c r="IG925" s="41"/>
      <c r="IH925" s="41"/>
      <c r="II925" s="41"/>
      <c r="IJ925" s="41"/>
      <c r="IK925" s="41"/>
      <c r="IL925" s="41"/>
      <c r="IM925" s="41"/>
      <c r="IN925" s="41"/>
      <c r="IO925" s="41"/>
      <c r="IP925" s="41"/>
      <c r="IQ925" s="41"/>
      <c r="IR925" s="41"/>
      <c r="IS925" s="41"/>
      <c r="IT925" s="41"/>
      <c r="IU925" s="41"/>
      <c r="IV925" s="41"/>
    </row>
    <row r="926" spans="1:256" s="41" customFormat="1" ht="356.7" x14ac:dyDescent="0.25">
      <c r="A926" s="97">
        <v>3050</v>
      </c>
      <c r="B926" s="100" t="s">
        <v>6913</v>
      </c>
      <c r="C926" s="98"/>
      <c r="D926" s="99"/>
      <c r="E926" s="100" t="s">
        <v>5760</v>
      </c>
      <c r="F926" s="98" t="s">
        <v>5761</v>
      </c>
      <c r="G926" s="100" t="s">
        <v>5762</v>
      </c>
      <c r="H926" s="98">
        <v>2013</v>
      </c>
      <c r="I926" s="100" t="s">
        <v>5763</v>
      </c>
      <c r="J926" s="101">
        <v>404166</v>
      </c>
      <c r="K926" s="100" t="s">
        <v>5919</v>
      </c>
      <c r="L926" s="100" t="s">
        <v>5749</v>
      </c>
      <c r="M926" s="100" t="s">
        <v>5750</v>
      </c>
      <c r="N926" s="100" t="s">
        <v>5764</v>
      </c>
      <c r="O926" s="100" t="s">
        <v>5765</v>
      </c>
      <c r="P926" s="100" t="s">
        <v>5766</v>
      </c>
      <c r="Q926" s="102">
        <f t="shared" si="13"/>
        <v>60</v>
      </c>
      <c r="R926" s="98">
        <v>0</v>
      </c>
      <c r="S926" s="98">
        <v>40</v>
      </c>
      <c r="T926" s="98">
        <v>20</v>
      </c>
      <c r="U926" s="102">
        <f t="shared" si="14"/>
        <v>60</v>
      </c>
      <c r="V926" s="98">
        <v>80</v>
      </c>
      <c r="W926" s="98">
        <v>66</v>
      </c>
      <c r="X926" s="103" t="s">
        <v>5753</v>
      </c>
      <c r="Y926" s="102">
        <v>44</v>
      </c>
      <c r="Z926" s="102"/>
      <c r="AA926" s="102"/>
      <c r="AB926" s="102">
        <v>3</v>
      </c>
      <c r="AC926" s="98"/>
      <c r="AD926" s="102"/>
      <c r="AE926" s="104"/>
      <c r="AF926" s="105"/>
      <c r="AG926" s="106"/>
      <c r="AH926" s="100"/>
      <c r="AI926" s="107"/>
      <c r="AJ926" s="106"/>
      <c r="AK926" s="98"/>
      <c r="AL926" s="107"/>
      <c r="AM926" s="106" t="s">
        <v>5754</v>
      </c>
      <c r="AN926" s="98"/>
      <c r="AO926" s="107">
        <v>20</v>
      </c>
      <c r="AP926" s="106"/>
      <c r="AQ926" s="98"/>
      <c r="AR926" s="107"/>
      <c r="AS926" s="106"/>
      <c r="AT926" s="98"/>
      <c r="AU926" s="107"/>
      <c r="AV926" s="108"/>
      <c r="AW926" s="98"/>
      <c r="AX926" s="98"/>
      <c r="AY926" s="42"/>
      <c r="AZ926" s="42"/>
      <c r="BA926" s="42"/>
      <c r="BB926" s="42"/>
      <c r="BC926" s="42"/>
      <c r="BD926" s="42"/>
      <c r="BE926" s="42"/>
      <c r="BF926" s="42"/>
      <c r="BG926" s="42"/>
      <c r="BH926" s="42"/>
      <c r="BI926" s="42"/>
      <c r="BJ926" s="42"/>
      <c r="BK926" s="42"/>
      <c r="BL926" s="42"/>
      <c r="BM926" s="42"/>
      <c r="BN926" s="42"/>
      <c r="BO926" s="42"/>
      <c r="BP926" s="42"/>
      <c r="BQ926" s="42"/>
      <c r="BR926" s="42"/>
      <c r="BS926" s="42"/>
      <c r="BT926" s="42"/>
      <c r="BU926" s="42"/>
      <c r="BV926" s="42"/>
      <c r="BW926" s="42"/>
      <c r="BX926" s="42"/>
      <c r="BY926" s="42"/>
      <c r="BZ926" s="42"/>
      <c r="CA926" s="42"/>
      <c r="CB926" s="42"/>
      <c r="CC926" s="42"/>
      <c r="CD926" s="42"/>
      <c r="CE926" s="42"/>
      <c r="CF926" s="42"/>
      <c r="CG926" s="42"/>
      <c r="CH926" s="42"/>
      <c r="CI926" s="42"/>
      <c r="CJ926" s="42"/>
      <c r="CK926" s="42"/>
      <c r="CL926" s="42"/>
      <c r="CM926" s="42"/>
      <c r="CN926" s="42"/>
      <c r="CO926" s="42"/>
      <c r="CP926" s="42"/>
      <c r="CQ926" s="42"/>
      <c r="CR926" s="42"/>
      <c r="CS926" s="42"/>
      <c r="CT926" s="42"/>
      <c r="CU926" s="42"/>
      <c r="CV926" s="42"/>
      <c r="CW926" s="42"/>
      <c r="CX926" s="42"/>
      <c r="CY926" s="42"/>
      <c r="CZ926" s="42"/>
      <c r="DA926" s="42"/>
      <c r="DB926" s="42"/>
      <c r="DC926" s="42"/>
      <c r="DD926" s="42"/>
      <c r="DE926" s="42"/>
      <c r="DF926" s="42"/>
      <c r="DG926" s="42"/>
      <c r="DH926" s="42"/>
      <c r="DI926" s="42"/>
      <c r="DJ926" s="42"/>
      <c r="DK926" s="42"/>
      <c r="DL926" s="42"/>
      <c r="DM926" s="42"/>
      <c r="DN926" s="42"/>
      <c r="DO926" s="42"/>
      <c r="DP926" s="42"/>
      <c r="DQ926" s="42"/>
      <c r="DR926" s="42"/>
      <c r="DS926" s="42"/>
      <c r="DT926" s="42"/>
      <c r="DU926" s="42"/>
      <c r="DV926" s="42"/>
      <c r="DW926" s="42"/>
      <c r="DX926" s="42"/>
      <c r="DY926" s="42"/>
      <c r="DZ926" s="42"/>
      <c r="EA926" s="42"/>
      <c r="EB926" s="42"/>
      <c r="EC926" s="42"/>
      <c r="ED926" s="42"/>
      <c r="EE926" s="42"/>
      <c r="EF926" s="42"/>
      <c r="EG926" s="42"/>
      <c r="EH926" s="42"/>
      <c r="EI926" s="42"/>
      <c r="EJ926" s="42"/>
      <c r="EK926" s="42"/>
      <c r="EL926" s="42"/>
      <c r="EM926" s="42"/>
      <c r="EN926" s="42"/>
      <c r="EO926" s="42"/>
      <c r="EP926" s="42"/>
      <c r="EQ926" s="42"/>
      <c r="ER926" s="42"/>
    </row>
    <row r="927" spans="1:256" s="41" customFormat="1" ht="101.95" x14ac:dyDescent="0.25">
      <c r="A927" s="97">
        <v>3050</v>
      </c>
      <c r="B927" s="100" t="s">
        <v>6913</v>
      </c>
      <c r="C927" s="98"/>
      <c r="D927" s="99"/>
      <c r="E927" s="100" t="s">
        <v>5767</v>
      </c>
      <c r="F927" s="98" t="s">
        <v>5768</v>
      </c>
      <c r="G927" s="100" t="s">
        <v>5769</v>
      </c>
      <c r="H927" s="98">
        <v>2010</v>
      </c>
      <c r="I927" s="100" t="s">
        <v>5770</v>
      </c>
      <c r="J927" s="101">
        <v>79454</v>
      </c>
      <c r="K927" s="100" t="s">
        <v>5919</v>
      </c>
      <c r="L927" s="100" t="s">
        <v>5749</v>
      </c>
      <c r="M927" s="100" t="s">
        <v>5750</v>
      </c>
      <c r="N927" s="100" t="s">
        <v>5771</v>
      </c>
      <c r="O927" s="100" t="s">
        <v>5772</v>
      </c>
      <c r="P927" s="100" t="s">
        <v>3619</v>
      </c>
      <c r="Q927" s="102">
        <f t="shared" si="13"/>
        <v>50</v>
      </c>
      <c r="R927" s="98">
        <v>0</v>
      </c>
      <c r="S927" s="98">
        <v>40</v>
      </c>
      <c r="T927" s="98">
        <v>10</v>
      </c>
      <c r="U927" s="102">
        <f t="shared" si="14"/>
        <v>50</v>
      </c>
      <c r="V927" s="98">
        <v>80</v>
      </c>
      <c r="W927" s="98">
        <v>100</v>
      </c>
      <c r="X927" s="103" t="s">
        <v>5753</v>
      </c>
      <c r="Y927" s="102">
        <v>44</v>
      </c>
      <c r="Z927" s="102"/>
      <c r="AA927" s="102"/>
      <c r="AB927" s="102">
        <v>3</v>
      </c>
      <c r="AC927" s="98"/>
      <c r="AD927" s="102"/>
      <c r="AE927" s="104"/>
      <c r="AF927" s="105"/>
      <c r="AG927" s="106"/>
      <c r="AH927" s="100"/>
      <c r="AI927" s="107"/>
      <c r="AJ927" s="106"/>
      <c r="AK927" s="98"/>
      <c r="AL927" s="107"/>
      <c r="AM927" s="106" t="s">
        <v>5754</v>
      </c>
      <c r="AN927" s="98"/>
      <c r="AO927" s="107">
        <v>20</v>
      </c>
      <c r="AP927" s="106"/>
      <c r="AQ927" s="98"/>
      <c r="AR927" s="107"/>
      <c r="AS927" s="106"/>
      <c r="AT927" s="98"/>
      <c r="AU927" s="107"/>
      <c r="AV927" s="108"/>
      <c r="AW927" s="98"/>
      <c r="AX927" s="98"/>
      <c r="AY927" s="42"/>
      <c r="AZ927" s="42"/>
      <c r="BA927" s="42"/>
      <c r="BB927" s="42"/>
      <c r="BC927" s="42"/>
      <c r="BD927" s="42"/>
      <c r="BE927" s="42"/>
      <c r="BF927" s="42"/>
      <c r="BG927" s="42"/>
      <c r="BH927" s="42"/>
      <c r="BI927" s="42"/>
      <c r="BJ927" s="42"/>
      <c r="BK927" s="42"/>
      <c r="BL927" s="42"/>
      <c r="BM927" s="42"/>
      <c r="BN927" s="42"/>
      <c r="BO927" s="42"/>
      <c r="BP927" s="42"/>
      <c r="BQ927" s="42"/>
      <c r="BR927" s="42"/>
      <c r="BS927" s="42"/>
      <c r="BT927" s="42"/>
      <c r="BU927" s="42"/>
      <c r="BV927" s="42"/>
      <c r="BW927" s="42"/>
      <c r="BX927" s="42"/>
      <c r="BY927" s="42"/>
      <c r="BZ927" s="42"/>
      <c r="CA927" s="42"/>
      <c r="CB927" s="42"/>
      <c r="CC927" s="42"/>
      <c r="CD927" s="42"/>
      <c r="CE927" s="42"/>
      <c r="CF927" s="42"/>
      <c r="CG927" s="42"/>
      <c r="CH927" s="42"/>
      <c r="CI927" s="42"/>
      <c r="CJ927" s="42"/>
      <c r="CK927" s="42"/>
      <c r="CL927" s="42"/>
      <c r="CM927" s="42"/>
      <c r="CN927" s="42"/>
      <c r="CO927" s="42"/>
      <c r="CP927" s="42"/>
      <c r="CQ927" s="42"/>
      <c r="CR927" s="42"/>
      <c r="CS927" s="42"/>
      <c r="CT927" s="42"/>
      <c r="CU927" s="42"/>
      <c r="CV927" s="42"/>
      <c r="CW927" s="42"/>
      <c r="CX927" s="42"/>
      <c r="CY927" s="42"/>
      <c r="CZ927" s="42"/>
      <c r="DA927" s="42"/>
      <c r="DB927" s="42"/>
      <c r="DC927" s="42"/>
      <c r="DD927" s="42"/>
      <c r="DE927" s="42"/>
      <c r="DF927" s="42"/>
      <c r="DG927" s="42"/>
      <c r="DH927" s="42"/>
      <c r="DI927" s="42"/>
      <c r="DJ927" s="42"/>
      <c r="DK927" s="42"/>
      <c r="DL927" s="42"/>
      <c r="DM927" s="42"/>
      <c r="DN927" s="42"/>
      <c r="DO927" s="42"/>
      <c r="DP927" s="42"/>
      <c r="DQ927" s="42"/>
      <c r="DR927" s="42"/>
      <c r="DS927" s="42"/>
      <c r="DT927" s="42"/>
      <c r="DU927" s="42"/>
      <c r="DV927" s="42"/>
      <c r="DW927" s="42"/>
      <c r="DX927" s="42"/>
      <c r="DY927" s="42"/>
      <c r="DZ927" s="42"/>
      <c r="EA927" s="42"/>
      <c r="EB927" s="42"/>
      <c r="EC927" s="42"/>
      <c r="ED927" s="42"/>
      <c r="EE927" s="42"/>
      <c r="EF927" s="42"/>
      <c r="EG927" s="42"/>
      <c r="EH927" s="42"/>
      <c r="EI927" s="42"/>
      <c r="EJ927" s="42"/>
      <c r="EK927" s="42"/>
      <c r="EL927" s="42"/>
      <c r="EM927" s="42"/>
      <c r="EN927" s="42"/>
      <c r="EO927" s="42"/>
      <c r="EP927" s="42"/>
      <c r="EQ927" s="42"/>
      <c r="ER927" s="42"/>
    </row>
    <row r="928" spans="1:256" s="41" customFormat="1" ht="280.25" x14ac:dyDescent="0.25">
      <c r="A928" s="97">
        <v>3050</v>
      </c>
      <c r="B928" s="100" t="s">
        <v>6913</v>
      </c>
      <c r="C928" s="98"/>
      <c r="D928" s="99"/>
      <c r="E928" s="100" t="s">
        <v>5745</v>
      </c>
      <c r="F928" s="98" t="s">
        <v>5746</v>
      </c>
      <c r="G928" s="100" t="s">
        <v>5747</v>
      </c>
      <c r="H928" s="98">
        <v>2012</v>
      </c>
      <c r="I928" s="100" t="s">
        <v>5748</v>
      </c>
      <c r="J928" s="101">
        <v>912436</v>
      </c>
      <c r="K928" s="100" t="s">
        <v>5919</v>
      </c>
      <c r="L928" s="100" t="s">
        <v>5749</v>
      </c>
      <c r="M928" s="100" t="s">
        <v>5750</v>
      </c>
      <c r="N928" s="100" t="s">
        <v>5751</v>
      </c>
      <c r="O928" s="100" t="s">
        <v>5752</v>
      </c>
      <c r="P928" s="100">
        <v>1</v>
      </c>
      <c r="Q928" s="102">
        <f t="shared" si="13"/>
        <v>60</v>
      </c>
      <c r="R928" s="98">
        <v>0</v>
      </c>
      <c r="S928" s="98">
        <v>40</v>
      </c>
      <c r="T928" s="98">
        <v>20</v>
      </c>
      <c r="U928" s="102">
        <f t="shared" si="14"/>
        <v>60</v>
      </c>
      <c r="V928" s="98">
        <v>80</v>
      </c>
      <c r="W928" s="98">
        <v>66</v>
      </c>
      <c r="X928" s="103" t="s">
        <v>5753</v>
      </c>
      <c r="Y928" s="102">
        <v>44</v>
      </c>
      <c r="Z928" s="102"/>
      <c r="AA928" s="102"/>
      <c r="AB928" s="102">
        <v>3</v>
      </c>
      <c r="AC928" s="98"/>
      <c r="AD928" s="102"/>
      <c r="AE928" s="104"/>
      <c r="AF928" s="105"/>
      <c r="AG928" s="106"/>
      <c r="AH928" s="100"/>
      <c r="AI928" s="107"/>
      <c r="AJ928" s="106"/>
      <c r="AK928" s="98"/>
      <c r="AL928" s="107"/>
      <c r="AM928" s="106" t="s">
        <v>5754</v>
      </c>
      <c r="AN928" s="98"/>
      <c r="AO928" s="107">
        <v>20</v>
      </c>
      <c r="AP928" s="106"/>
      <c r="AQ928" s="98"/>
      <c r="AR928" s="107"/>
      <c r="AS928" s="106"/>
      <c r="AT928" s="98"/>
      <c r="AU928" s="107"/>
      <c r="AV928" s="108"/>
      <c r="AW928" s="98"/>
      <c r="AX928" s="98"/>
      <c r="AY928" s="42"/>
      <c r="AZ928" s="42"/>
      <c r="BA928" s="42"/>
      <c r="BB928" s="42"/>
      <c r="BC928" s="42"/>
      <c r="BD928" s="42"/>
      <c r="BE928" s="42"/>
      <c r="BF928" s="42"/>
      <c r="BG928" s="42"/>
      <c r="BH928" s="42"/>
      <c r="BI928" s="42"/>
      <c r="BJ928" s="42"/>
      <c r="BK928" s="42"/>
      <c r="BL928" s="42"/>
      <c r="BM928" s="42"/>
      <c r="BN928" s="42"/>
      <c r="BO928" s="42"/>
      <c r="BP928" s="42"/>
      <c r="BQ928" s="42"/>
      <c r="BR928" s="42"/>
      <c r="BS928" s="42"/>
      <c r="BT928" s="42"/>
      <c r="BU928" s="42"/>
      <c r="BV928" s="42"/>
      <c r="BW928" s="42"/>
      <c r="BX928" s="42"/>
      <c r="BY928" s="42"/>
      <c r="BZ928" s="42"/>
      <c r="CA928" s="42"/>
      <c r="CB928" s="42"/>
      <c r="CC928" s="42"/>
      <c r="CD928" s="42"/>
      <c r="CE928" s="42"/>
      <c r="CF928" s="42"/>
      <c r="CG928" s="42"/>
      <c r="CH928" s="42"/>
      <c r="CI928" s="42"/>
      <c r="CJ928" s="42"/>
      <c r="CK928" s="42"/>
      <c r="CL928" s="42"/>
      <c r="CM928" s="42"/>
      <c r="CN928" s="42"/>
      <c r="CO928" s="42"/>
      <c r="CP928" s="42"/>
      <c r="CQ928" s="42"/>
      <c r="CR928" s="42"/>
      <c r="CS928" s="42"/>
      <c r="CT928" s="42"/>
      <c r="CU928" s="42"/>
      <c r="CV928" s="42"/>
      <c r="CW928" s="42"/>
      <c r="CX928" s="42"/>
      <c r="CY928" s="42"/>
      <c r="CZ928" s="42"/>
      <c r="DA928" s="42"/>
      <c r="DB928" s="42"/>
      <c r="DC928" s="42"/>
      <c r="DD928" s="42"/>
      <c r="DE928" s="42"/>
      <c r="DF928" s="42"/>
      <c r="DG928" s="42"/>
      <c r="DH928" s="42"/>
      <c r="DI928" s="42"/>
      <c r="DJ928" s="42"/>
      <c r="DK928" s="42"/>
      <c r="DL928" s="42"/>
      <c r="DM928" s="42"/>
      <c r="DN928" s="42"/>
      <c r="DO928" s="42"/>
      <c r="DP928" s="42"/>
      <c r="DQ928" s="42"/>
      <c r="DR928" s="42"/>
      <c r="DS928" s="42"/>
      <c r="DT928" s="42"/>
      <c r="DU928" s="42"/>
      <c r="DV928" s="42"/>
      <c r="DW928" s="42"/>
      <c r="DX928" s="42"/>
      <c r="DY928" s="42"/>
      <c r="DZ928" s="42"/>
      <c r="EA928" s="42"/>
      <c r="EB928" s="42"/>
      <c r="EC928" s="42"/>
      <c r="ED928" s="42"/>
      <c r="EE928" s="42"/>
      <c r="EF928" s="42"/>
      <c r="EG928" s="42"/>
      <c r="EH928" s="42"/>
      <c r="EI928" s="42"/>
      <c r="EJ928" s="42"/>
      <c r="EK928" s="42"/>
      <c r="EL928" s="42"/>
      <c r="EM928" s="42"/>
      <c r="EN928" s="42"/>
      <c r="EO928" s="42"/>
      <c r="EP928" s="42"/>
      <c r="EQ928" s="42"/>
      <c r="ER928" s="42"/>
    </row>
    <row r="929" spans="1:256" s="41" customFormat="1" ht="280.25" x14ac:dyDescent="0.25">
      <c r="A929" s="97">
        <v>3050</v>
      </c>
      <c r="B929" s="100" t="s">
        <v>6913</v>
      </c>
      <c r="C929" s="98"/>
      <c r="D929" s="99"/>
      <c r="E929" s="100" t="s">
        <v>5760</v>
      </c>
      <c r="F929" s="98" t="s">
        <v>5761</v>
      </c>
      <c r="G929" s="100" t="s">
        <v>5866</v>
      </c>
      <c r="H929" s="98">
        <v>2010</v>
      </c>
      <c r="I929" s="100" t="s">
        <v>5867</v>
      </c>
      <c r="J929" s="101">
        <v>187264</v>
      </c>
      <c r="K929" s="100" t="s">
        <v>5919</v>
      </c>
      <c r="L929" s="100" t="s">
        <v>5749</v>
      </c>
      <c r="M929" s="100" t="s">
        <v>5750</v>
      </c>
      <c r="N929" s="100" t="s">
        <v>5868</v>
      </c>
      <c r="O929" s="100" t="s">
        <v>5869</v>
      </c>
      <c r="P929" s="100" t="s">
        <v>5870</v>
      </c>
      <c r="Q929" s="102">
        <f t="shared" si="13"/>
        <v>60</v>
      </c>
      <c r="R929" s="98">
        <v>0</v>
      </c>
      <c r="S929" s="98">
        <v>40</v>
      </c>
      <c r="T929" s="98">
        <v>20</v>
      </c>
      <c r="U929" s="102">
        <f t="shared" si="14"/>
        <v>60</v>
      </c>
      <c r="V929" s="98">
        <v>80</v>
      </c>
      <c r="W929" s="98">
        <v>100</v>
      </c>
      <c r="X929" s="103" t="s">
        <v>5753</v>
      </c>
      <c r="Y929" s="102">
        <v>47</v>
      </c>
      <c r="Z929" s="102"/>
      <c r="AA929" s="102"/>
      <c r="AB929" s="102">
        <v>3</v>
      </c>
      <c r="AC929" s="98"/>
      <c r="AD929" s="102"/>
      <c r="AE929" s="104"/>
      <c r="AF929" s="105"/>
      <c r="AG929" s="106"/>
      <c r="AH929" s="100"/>
      <c r="AI929" s="107"/>
      <c r="AJ929" s="106"/>
      <c r="AK929" s="98"/>
      <c r="AL929" s="107"/>
      <c r="AM929" s="106" t="s">
        <v>5754</v>
      </c>
      <c r="AN929" s="98"/>
      <c r="AO929" s="107">
        <v>20</v>
      </c>
      <c r="AP929" s="106"/>
      <c r="AQ929" s="98"/>
      <c r="AR929" s="107"/>
      <c r="AS929" s="106"/>
      <c r="AT929" s="98"/>
      <c r="AU929" s="107"/>
      <c r="AV929" s="108"/>
      <c r="AW929" s="98"/>
      <c r="AX929" s="98"/>
      <c r="AY929" s="42"/>
      <c r="AZ929" s="42"/>
      <c r="BA929" s="42"/>
      <c r="BB929" s="42"/>
      <c r="BC929" s="42"/>
      <c r="BD929" s="42"/>
      <c r="BE929" s="42"/>
      <c r="BF929" s="42"/>
      <c r="BG929" s="42"/>
      <c r="BH929" s="42"/>
      <c r="BI929" s="42"/>
      <c r="BJ929" s="42"/>
      <c r="BK929" s="42"/>
      <c r="BL929" s="42"/>
      <c r="BM929" s="42"/>
      <c r="BN929" s="42"/>
      <c r="BO929" s="42"/>
      <c r="BP929" s="42"/>
      <c r="BQ929" s="42"/>
      <c r="BR929" s="42"/>
      <c r="BS929" s="42"/>
      <c r="BT929" s="42"/>
      <c r="BU929" s="42"/>
      <c r="BV929" s="42"/>
      <c r="BW929" s="42"/>
      <c r="BX929" s="42"/>
      <c r="BY929" s="42"/>
      <c r="BZ929" s="42"/>
      <c r="CA929" s="42"/>
      <c r="CB929" s="42"/>
      <c r="CC929" s="42"/>
      <c r="CD929" s="42"/>
      <c r="CE929" s="42"/>
      <c r="CF929" s="42"/>
      <c r="CG929" s="42"/>
      <c r="CH929" s="42"/>
      <c r="CI929" s="42"/>
      <c r="CJ929" s="42"/>
      <c r="CK929" s="42"/>
      <c r="CL929" s="42"/>
      <c r="CM929" s="42"/>
      <c r="CN929" s="42"/>
      <c r="CO929" s="42"/>
      <c r="CP929" s="42"/>
      <c r="CQ929" s="42"/>
      <c r="CR929" s="42"/>
      <c r="CS929" s="42"/>
      <c r="CT929" s="42"/>
      <c r="CU929" s="42"/>
      <c r="CV929" s="42"/>
      <c r="CW929" s="42"/>
      <c r="CX929" s="42"/>
      <c r="CY929" s="42"/>
      <c r="CZ929" s="42"/>
      <c r="DA929" s="42"/>
      <c r="DB929" s="42"/>
      <c r="DC929" s="42"/>
      <c r="DD929" s="42"/>
      <c r="DE929" s="42"/>
      <c r="DF929" s="42"/>
      <c r="DG929" s="42"/>
      <c r="DH929" s="42"/>
      <c r="DI929" s="42"/>
      <c r="DJ929" s="42"/>
      <c r="DK929" s="42"/>
      <c r="DL929" s="42"/>
      <c r="DM929" s="42"/>
      <c r="DN929" s="42"/>
      <c r="DO929" s="42"/>
      <c r="DP929" s="42"/>
      <c r="DQ929" s="42"/>
      <c r="DR929" s="42"/>
      <c r="DS929" s="42"/>
      <c r="DT929" s="42"/>
      <c r="DU929" s="42"/>
      <c r="DV929" s="42"/>
      <c r="DW929" s="42"/>
      <c r="DX929" s="42"/>
      <c r="DY929" s="42"/>
      <c r="DZ929" s="42"/>
      <c r="EA929" s="42"/>
      <c r="EB929" s="42"/>
      <c r="EC929" s="42"/>
      <c r="ED929" s="42"/>
      <c r="EE929" s="42"/>
      <c r="EF929" s="42"/>
      <c r="EG929" s="42"/>
      <c r="EH929" s="42"/>
      <c r="EI929" s="42"/>
      <c r="EJ929" s="42"/>
      <c r="EK929" s="42"/>
      <c r="EL929" s="42"/>
      <c r="EM929" s="42"/>
      <c r="EN929" s="42"/>
      <c r="EO929" s="42"/>
      <c r="EP929" s="42"/>
      <c r="EQ929" s="42"/>
      <c r="ER929" s="42"/>
      <c r="ES929" s="39"/>
      <c r="ET929" s="39"/>
      <c r="EU929" s="39"/>
      <c r="EV929" s="39"/>
      <c r="EW929" s="39"/>
      <c r="EX929" s="39"/>
      <c r="EY929" s="39"/>
      <c r="EZ929" s="39"/>
      <c r="FA929" s="39"/>
      <c r="FB929" s="39"/>
      <c r="FC929" s="39"/>
      <c r="FD929" s="39"/>
      <c r="FE929" s="39"/>
      <c r="FF929" s="39"/>
      <c r="FG929" s="39"/>
      <c r="FH929" s="39"/>
      <c r="FI929" s="39"/>
      <c r="FJ929" s="39"/>
      <c r="FK929" s="39"/>
      <c r="FL929" s="39"/>
      <c r="FM929" s="39"/>
      <c r="FN929" s="39"/>
      <c r="FO929" s="39"/>
      <c r="FP929" s="39"/>
      <c r="FQ929" s="39"/>
      <c r="FR929" s="39"/>
      <c r="FS929" s="39"/>
      <c r="FT929" s="39"/>
      <c r="FU929" s="39"/>
      <c r="FV929" s="39"/>
      <c r="FW929" s="39"/>
      <c r="FX929" s="39"/>
      <c r="FY929" s="39"/>
      <c r="FZ929" s="39"/>
      <c r="GA929" s="39"/>
      <c r="GB929" s="39"/>
      <c r="GC929" s="39"/>
      <c r="GD929" s="39"/>
      <c r="GE929" s="39"/>
      <c r="GF929" s="39"/>
      <c r="GG929" s="39"/>
      <c r="GH929" s="39"/>
      <c r="GI929" s="39"/>
      <c r="GJ929" s="39"/>
      <c r="GK929" s="39"/>
      <c r="GL929" s="39"/>
      <c r="GM929" s="39"/>
      <c r="GN929" s="39"/>
      <c r="GO929" s="39"/>
      <c r="GP929" s="39"/>
      <c r="GQ929" s="39"/>
      <c r="GR929" s="39"/>
      <c r="GS929" s="39"/>
      <c r="GT929" s="39"/>
      <c r="GU929" s="39"/>
      <c r="GV929" s="39"/>
      <c r="GW929" s="39"/>
      <c r="GX929" s="39"/>
      <c r="GY929" s="39"/>
      <c r="GZ929" s="39"/>
      <c r="HA929" s="39"/>
      <c r="HB929" s="39"/>
      <c r="HC929" s="39"/>
      <c r="HD929" s="39"/>
      <c r="HE929" s="39"/>
      <c r="HF929" s="39"/>
      <c r="HG929" s="39"/>
      <c r="HH929" s="39"/>
      <c r="HI929" s="39"/>
      <c r="HJ929" s="39"/>
      <c r="HK929" s="39"/>
      <c r="HL929" s="39"/>
      <c r="HM929" s="39"/>
      <c r="HN929" s="39"/>
      <c r="HO929" s="39"/>
      <c r="HP929" s="39"/>
      <c r="HQ929" s="39"/>
      <c r="HR929" s="39"/>
      <c r="HS929" s="39"/>
      <c r="HT929" s="39"/>
      <c r="HU929" s="39"/>
      <c r="HV929" s="39"/>
      <c r="HW929" s="39"/>
      <c r="HX929" s="39"/>
      <c r="HY929" s="39"/>
      <c r="HZ929" s="39"/>
      <c r="IA929" s="39"/>
      <c r="IB929" s="39"/>
      <c r="IC929" s="39"/>
      <c r="ID929" s="39"/>
      <c r="IE929" s="39"/>
      <c r="IF929" s="39"/>
      <c r="IG929" s="39"/>
      <c r="IH929" s="39"/>
      <c r="II929" s="39"/>
      <c r="IJ929" s="39"/>
      <c r="IK929" s="39"/>
      <c r="IL929" s="39"/>
      <c r="IM929" s="39"/>
      <c r="IN929" s="39"/>
      <c r="IO929" s="39"/>
      <c r="IP929" s="39"/>
      <c r="IQ929" s="39"/>
      <c r="IR929" s="39"/>
      <c r="IS929" s="39"/>
      <c r="IT929" s="39"/>
      <c r="IU929" s="39"/>
      <c r="IV929" s="39"/>
    </row>
    <row r="930" spans="1:256" s="41" customFormat="1" ht="394.9" x14ac:dyDescent="0.25">
      <c r="A930" s="97">
        <v>3050</v>
      </c>
      <c r="B930" s="100" t="s">
        <v>6913</v>
      </c>
      <c r="C930" s="98"/>
      <c r="D930" s="99"/>
      <c r="E930" s="100" t="s">
        <v>1748</v>
      </c>
      <c r="F930" s="98" t="s">
        <v>1749</v>
      </c>
      <c r="G930" s="100" t="s">
        <v>5777</v>
      </c>
      <c r="H930" s="98">
        <v>2013</v>
      </c>
      <c r="I930" s="100" t="s">
        <v>5778</v>
      </c>
      <c r="J930" s="101">
        <v>49761</v>
      </c>
      <c r="K930" s="100" t="s">
        <v>5919</v>
      </c>
      <c r="L930" s="100" t="s">
        <v>5749</v>
      </c>
      <c r="M930" s="100" t="s">
        <v>5750</v>
      </c>
      <c r="N930" s="100" t="s">
        <v>5779</v>
      </c>
      <c r="O930" s="100" t="s">
        <v>5780</v>
      </c>
      <c r="P930" s="100" t="s">
        <v>5781</v>
      </c>
      <c r="Q930" s="102">
        <f t="shared" si="13"/>
        <v>60</v>
      </c>
      <c r="R930" s="98">
        <v>0</v>
      </c>
      <c r="S930" s="98">
        <v>40</v>
      </c>
      <c r="T930" s="98">
        <v>20</v>
      </c>
      <c r="U930" s="102">
        <f t="shared" si="14"/>
        <v>60</v>
      </c>
      <c r="V930" s="98">
        <v>80</v>
      </c>
      <c r="W930" s="98">
        <v>66</v>
      </c>
      <c r="X930" s="103" t="s">
        <v>5753</v>
      </c>
      <c r="Y930" s="102">
        <v>47</v>
      </c>
      <c r="Z930" s="102"/>
      <c r="AA930" s="102"/>
      <c r="AB930" s="102">
        <v>3</v>
      </c>
      <c r="AC930" s="98"/>
      <c r="AD930" s="102"/>
      <c r="AE930" s="104"/>
      <c r="AF930" s="105"/>
      <c r="AG930" s="106"/>
      <c r="AH930" s="100"/>
      <c r="AI930" s="107"/>
      <c r="AJ930" s="106"/>
      <c r="AK930" s="98"/>
      <c r="AL930" s="107"/>
      <c r="AM930" s="106" t="s">
        <v>5754</v>
      </c>
      <c r="AN930" s="98"/>
      <c r="AO930" s="107">
        <v>20</v>
      </c>
      <c r="AP930" s="106"/>
      <c r="AQ930" s="98"/>
      <c r="AR930" s="107"/>
      <c r="AS930" s="106"/>
      <c r="AT930" s="98"/>
      <c r="AU930" s="107"/>
      <c r="AV930" s="108"/>
      <c r="AW930" s="98"/>
      <c r="AX930" s="98"/>
      <c r="AY930" s="42"/>
      <c r="AZ930" s="42"/>
      <c r="BA930" s="42"/>
      <c r="BB930" s="42"/>
      <c r="BC930" s="42"/>
      <c r="BD930" s="42"/>
      <c r="BE930" s="42"/>
      <c r="BF930" s="42"/>
      <c r="BG930" s="42"/>
      <c r="BH930" s="42"/>
      <c r="BI930" s="42"/>
      <c r="BJ930" s="42"/>
      <c r="BK930" s="42"/>
      <c r="BL930" s="42"/>
      <c r="BM930" s="42"/>
      <c r="BN930" s="42"/>
      <c r="BO930" s="42"/>
      <c r="BP930" s="42"/>
      <c r="BQ930" s="42"/>
      <c r="BR930" s="42"/>
      <c r="BS930" s="42"/>
      <c r="BT930" s="42"/>
      <c r="BU930" s="42"/>
      <c r="BV930" s="42"/>
      <c r="BW930" s="42"/>
      <c r="BX930" s="42"/>
      <c r="BY930" s="42"/>
      <c r="BZ930" s="42"/>
      <c r="CA930" s="42"/>
      <c r="CB930" s="42"/>
      <c r="CC930" s="42"/>
      <c r="CD930" s="42"/>
      <c r="CE930" s="42"/>
      <c r="CF930" s="42"/>
      <c r="CG930" s="42"/>
      <c r="CH930" s="42"/>
      <c r="CI930" s="42"/>
      <c r="CJ930" s="42"/>
      <c r="CK930" s="42"/>
      <c r="CL930" s="42"/>
      <c r="CM930" s="42"/>
      <c r="CN930" s="42"/>
      <c r="CO930" s="42"/>
      <c r="CP930" s="42"/>
      <c r="CQ930" s="42"/>
      <c r="CR930" s="42"/>
      <c r="CS930" s="42"/>
      <c r="CT930" s="42"/>
      <c r="CU930" s="42"/>
      <c r="CV930" s="42"/>
      <c r="CW930" s="42"/>
      <c r="CX930" s="42"/>
      <c r="CY930" s="42"/>
      <c r="CZ930" s="42"/>
      <c r="DA930" s="42"/>
      <c r="DB930" s="42"/>
      <c r="DC930" s="42"/>
      <c r="DD930" s="42"/>
      <c r="DE930" s="42"/>
      <c r="DF930" s="42"/>
      <c r="DG930" s="42"/>
      <c r="DH930" s="42"/>
      <c r="DI930" s="42"/>
      <c r="DJ930" s="42"/>
      <c r="DK930" s="42"/>
      <c r="DL930" s="42"/>
      <c r="DM930" s="42"/>
      <c r="DN930" s="42"/>
      <c r="DO930" s="42"/>
      <c r="DP930" s="42"/>
      <c r="DQ930" s="42"/>
      <c r="DR930" s="42"/>
      <c r="DS930" s="42"/>
      <c r="DT930" s="42"/>
      <c r="DU930" s="42"/>
      <c r="DV930" s="42"/>
      <c r="DW930" s="42"/>
      <c r="DX930" s="42"/>
      <c r="DY930" s="42"/>
      <c r="DZ930" s="42"/>
      <c r="EA930" s="42"/>
      <c r="EB930" s="42"/>
      <c r="EC930" s="42"/>
      <c r="ED930" s="42"/>
      <c r="EE930" s="42"/>
      <c r="EF930" s="42"/>
      <c r="EG930" s="42"/>
      <c r="EH930" s="42"/>
      <c r="EI930" s="42"/>
      <c r="EJ930" s="42"/>
      <c r="EK930" s="42"/>
      <c r="EL930" s="42"/>
      <c r="EM930" s="42"/>
      <c r="EN930" s="42"/>
      <c r="EO930" s="42"/>
      <c r="EP930" s="42"/>
      <c r="EQ930" s="42"/>
      <c r="ER930" s="42"/>
    </row>
    <row r="931" spans="1:256" s="41" customFormat="1" ht="140.15" x14ac:dyDescent="0.25">
      <c r="A931" s="97">
        <v>3050</v>
      </c>
      <c r="B931" s="100" t="s">
        <v>6913</v>
      </c>
      <c r="C931" s="98"/>
      <c r="D931" s="99"/>
      <c r="E931" s="100" t="s">
        <v>5805</v>
      </c>
      <c r="F931" s="98" t="s">
        <v>5806</v>
      </c>
      <c r="G931" s="100" t="s">
        <v>5807</v>
      </c>
      <c r="H931" s="98">
        <v>2011</v>
      </c>
      <c r="I931" s="100" t="s">
        <v>5808</v>
      </c>
      <c r="J931" s="101">
        <v>80931</v>
      </c>
      <c r="K931" s="100" t="s">
        <v>5919</v>
      </c>
      <c r="L931" s="100" t="s">
        <v>5749</v>
      </c>
      <c r="M931" s="100" t="s">
        <v>5750</v>
      </c>
      <c r="N931" s="100" t="s">
        <v>5809</v>
      </c>
      <c r="O931" s="100" t="s">
        <v>5810</v>
      </c>
      <c r="P931" s="100" t="s">
        <v>5811</v>
      </c>
      <c r="Q931" s="102">
        <f t="shared" si="13"/>
        <v>60</v>
      </c>
      <c r="R931" s="98">
        <v>0</v>
      </c>
      <c r="S931" s="98">
        <v>40</v>
      </c>
      <c r="T931" s="98">
        <v>20</v>
      </c>
      <c r="U931" s="102">
        <f t="shared" si="14"/>
        <v>60</v>
      </c>
      <c r="V931" s="98">
        <v>80</v>
      </c>
      <c r="W931" s="98">
        <v>100</v>
      </c>
      <c r="X931" s="103" t="s">
        <v>5753</v>
      </c>
      <c r="Y931" s="102">
        <v>47</v>
      </c>
      <c r="Z931" s="102"/>
      <c r="AA931" s="102"/>
      <c r="AB931" s="102">
        <v>3</v>
      </c>
      <c r="AC931" s="98"/>
      <c r="AD931" s="102"/>
      <c r="AE931" s="104"/>
      <c r="AF931" s="105"/>
      <c r="AG931" s="106"/>
      <c r="AH931" s="100"/>
      <c r="AI931" s="107"/>
      <c r="AJ931" s="106"/>
      <c r="AK931" s="98"/>
      <c r="AL931" s="107"/>
      <c r="AM931" s="106" t="s">
        <v>5754</v>
      </c>
      <c r="AN931" s="98"/>
      <c r="AO931" s="107">
        <v>20</v>
      </c>
      <c r="AP931" s="106"/>
      <c r="AQ931" s="98"/>
      <c r="AR931" s="107"/>
      <c r="AS931" s="106"/>
      <c r="AT931" s="98"/>
      <c r="AU931" s="107"/>
      <c r="AV931" s="108"/>
      <c r="AW931" s="98"/>
      <c r="AX931" s="98"/>
      <c r="AY931" s="42"/>
      <c r="AZ931" s="42"/>
      <c r="BA931" s="42"/>
      <c r="BB931" s="42"/>
      <c r="BC931" s="42"/>
      <c r="BD931" s="42"/>
      <c r="BE931" s="42"/>
      <c r="BF931" s="42"/>
      <c r="BG931" s="42"/>
      <c r="BH931" s="42"/>
      <c r="BI931" s="42"/>
      <c r="BJ931" s="42"/>
      <c r="BK931" s="42"/>
      <c r="BL931" s="42"/>
      <c r="BM931" s="42"/>
      <c r="BN931" s="42"/>
      <c r="BO931" s="42"/>
      <c r="BP931" s="42"/>
      <c r="BQ931" s="42"/>
      <c r="BR931" s="42"/>
      <c r="BS931" s="42"/>
      <c r="BT931" s="42"/>
      <c r="BU931" s="42"/>
      <c r="BV931" s="42"/>
      <c r="BW931" s="42"/>
      <c r="BX931" s="42"/>
      <c r="BY931" s="42"/>
      <c r="BZ931" s="42"/>
      <c r="CA931" s="42"/>
      <c r="CB931" s="42"/>
      <c r="CC931" s="42"/>
      <c r="CD931" s="42"/>
      <c r="CE931" s="42"/>
      <c r="CF931" s="42"/>
      <c r="CG931" s="42"/>
      <c r="CH931" s="42"/>
      <c r="CI931" s="42"/>
      <c r="CJ931" s="42"/>
      <c r="CK931" s="42"/>
      <c r="CL931" s="42"/>
      <c r="CM931" s="42"/>
      <c r="CN931" s="42"/>
      <c r="CO931" s="42"/>
      <c r="CP931" s="42"/>
      <c r="CQ931" s="42"/>
      <c r="CR931" s="42"/>
      <c r="CS931" s="42"/>
      <c r="CT931" s="42"/>
      <c r="CU931" s="42"/>
      <c r="CV931" s="42"/>
      <c r="CW931" s="42"/>
      <c r="CX931" s="42"/>
      <c r="CY931" s="42"/>
      <c r="CZ931" s="42"/>
      <c r="DA931" s="42"/>
      <c r="DB931" s="42"/>
      <c r="DC931" s="42"/>
      <c r="DD931" s="42"/>
      <c r="DE931" s="42"/>
      <c r="DF931" s="42"/>
      <c r="DG931" s="42"/>
      <c r="DH931" s="42"/>
      <c r="DI931" s="42"/>
      <c r="DJ931" s="42"/>
      <c r="DK931" s="42"/>
      <c r="DL931" s="42"/>
      <c r="DM931" s="42"/>
      <c r="DN931" s="42"/>
      <c r="DO931" s="42"/>
      <c r="DP931" s="42"/>
      <c r="DQ931" s="42"/>
      <c r="DR931" s="42"/>
      <c r="DS931" s="42"/>
      <c r="DT931" s="42"/>
      <c r="DU931" s="42"/>
      <c r="DV931" s="42"/>
      <c r="DW931" s="42"/>
      <c r="DX931" s="42"/>
      <c r="DY931" s="42"/>
      <c r="DZ931" s="42"/>
      <c r="EA931" s="42"/>
      <c r="EB931" s="42"/>
      <c r="EC931" s="42"/>
      <c r="ED931" s="42"/>
      <c r="EE931" s="42"/>
      <c r="EF931" s="42"/>
      <c r="EG931" s="42"/>
      <c r="EH931" s="42"/>
      <c r="EI931" s="42"/>
      <c r="EJ931" s="42"/>
      <c r="EK931" s="42"/>
      <c r="EL931" s="42"/>
      <c r="EM931" s="42"/>
      <c r="EN931" s="42"/>
      <c r="EO931" s="42"/>
      <c r="EP931" s="42"/>
      <c r="EQ931" s="42"/>
      <c r="ER931" s="42"/>
    </row>
    <row r="932" spans="1:256" s="41" customFormat="1" ht="140.15" x14ac:dyDescent="0.25">
      <c r="A932" s="97">
        <v>3050</v>
      </c>
      <c r="B932" s="100" t="s">
        <v>6913</v>
      </c>
      <c r="C932" s="98"/>
      <c r="D932" s="99"/>
      <c r="E932" s="100" t="s">
        <v>5818</v>
      </c>
      <c r="F932" s="98" t="s">
        <v>5819</v>
      </c>
      <c r="G932" s="100" t="s">
        <v>5807</v>
      </c>
      <c r="H932" s="98">
        <v>2011</v>
      </c>
      <c r="I932" s="100" t="s">
        <v>5808</v>
      </c>
      <c r="J932" s="101">
        <v>30957</v>
      </c>
      <c r="K932" s="100" t="s">
        <v>5919</v>
      </c>
      <c r="L932" s="100" t="s">
        <v>5749</v>
      </c>
      <c r="M932" s="100" t="s">
        <v>5750</v>
      </c>
      <c r="N932" s="100" t="s">
        <v>5809</v>
      </c>
      <c r="O932" s="100" t="s">
        <v>5810</v>
      </c>
      <c r="P932" s="100" t="s">
        <v>5820</v>
      </c>
      <c r="Q932" s="102">
        <f t="shared" si="13"/>
        <v>60</v>
      </c>
      <c r="R932" s="98">
        <v>0</v>
      </c>
      <c r="S932" s="98">
        <v>40</v>
      </c>
      <c r="T932" s="98">
        <v>20</v>
      </c>
      <c r="U932" s="102">
        <f t="shared" si="14"/>
        <v>60</v>
      </c>
      <c r="V932" s="98">
        <v>80</v>
      </c>
      <c r="W932" s="98">
        <v>66</v>
      </c>
      <c r="X932" s="103" t="s">
        <v>5753</v>
      </c>
      <c r="Y932" s="102">
        <v>47</v>
      </c>
      <c r="Z932" s="102"/>
      <c r="AA932" s="102"/>
      <c r="AB932" s="102">
        <v>3</v>
      </c>
      <c r="AC932" s="98"/>
      <c r="AD932" s="102"/>
      <c r="AE932" s="104"/>
      <c r="AF932" s="105"/>
      <c r="AG932" s="106"/>
      <c r="AH932" s="100"/>
      <c r="AI932" s="107"/>
      <c r="AJ932" s="106"/>
      <c r="AK932" s="98"/>
      <c r="AL932" s="107"/>
      <c r="AM932" s="106" t="s">
        <v>5754</v>
      </c>
      <c r="AN932" s="98"/>
      <c r="AO932" s="107">
        <v>20</v>
      </c>
      <c r="AP932" s="106"/>
      <c r="AQ932" s="98"/>
      <c r="AR932" s="107"/>
      <c r="AS932" s="106"/>
      <c r="AT932" s="98"/>
      <c r="AU932" s="107"/>
      <c r="AV932" s="108"/>
      <c r="AW932" s="98"/>
      <c r="AX932" s="98"/>
      <c r="AY932" s="42"/>
      <c r="AZ932" s="42"/>
      <c r="BA932" s="42"/>
      <c r="BB932" s="42"/>
      <c r="BC932" s="42"/>
      <c r="BD932" s="42"/>
      <c r="BE932" s="42"/>
      <c r="BF932" s="42"/>
      <c r="BG932" s="42"/>
      <c r="BH932" s="42"/>
      <c r="BI932" s="42"/>
      <c r="BJ932" s="42"/>
      <c r="BK932" s="42"/>
      <c r="BL932" s="42"/>
      <c r="BM932" s="42"/>
      <c r="BN932" s="42"/>
      <c r="BO932" s="42"/>
      <c r="BP932" s="42"/>
      <c r="BQ932" s="42"/>
      <c r="BR932" s="42"/>
      <c r="BS932" s="42"/>
      <c r="BT932" s="42"/>
      <c r="BU932" s="42"/>
      <c r="BV932" s="42"/>
      <c r="BW932" s="42"/>
      <c r="BX932" s="42"/>
      <c r="BY932" s="42"/>
      <c r="BZ932" s="42"/>
      <c r="CA932" s="42"/>
      <c r="CB932" s="42"/>
      <c r="CC932" s="42"/>
      <c r="CD932" s="42"/>
      <c r="CE932" s="42"/>
      <c r="CF932" s="42"/>
      <c r="CG932" s="42"/>
      <c r="CH932" s="42"/>
      <c r="CI932" s="42"/>
      <c r="CJ932" s="42"/>
      <c r="CK932" s="42"/>
      <c r="CL932" s="42"/>
      <c r="CM932" s="42"/>
      <c r="CN932" s="42"/>
      <c r="CO932" s="42"/>
      <c r="CP932" s="42"/>
      <c r="CQ932" s="42"/>
      <c r="CR932" s="42"/>
      <c r="CS932" s="42"/>
      <c r="CT932" s="42"/>
      <c r="CU932" s="42"/>
      <c r="CV932" s="42"/>
      <c r="CW932" s="42"/>
      <c r="CX932" s="42"/>
      <c r="CY932" s="42"/>
      <c r="CZ932" s="42"/>
      <c r="DA932" s="42"/>
      <c r="DB932" s="42"/>
      <c r="DC932" s="42"/>
      <c r="DD932" s="42"/>
      <c r="DE932" s="42"/>
      <c r="DF932" s="42"/>
      <c r="DG932" s="42"/>
      <c r="DH932" s="42"/>
      <c r="DI932" s="42"/>
      <c r="DJ932" s="42"/>
      <c r="DK932" s="42"/>
      <c r="DL932" s="42"/>
      <c r="DM932" s="42"/>
      <c r="DN932" s="42"/>
      <c r="DO932" s="42"/>
      <c r="DP932" s="42"/>
      <c r="DQ932" s="42"/>
      <c r="DR932" s="42"/>
      <c r="DS932" s="42"/>
      <c r="DT932" s="42"/>
      <c r="DU932" s="42"/>
      <c r="DV932" s="42"/>
      <c r="DW932" s="42"/>
      <c r="DX932" s="42"/>
      <c r="DY932" s="42"/>
      <c r="DZ932" s="42"/>
      <c r="EA932" s="42"/>
      <c r="EB932" s="42"/>
      <c r="EC932" s="42"/>
      <c r="ED932" s="42"/>
      <c r="EE932" s="42"/>
      <c r="EF932" s="42"/>
      <c r="EG932" s="42"/>
      <c r="EH932" s="42"/>
      <c r="EI932" s="42"/>
      <c r="EJ932" s="42"/>
      <c r="EK932" s="42"/>
      <c r="EL932" s="42"/>
      <c r="EM932" s="42"/>
      <c r="EN932" s="42"/>
      <c r="EO932" s="42"/>
      <c r="EP932" s="42"/>
      <c r="EQ932" s="42"/>
      <c r="ER932" s="42"/>
    </row>
    <row r="933" spans="1:256" s="41" customFormat="1" ht="343.95" x14ac:dyDescent="0.25">
      <c r="A933" s="97">
        <v>3050</v>
      </c>
      <c r="B933" s="100" t="s">
        <v>6913</v>
      </c>
      <c r="C933" s="98"/>
      <c r="D933" s="99"/>
      <c r="E933" s="100" t="s">
        <v>5745</v>
      </c>
      <c r="F933" s="98" t="s">
        <v>5746</v>
      </c>
      <c r="G933" s="100" t="s">
        <v>5755</v>
      </c>
      <c r="H933" s="98">
        <v>2012</v>
      </c>
      <c r="I933" s="100" t="s">
        <v>5756</v>
      </c>
      <c r="J933" s="101">
        <v>570070</v>
      </c>
      <c r="K933" s="100" t="s">
        <v>5919</v>
      </c>
      <c r="L933" s="100" t="s">
        <v>5749</v>
      </c>
      <c r="M933" s="100" t="s">
        <v>5750</v>
      </c>
      <c r="N933" s="100" t="s">
        <v>5757</v>
      </c>
      <c r="O933" s="100" t="s">
        <v>5758</v>
      </c>
      <c r="P933" s="100" t="s">
        <v>5759</v>
      </c>
      <c r="Q933" s="102">
        <f t="shared" si="13"/>
        <v>60</v>
      </c>
      <c r="R933" s="98">
        <v>0</v>
      </c>
      <c r="S933" s="98">
        <v>40</v>
      </c>
      <c r="T933" s="98">
        <v>20</v>
      </c>
      <c r="U933" s="102">
        <f t="shared" si="14"/>
        <v>60</v>
      </c>
      <c r="V933" s="98">
        <v>80</v>
      </c>
      <c r="W933" s="98">
        <v>66</v>
      </c>
      <c r="X933" s="103" t="s">
        <v>5753</v>
      </c>
      <c r="Y933" s="102">
        <v>44</v>
      </c>
      <c r="Z933" s="102"/>
      <c r="AA933" s="102"/>
      <c r="AB933" s="102">
        <v>3</v>
      </c>
      <c r="AC933" s="98"/>
      <c r="AD933" s="102"/>
      <c r="AE933" s="104"/>
      <c r="AF933" s="105"/>
      <c r="AG933" s="106"/>
      <c r="AH933" s="100"/>
      <c r="AI933" s="107"/>
      <c r="AJ933" s="106"/>
      <c r="AK933" s="98"/>
      <c r="AL933" s="107"/>
      <c r="AM933" s="106" t="s">
        <v>5754</v>
      </c>
      <c r="AN933" s="98"/>
      <c r="AO933" s="107">
        <v>20</v>
      </c>
      <c r="AP933" s="106"/>
      <c r="AQ933" s="98"/>
      <c r="AR933" s="107"/>
      <c r="AS933" s="106"/>
      <c r="AT933" s="98"/>
      <c r="AU933" s="107"/>
      <c r="AV933" s="108"/>
      <c r="AW933" s="98"/>
      <c r="AX933" s="98"/>
      <c r="AY933" s="42"/>
      <c r="AZ933" s="42"/>
      <c r="BA933" s="42"/>
      <c r="BB933" s="42"/>
      <c r="BC933" s="42"/>
      <c r="BD933" s="42"/>
      <c r="BE933" s="42"/>
      <c r="BF933" s="42"/>
      <c r="BG933" s="42"/>
      <c r="BH933" s="42"/>
      <c r="BI933" s="42"/>
      <c r="BJ933" s="42"/>
      <c r="BK933" s="42"/>
      <c r="BL933" s="42"/>
      <c r="BM933" s="42"/>
      <c r="BN933" s="42"/>
      <c r="BO933" s="42"/>
      <c r="BP933" s="42"/>
      <c r="BQ933" s="42"/>
      <c r="BR933" s="42"/>
      <c r="BS933" s="42"/>
      <c r="BT933" s="42"/>
      <c r="BU933" s="42"/>
      <c r="BV933" s="42"/>
      <c r="BW933" s="42"/>
      <c r="BX933" s="42"/>
      <c r="BY933" s="42"/>
      <c r="BZ933" s="42"/>
      <c r="CA933" s="42"/>
      <c r="CB933" s="42"/>
      <c r="CC933" s="42"/>
      <c r="CD933" s="42"/>
      <c r="CE933" s="42"/>
      <c r="CF933" s="42"/>
      <c r="CG933" s="42"/>
      <c r="CH933" s="42"/>
      <c r="CI933" s="42"/>
      <c r="CJ933" s="42"/>
      <c r="CK933" s="42"/>
      <c r="CL933" s="42"/>
      <c r="CM933" s="42"/>
      <c r="CN933" s="42"/>
      <c r="CO933" s="42"/>
      <c r="CP933" s="42"/>
      <c r="CQ933" s="42"/>
      <c r="CR933" s="42"/>
      <c r="CS933" s="42"/>
      <c r="CT933" s="42"/>
      <c r="CU933" s="42"/>
      <c r="CV933" s="42"/>
      <c r="CW933" s="42"/>
      <c r="CX933" s="42"/>
      <c r="CY933" s="42"/>
      <c r="CZ933" s="42"/>
      <c r="DA933" s="42"/>
      <c r="DB933" s="42"/>
      <c r="DC933" s="42"/>
      <c r="DD933" s="42"/>
      <c r="DE933" s="42"/>
      <c r="DF933" s="42"/>
      <c r="DG933" s="42"/>
      <c r="DH933" s="42"/>
      <c r="DI933" s="42"/>
      <c r="DJ933" s="42"/>
      <c r="DK933" s="42"/>
      <c r="DL933" s="42"/>
      <c r="DM933" s="42"/>
      <c r="DN933" s="42"/>
      <c r="DO933" s="42"/>
      <c r="DP933" s="42"/>
      <c r="DQ933" s="42"/>
      <c r="DR933" s="42"/>
      <c r="DS933" s="42"/>
      <c r="DT933" s="42"/>
      <c r="DU933" s="42"/>
      <c r="DV933" s="42"/>
      <c r="DW933" s="42"/>
      <c r="DX933" s="42"/>
      <c r="DY933" s="42"/>
      <c r="DZ933" s="42"/>
      <c r="EA933" s="42"/>
      <c r="EB933" s="42"/>
      <c r="EC933" s="42"/>
      <c r="ED933" s="42"/>
      <c r="EE933" s="42"/>
      <c r="EF933" s="42"/>
      <c r="EG933" s="42"/>
      <c r="EH933" s="42"/>
      <c r="EI933" s="42"/>
      <c r="EJ933" s="42"/>
      <c r="EK933" s="42"/>
      <c r="EL933" s="42"/>
      <c r="EM933" s="42"/>
      <c r="EN933" s="42"/>
      <c r="EO933" s="42"/>
      <c r="EP933" s="42"/>
      <c r="EQ933" s="42"/>
      <c r="ER933" s="42"/>
    </row>
    <row r="934" spans="1:256" ht="89.2" x14ac:dyDescent="0.25">
      <c r="A934" s="97">
        <v>3050</v>
      </c>
      <c r="B934" s="100" t="s">
        <v>6913</v>
      </c>
      <c r="C934" s="98"/>
      <c r="D934" s="99"/>
      <c r="E934" s="100" t="s">
        <v>5891</v>
      </c>
      <c r="F934" s="98" t="s">
        <v>5892</v>
      </c>
      <c r="G934" s="100" t="s">
        <v>5893</v>
      </c>
      <c r="H934" s="98">
        <v>2010</v>
      </c>
      <c r="I934" s="100" t="s">
        <v>5893</v>
      </c>
      <c r="J934" s="101">
        <v>116474</v>
      </c>
      <c r="K934" s="100" t="s">
        <v>5919</v>
      </c>
      <c r="L934" s="100" t="s">
        <v>5749</v>
      </c>
      <c r="M934" s="100" t="s">
        <v>5750</v>
      </c>
      <c r="N934" s="100" t="s">
        <v>5894</v>
      </c>
      <c r="O934" s="100" t="s">
        <v>5895</v>
      </c>
      <c r="P934" s="100" t="s">
        <v>5896</v>
      </c>
      <c r="Q934" s="102">
        <f t="shared" si="13"/>
        <v>60</v>
      </c>
      <c r="R934" s="98">
        <v>0</v>
      </c>
      <c r="S934" s="98">
        <v>40</v>
      </c>
      <c r="T934" s="98">
        <v>20</v>
      </c>
      <c r="U934" s="102">
        <f t="shared" si="14"/>
        <v>60</v>
      </c>
      <c r="V934" s="98">
        <v>80</v>
      </c>
      <c r="W934" s="98">
        <v>100</v>
      </c>
      <c r="X934" s="103" t="s">
        <v>5753</v>
      </c>
      <c r="Y934" s="102">
        <v>47</v>
      </c>
      <c r="Z934" s="102"/>
      <c r="AA934" s="102"/>
      <c r="AB934" s="102">
        <v>3</v>
      </c>
      <c r="AC934" s="98"/>
      <c r="AD934" s="102"/>
      <c r="AE934" s="104"/>
      <c r="AF934" s="105"/>
      <c r="AG934" s="106"/>
      <c r="AH934" s="100"/>
      <c r="AI934" s="107"/>
      <c r="AJ934" s="106"/>
      <c r="AK934" s="98"/>
      <c r="AL934" s="107"/>
      <c r="AM934" s="106" t="s">
        <v>5754</v>
      </c>
      <c r="AN934" s="98"/>
      <c r="AO934" s="107">
        <v>20</v>
      </c>
      <c r="AP934" s="106"/>
      <c r="AQ934" s="98"/>
      <c r="AR934" s="107"/>
      <c r="AS934" s="106"/>
      <c r="AT934" s="98"/>
      <c r="AU934" s="107"/>
      <c r="AV934" s="108"/>
      <c r="AW934" s="98"/>
      <c r="AX934" s="98"/>
      <c r="AY934" s="42"/>
      <c r="AZ934" s="42"/>
      <c r="BA934" s="42"/>
      <c r="BB934" s="42"/>
      <c r="BC934" s="42"/>
      <c r="BD934" s="42"/>
      <c r="BE934" s="42"/>
      <c r="BF934" s="42"/>
      <c r="BG934" s="42"/>
      <c r="BH934" s="42"/>
      <c r="BI934" s="42"/>
      <c r="BJ934" s="42"/>
      <c r="BK934" s="42"/>
      <c r="BL934" s="42"/>
      <c r="BM934" s="42"/>
      <c r="BN934" s="42"/>
      <c r="BO934" s="42"/>
      <c r="BP934" s="42"/>
      <c r="BQ934" s="42"/>
      <c r="BR934" s="42"/>
      <c r="BS934" s="42"/>
      <c r="BT934" s="42"/>
      <c r="BU934" s="42"/>
      <c r="BV934" s="42"/>
      <c r="BW934" s="42"/>
      <c r="BX934" s="42"/>
      <c r="BY934" s="42"/>
      <c r="BZ934" s="42"/>
      <c r="CA934" s="42"/>
      <c r="CB934" s="42"/>
      <c r="CC934" s="42"/>
      <c r="CD934" s="42"/>
      <c r="CE934" s="42"/>
      <c r="CF934" s="42"/>
      <c r="CG934" s="42"/>
      <c r="CH934" s="42"/>
      <c r="CI934" s="42"/>
      <c r="CJ934" s="42"/>
      <c r="CK934" s="42"/>
      <c r="CL934" s="42"/>
      <c r="CM934" s="42"/>
      <c r="CN934" s="42"/>
      <c r="CO934" s="42"/>
      <c r="CP934" s="42"/>
      <c r="CQ934" s="42"/>
      <c r="CR934" s="42"/>
      <c r="CS934" s="42"/>
      <c r="CT934" s="42"/>
      <c r="CU934" s="42"/>
      <c r="CV934" s="42"/>
      <c r="CW934" s="42"/>
      <c r="CX934" s="42"/>
      <c r="CY934" s="42"/>
      <c r="CZ934" s="42"/>
      <c r="DA934" s="42"/>
      <c r="DB934" s="42"/>
      <c r="DC934" s="42"/>
      <c r="DD934" s="42"/>
      <c r="DE934" s="42"/>
      <c r="DF934" s="42"/>
      <c r="DG934" s="42"/>
      <c r="DH934" s="42"/>
      <c r="DI934" s="42"/>
      <c r="DJ934" s="42"/>
      <c r="DK934" s="42"/>
      <c r="DL934" s="42"/>
      <c r="DM934" s="42"/>
      <c r="DN934" s="42"/>
      <c r="DO934" s="42"/>
      <c r="DP934" s="42"/>
      <c r="DQ934" s="42"/>
      <c r="DR934" s="42"/>
      <c r="DS934" s="42"/>
      <c r="DT934" s="42"/>
      <c r="DU934" s="42"/>
      <c r="DV934" s="42"/>
      <c r="DW934" s="42"/>
      <c r="DX934" s="42"/>
      <c r="DY934" s="42"/>
      <c r="DZ934" s="42"/>
      <c r="EA934" s="42"/>
      <c r="EB934" s="42"/>
      <c r="EC934" s="42"/>
      <c r="ED934" s="42"/>
      <c r="EE934" s="42"/>
      <c r="EF934" s="42"/>
      <c r="EG934" s="42"/>
      <c r="EH934" s="42"/>
      <c r="EI934" s="42"/>
      <c r="EJ934" s="42"/>
      <c r="EK934" s="42"/>
      <c r="EL934" s="42"/>
      <c r="EM934" s="42"/>
      <c r="EN934" s="42"/>
      <c r="EO934" s="42"/>
      <c r="EP934" s="42"/>
      <c r="EQ934" s="42"/>
      <c r="ER934" s="42"/>
      <c r="ES934" s="41"/>
      <c r="ET934" s="41"/>
      <c r="EU934" s="41"/>
      <c r="EV934" s="41"/>
      <c r="EW934" s="41"/>
      <c r="EX934" s="41"/>
      <c r="EY934" s="41"/>
      <c r="EZ934" s="41"/>
      <c r="FA934" s="41"/>
      <c r="FB934" s="41"/>
      <c r="FC934" s="41"/>
      <c r="FD934" s="41"/>
      <c r="FE934" s="41"/>
      <c r="FF934" s="41"/>
      <c r="FG934" s="41"/>
      <c r="FH934" s="41"/>
      <c r="FI934" s="41"/>
      <c r="FJ934" s="41"/>
      <c r="FK934" s="41"/>
      <c r="FL934" s="41"/>
      <c r="FM934" s="41"/>
      <c r="FN934" s="41"/>
      <c r="FO934" s="41"/>
      <c r="FP934" s="41"/>
      <c r="FQ934" s="41"/>
      <c r="FR934" s="41"/>
      <c r="FS934" s="41"/>
      <c r="FT934" s="41"/>
      <c r="FU934" s="41"/>
      <c r="FV934" s="41"/>
      <c r="FW934" s="41"/>
      <c r="FX934" s="41"/>
      <c r="FY934" s="41"/>
      <c r="FZ934" s="41"/>
      <c r="GA934" s="41"/>
      <c r="GB934" s="41"/>
      <c r="GC934" s="41"/>
      <c r="GD934" s="41"/>
      <c r="GE934" s="41"/>
      <c r="GF934" s="41"/>
      <c r="GG934" s="41"/>
      <c r="GH934" s="41"/>
      <c r="GI934" s="41"/>
      <c r="GJ934" s="41"/>
      <c r="GK934" s="41"/>
      <c r="GL934" s="41"/>
      <c r="GM934" s="41"/>
      <c r="GN934" s="41"/>
      <c r="GO934" s="41"/>
      <c r="GP934" s="41"/>
      <c r="GQ934" s="41"/>
      <c r="GR934" s="41"/>
      <c r="GS934" s="41"/>
      <c r="GT934" s="41"/>
      <c r="GU934" s="41"/>
      <c r="GV934" s="41"/>
      <c r="GW934" s="41"/>
      <c r="GX934" s="41"/>
      <c r="GY934" s="41"/>
      <c r="GZ934" s="41"/>
      <c r="HA934" s="41"/>
      <c r="HB934" s="41"/>
      <c r="HC934" s="41"/>
      <c r="HD934" s="41"/>
      <c r="HE934" s="41"/>
      <c r="HF934" s="41"/>
      <c r="HG934" s="41"/>
      <c r="HH934" s="41"/>
      <c r="HI934" s="41"/>
      <c r="HJ934" s="41"/>
      <c r="HK934" s="41"/>
      <c r="HL934" s="41"/>
      <c r="HM934" s="41"/>
      <c r="HN934" s="41"/>
      <c r="HO934" s="41"/>
      <c r="HP934" s="41"/>
      <c r="HQ934" s="41"/>
      <c r="HR934" s="41"/>
      <c r="HS934" s="41"/>
      <c r="HT934" s="41"/>
      <c r="HU934" s="41"/>
      <c r="HV934" s="41"/>
      <c r="HW934" s="41"/>
      <c r="HX934" s="41"/>
      <c r="HY934" s="41"/>
      <c r="HZ934" s="41"/>
      <c r="IA934" s="41"/>
      <c r="IB934" s="41"/>
      <c r="IC934" s="41"/>
      <c r="ID934" s="41"/>
      <c r="IE934" s="41"/>
      <c r="IF934" s="41"/>
      <c r="IG934" s="41"/>
      <c r="IH934" s="41"/>
      <c r="II934" s="41"/>
      <c r="IJ934" s="41"/>
      <c r="IK934" s="41"/>
      <c r="IL934" s="41"/>
      <c r="IM934" s="41"/>
      <c r="IN934" s="41"/>
      <c r="IO934" s="41"/>
      <c r="IP934" s="41"/>
      <c r="IQ934" s="41"/>
      <c r="IR934" s="41"/>
      <c r="IS934" s="41"/>
      <c r="IT934" s="41"/>
      <c r="IU934" s="41"/>
      <c r="IV934" s="41"/>
    </row>
    <row r="935" spans="1:256" ht="409.6" x14ac:dyDescent="0.25">
      <c r="A935" s="97">
        <v>3050</v>
      </c>
      <c r="B935" s="100" t="s">
        <v>6913</v>
      </c>
      <c r="C935" s="98"/>
      <c r="D935" s="99"/>
      <c r="E935" s="100" t="s">
        <v>5886</v>
      </c>
      <c r="F935" s="98" t="s">
        <v>5887</v>
      </c>
      <c r="G935" s="100" t="s">
        <v>5904</v>
      </c>
      <c r="H935" s="98">
        <v>2010</v>
      </c>
      <c r="I935" s="100" t="s">
        <v>5905</v>
      </c>
      <c r="J935" s="101">
        <v>86079</v>
      </c>
      <c r="K935" s="100" t="s">
        <v>5919</v>
      </c>
      <c r="L935" s="100" t="s">
        <v>5749</v>
      </c>
      <c r="M935" s="100" t="s">
        <v>5750</v>
      </c>
      <c r="N935" s="100" t="s">
        <v>5906</v>
      </c>
      <c r="O935" s="100" t="s">
        <v>5907</v>
      </c>
      <c r="P935" s="100" t="s">
        <v>5908</v>
      </c>
      <c r="Q935" s="102">
        <f t="shared" si="13"/>
        <v>60</v>
      </c>
      <c r="R935" s="98">
        <v>0</v>
      </c>
      <c r="S935" s="98">
        <v>40</v>
      </c>
      <c r="T935" s="98">
        <v>20</v>
      </c>
      <c r="U935" s="102">
        <f t="shared" si="14"/>
        <v>60</v>
      </c>
      <c r="V935" s="98">
        <v>80</v>
      </c>
      <c r="W935" s="98">
        <v>100</v>
      </c>
      <c r="X935" s="103" t="s">
        <v>5753</v>
      </c>
      <c r="Y935" s="102">
        <v>47</v>
      </c>
      <c r="Z935" s="102"/>
      <c r="AA935" s="102"/>
      <c r="AB935" s="102">
        <v>3</v>
      </c>
      <c r="AC935" s="98"/>
      <c r="AD935" s="102"/>
      <c r="AE935" s="104"/>
      <c r="AF935" s="105"/>
      <c r="AG935" s="106"/>
      <c r="AH935" s="100"/>
      <c r="AI935" s="107"/>
      <c r="AJ935" s="106"/>
      <c r="AK935" s="98"/>
      <c r="AL935" s="107"/>
      <c r="AM935" s="106" t="s">
        <v>5754</v>
      </c>
      <c r="AN935" s="98"/>
      <c r="AO935" s="107">
        <v>20</v>
      </c>
      <c r="AP935" s="106"/>
      <c r="AQ935" s="98"/>
      <c r="AR935" s="107"/>
      <c r="AS935" s="106"/>
      <c r="AT935" s="98"/>
      <c r="AU935" s="107"/>
      <c r="AV935" s="108"/>
      <c r="AW935" s="98"/>
      <c r="AX935" s="98"/>
      <c r="AY935" s="42"/>
      <c r="AZ935" s="42"/>
      <c r="BA935" s="42"/>
      <c r="BB935" s="42"/>
      <c r="BC935" s="42"/>
      <c r="BD935" s="42"/>
      <c r="BE935" s="42"/>
      <c r="BF935" s="42"/>
      <c r="BG935" s="42"/>
      <c r="BH935" s="42"/>
      <c r="BI935" s="42"/>
      <c r="BJ935" s="42"/>
      <c r="BK935" s="42"/>
      <c r="BL935" s="42"/>
      <c r="BM935" s="42"/>
      <c r="BN935" s="42"/>
      <c r="BO935" s="42"/>
      <c r="BP935" s="42"/>
      <c r="BQ935" s="42"/>
      <c r="BR935" s="42"/>
      <c r="BS935" s="42"/>
      <c r="BT935" s="42"/>
      <c r="BU935" s="42"/>
      <c r="BV935" s="42"/>
      <c r="BW935" s="42"/>
      <c r="BX935" s="42"/>
      <c r="BY935" s="42"/>
      <c r="BZ935" s="42"/>
      <c r="CA935" s="42"/>
      <c r="CB935" s="42"/>
      <c r="CC935" s="42"/>
      <c r="CD935" s="42"/>
      <c r="CE935" s="42"/>
      <c r="CF935" s="42"/>
      <c r="CG935" s="42"/>
      <c r="CH935" s="42"/>
      <c r="CI935" s="42"/>
      <c r="CJ935" s="42"/>
      <c r="CK935" s="42"/>
      <c r="CL935" s="42"/>
      <c r="CM935" s="42"/>
      <c r="CN935" s="42"/>
      <c r="CO935" s="42"/>
      <c r="CP935" s="42"/>
      <c r="CQ935" s="42"/>
      <c r="CR935" s="42"/>
      <c r="CS935" s="42"/>
      <c r="CT935" s="42"/>
      <c r="CU935" s="42"/>
      <c r="CV935" s="42"/>
      <c r="CW935" s="42"/>
      <c r="CX935" s="42"/>
      <c r="CY935" s="42"/>
      <c r="CZ935" s="42"/>
      <c r="DA935" s="42"/>
      <c r="DB935" s="42"/>
      <c r="DC935" s="42"/>
      <c r="DD935" s="42"/>
      <c r="DE935" s="42"/>
      <c r="DF935" s="42"/>
      <c r="DG935" s="42"/>
      <c r="DH935" s="42"/>
      <c r="DI935" s="42"/>
      <c r="DJ935" s="42"/>
      <c r="DK935" s="42"/>
      <c r="DL935" s="42"/>
      <c r="DM935" s="42"/>
      <c r="DN935" s="42"/>
      <c r="DO935" s="42"/>
      <c r="DP935" s="42"/>
      <c r="DQ935" s="42"/>
      <c r="DR935" s="42"/>
      <c r="DS935" s="42"/>
      <c r="DT935" s="42"/>
      <c r="DU935" s="42"/>
      <c r="DV935" s="42"/>
      <c r="DW935" s="42"/>
      <c r="DX935" s="42"/>
      <c r="DY935" s="42"/>
      <c r="DZ935" s="42"/>
      <c r="EA935" s="42"/>
      <c r="EB935" s="42"/>
      <c r="EC935" s="42"/>
      <c r="ED935" s="42"/>
      <c r="EE935" s="42"/>
      <c r="EF935" s="42"/>
      <c r="EG935" s="42"/>
      <c r="EH935" s="42"/>
      <c r="EI935" s="42"/>
      <c r="EJ935" s="42"/>
      <c r="EK935" s="42"/>
      <c r="EL935" s="42"/>
      <c r="EM935" s="42"/>
      <c r="EN935" s="42"/>
      <c r="EO935" s="42"/>
      <c r="EP935" s="42"/>
      <c r="EQ935" s="42"/>
      <c r="ER935" s="42"/>
      <c r="ES935" s="41"/>
      <c r="ET935" s="41"/>
      <c r="EU935" s="41"/>
      <c r="EV935" s="41"/>
      <c r="EW935" s="41"/>
      <c r="EX935" s="41"/>
      <c r="EY935" s="41"/>
      <c r="EZ935" s="41"/>
      <c r="FA935" s="41"/>
      <c r="FB935" s="41"/>
      <c r="FC935" s="41"/>
      <c r="FD935" s="41"/>
      <c r="FE935" s="41"/>
      <c r="FF935" s="41"/>
      <c r="FG935" s="41"/>
      <c r="FH935" s="41"/>
      <c r="FI935" s="41"/>
      <c r="FJ935" s="41"/>
      <c r="FK935" s="41"/>
      <c r="FL935" s="41"/>
      <c r="FM935" s="41"/>
      <c r="FN935" s="41"/>
      <c r="FO935" s="41"/>
      <c r="FP935" s="41"/>
      <c r="FQ935" s="41"/>
      <c r="FR935" s="41"/>
      <c r="FS935" s="41"/>
      <c r="FT935" s="41"/>
      <c r="FU935" s="41"/>
      <c r="FV935" s="41"/>
      <c r="FW935" s="41"/>
      <c r="FX935" s="41"/>
      <c r="FY935" s="41"/>
      <c r="FZ935" s="41"/>
      <c r="GA935" s="41"/>
      <c r="GB935" s="41"/>
      <c r="GC935" s="41"/>
      <c r="GD935" s="41"/>
      <c r="GE935" s="41"/>
      <c r="GF935" s="41"/>
      <c r="GG935" s="41"/>
      <c r="GH935" s="41"/>
      <c r="GI935" s="41"/>
      <c r="GJ935" s="41"/>
      <c r="GK935" s="41"/>
      <c r="GL935" s="41"/>
      <c r="GM935" s="41"/>
      <c r="GN935" s="41"/>
      <c r="GO935" s="41"/>
      <c r="GP935" s="41"/>
      <c r="GQ935" s="41"/>
      <c r="GR935" s="41"/>
      <c r="GS935" s="41"/>
      <c r="GT935" s="41"/>
      <c r="GU935" s="41"/>
      <c r="GV935" s="41"/>
      <c r="GW935" s="41"/>
      <c r="GX935" s="41"/>
      <c r="GY935" s="41"/>
      <c r="GZ935" s="41"/>
      <c r="HA935" s="41"/>
      <c r="HB935" s="41"/>
      <c r="HC935" s="41"/>
      <c r="HD935" s="41"/>
      <c r="HE935" s="41"/>
      <c r="HF935" s="41"/>
      <c r="HG935" s="41"/>
      <c r="HH935" s="41"/>
      <c r="HI935" s="41"/>
      <c r="HJ935" s="41"/>
      <c r="HK935" s="41"/>
      <c r="HL935" s="41"/>
      <c r="HM935" s="41"/>
      <c r="HN935" s="41"/>
      <c r="HO935" s="41"/>
      <c r="HP935" s="41"/>
      <c r="HQ935" s="41"/>
      <c r="HR935" s="41"/>
      <c r="HS935" s="41"/>
      <c r="HT935" s="41"/>
      <c r="HU935" s="41"/>
      <c r="HV935" s="41"/>
      <c r="HW935" s="41"/>
      <c r="HX935" s="41"/>
      <c r="HY935" s="41"/>
      <c r="HZ935" s="41"/>
      <c r="IA935" s="41"/>
      <c r="IB935" s="41"/>
      <c r="IC935" s="41"/>
      <c r="ID935" s="41"/>
      <c r="IE935" s="41"/>
      <c r="IF935" s="41"/>
      <c r="IG935" s="41"/>
      <c r="IH935" s="41"/>
      <c r="II935" s="41"/>
      <c r="IJ935" s="41"/>
      <c r="IK935" s="41"/>
      <c r="IL935" s="41"/>
      <c r="IM935" s="41"/>
      <c r="IN935" s="41"/>
      <c r="IO935" s="41"/>
      <c r="IP935" s="41"/>
      <c r="IQ935" s="41"/>
      <c r="IR935" s="41"/>
      <c r="IS935" s="41"/>
      <c r="IT935" s="41"/>
      <c r="IU935" s="41"/>
      <c r="IV935" s="41"/>
    </row>
    <row r="936" spans="1:256" ht="315.14999999999998" x14ac:dyDescent="0.25">
      <c r="A936" s="97">
        <v>3333</v>
      </c>
      <c r="B936" s="100" t="s">
        <v>6912</v>
      </c>
      <c r="C936" s="98">
        <v>1</v>
      </c>
      <c r="D936" s="99"/>
      <c r="E936" s="100" t="s">
        <v>5442</v>
      </c>
      <c r="F936" s="98" t="s">
        <v>5443</v>
      </c>
      <c r="G936" s="100" t="s">
        <v>5444</v>
      </c>
      <c r="H936" s="98">
        <v>2006</v>
      </c>
      <c r="I936" s="100" t="s">
        <v>5445</v>
      </c>
      <c r="J936" s="101">
        <v>62593.89</v>
      </c>
      <c r="K936" s="100" t="s">
        <v>726</v>
      </c>
      <c r="L936" s="100" t="s">
        <v>5446</v>
      </c>
      <c r="M936" s="100" t="s">
        <v>5447</v>
      </c>
      <c r="N936" s="100" t="s">
        <v>5448</v>
      </c>
      <c r="O936" s="100" t="s">
        <v>5449</v>
      </c>
      <c r="P936" s="100" t="s">
        <v>5450</v>
      </c>
      <c r="Q936" s="102">
        <v>0</v>
      </c>
      <c r="R936" s="98">
        <v>0</v>
      </c>
      <c r="S936" s="98">
        <v>0</v>
      </c>
      <c r="T936" s="98">
        <v>0</v>
      </c>
      <c r="U936" s="102">
        <v>0</v>
      </c>
      <c r="V936" s="98">
        <v>0</v>
      </c>
      <c r="W936" s="98">
        <v>100</v>
      </c>
      <c r="X936" s="103" t="s">
        <v>5451</v>
      </c>
      <c r="Y936" s="102">
        <v>4</v>
      </c>
      <c r="Z936" s="102">
        <v>7</v>
      </c>
      <c r="AA936" s="102">
        <v>1</v>
      </c>
      <c r="AB936" s="102">
        <v>25</v>
      </c>
      <c r="AC936" s="98">
        <v>1</v>
      </c>
      <c r="AD936" s="102">
        <v>0</v>
      </c>
      <c r="AE936" s="104">
        <v>2</v>
      </c>
      <c r="AF936" s="105">
        <v>0</v>
      </c>
      <c r="AG936" s="106" t="s">
        <v>5510</v>
      </c>
      <c r="AH936" s="100" t="s">
        <v>5452</v>
      </c>
      <c r="AI936" s="107">
        <v>0</v>
      </c>
      <c r="AJ936" s="106" t="s">
        <v>5453</v>
      </c>
      <c r="AK936" s="98"/>
      <c r="AL936" s="107">
        <v>0</v>
      </c>
      <c r="AM936" s="106" t="s">
        <v>5454</v>
      </c>
      <c r="AN936" s="98"/>
      <c r="AO936" s="107">
        <v>0</v>
      </c>
      <c r="AP936" s="106"/>
      <c r="AQ936" s="98"/>
      <c r="AR936" s="107"/>
      <c r="AS936" s="106"/>
      <c r="AT936" s="98"/>
      <c r="AU936" s="107"/>
      <c r="AV936" s="108"/>
      <c r="AW936" s="98"/>
      <c r="AX936" s="98"/>
      <c r="AY936" s="42"/>
      <c r="AZ936" s="42"/>
      <c r="BA936" s="42"/>
      <c r="BB936" s="42"/>
      <c r="BC936" s="42"/>
      <c r="BD936" s="42"/>
      <c r="BE936" s="42"/>
      <c r="BF936" s="42"/>
      <c r="BG936" s="42"/>
      <c r="BH936" s="42"/>
      <c r="BI936" s="42"/>
      <c r="BJ936" s="42"/>
      <c r="BK936" s="42"/>
      <c r="BL936" s="42"/>
      <c r="BM936" s="42"/>
      <c r="BN936" s="42"/>
      <c r="BO936" s="42"/>
      <c r="BP936" s="42"/>
      <c r="BQ936" s="42"/>
      <c r="BR936" s="42"/>
      <c r="BS936" s="42"/>
      <c r="BT936" s="42"/>
      <c r="BU936" s="42"/>
      <c r="BV936" s="42"/>
      <c r="BW936" s="42"/>
      <c r="BX936" s="42"/>
      <c r="BY936" s="42"/>
      <c r="BZ936" s="42"/>
      <c r="CA936" s="42"/>
      <c r="CB936" s="42"/>
      <c r="CC936" s="42"/>
      <c r="CD936" s="42"/>
      <c r="CE936" s="42"/>
      <c r="CF936" s="42"/>
      <c r="CG936" s="42"/>
      <c r="CH936" s="42"/>
      <c r="CI936" s="42"/>
      <c r="CJ936" s="42"/>
      <c r="CK936" s="42"/>
      <c r="CL936" s="42"/>
      <c r="CM936" s="42"/>
      <c r="CN936" s="42"/>
      <c r="CO936" s="42"/>
      <c r="CP936" s="42"/>
      <c r="CQ936" s="42"/>
      <c r="CR936" s="42"/>
      <c r="CS936" s="42"/>
      <c r="CT936" s="42"/>
      <c r="CU936" s="42"/>
      <c r="CV936" s="42"/>
      <c r="CW936" s="42"/>
      <c r="CX936" s="42"/>
      <c r="CY936" s="42"/>
      <c r="CZ936" s="42"/>
      <c r="DA936" s="42"/>
      <c r="DB936" s="42"/>
      <c r="DC936" s="42"/>
      <c r="DD936" s="42"/>
      <c r="DE936" s="42"/>
      <c r="DF936" s="42"/>
      <c r="DG936" s="42"/>
      <c r="DH936" s="42"/>
      <c r="DI936" s="42"/>
      <c r="DJ936" s="42"/>
      <c r="DK936" s="42"/>
      <c r="DL936" s="42"/>
      <c r="DM936" s="42"/>
      <c r="DN936" s="42"/>
      <c r="DO936" s="42"/>
      <c r="DP936" s="42"/>
      <c r="DQ936" s="42"/>
      <c r="DR936" s="42"/>
      <c r="DS936" s="42"/>
      <c r="DT936" s="42"/>
      <c r="DU936" s="42"/>
      <c r="DV936" s="42"/>
      <c r="DW936" s="42"/>
      <c r="DX936" s="42"/>
      <c r="DY936" s="42"/>
      <c r="DZ936" s="42"/>
      <c r="EA936" s="42"/>
      <c r="EB936" s="42"/>
      <c r="EC936" s="42"/>
      <c r="ED936" s="42"/>
      <c r="EE936" s="42"/>
      <c r="EF936" s="42"/>
      <c r="EG936" s="42"/>
      <c r="EH936" s="42"/>
      <c r="EI936" s="42"/>
      <c r="EJ936" s="42"/>
      <c r="EK936" s="42"/>
      <c r="EL936" s="42"/>
      <c r="EM936" s="42"/>
      <c r="EN936" s="42"/>
      <c r="EO936" s="42"/>
      <c r="EP936" s="42"/>
      <c r="EQ936" s="42"/>
      <c r="ER936" s="42"/>
      <c r="ES936" s="41"/>
      <c r="ET936" s="41"/>
      <c r="EU936" s="41"/>
      <c r="EV936" s="41"/>
      <c r="EW936" s="41"/>
      <c r="EX936" s="41"/>
      <c r="EY936" s="41"/>
      <c r="EZ936" s="41"/>
      <c r="FA936" s="41"/>
      <c r="FB936" s="41"/>
      <c r="FC936" s="41"/>
      <c r="FD936" s="41"/>
      <c r="FE936" s="41"/>
      <c r="FF936" s="41"/>
      <c r="FG936" s="41"/>
      <c r="FH936" s="41"/>
      <c r="FI936" s="41"/>
      <c r="FJ936" s="41"/>
      <c r="FK936" s="41"/>
      <c r="FL936" s="41"/>
      <c r="FM936" s="41"/>
      <c r="FN936" s="41"/>
      <c r="FO936" s="41"/>
      <c r="FP936" s="41"/>
      <c r="FQ936" s="41"/>
      <c r="FR936" s="41"/>
      <c r="FS936" s="41"/>
      <c r="FT936" s="41"/>
      <c r="FU936" s="41"/>
      <c r="FV936" s="41"/>
      <c r="FW936" s="41"/>
      <c r="FX936" s="41"/>
      <c r="FY936" s="41"/>
      <c r="FZ936" s="41"/>
      <c r="GA936" s="41"/>
      <c r="GB936" s="41"/>
      <c r="GC936" s="41"/>
      <c r="GD936" s="41"/>
      <c r="GE936" s="41"/>
      <c r="GF936" s="41"/>
      <c r="GG936" s="41"/>
      <c r="GH936" s="41"/>
      <c r="GI936" s="41"/>
      <c r="GJ936" s="41"/>
      <c r="GK936" s="41"/>
      <c r="GL936" s="41"/>
      <c r="GM936" s="41"/>
      <c r="GN936" s="41"/>
      <c r="GO936" s="41"/>
      <c r="GP936" s="41"/>
      <c r="GQ936" s="41"/>
      <c r="GR936" s="41"/>
      <c r="GS936" s="41"/>
      <c r="GT936" s="41"/>
      <c r="GU936" s="41"/>
      <c r="GV936" s="41"/>
      <c r="GW936" s="41"/>
      <c r="GX936" s="41"/>
      <c r="GY936" s="41"/>
      <c r="GZ936" s="41"/>
      <c r="HA936" s="41"/>
      <c r="HB936" s="41"/>
      <c r="HC936" s="41"/>
      <c r="HD936" s="41"/>
      <c r="HE936" s="41"/>
      <c r="HF936" s="41"/>
      <c r="HG936" s="41"/>
      <c r="HH936" s="41"/>
      <c r="HI936" s="41"/>
      <c r="HJ936" s="41"/>
      <c r="HK936" s="41"/>
      <c r="HL936" s="41"/>
      <c r="HM936" s="41"/>
      <c r="HN936" s="41"/>
      <c r="HO936" s="41"/>
      <c r="HP936" s="41"/>
      <c r="HQ936" s="41"/>
      <c r="HR936" s="41"/>
      <c r="HS936" s="41"/>
      <c r="HT936" s="41"/>
      <c r="HU936" s="41"/>
      <c r="HV936" s="41"/>
      <c r="HW936" s="41"/>
      <c r="HX936" s="41"/>
      <c r="HY936" s="41"/>
      <c r="HZ936" s="41"/>
      <c r="IA936" s="41"/>
      <c r="IB936" s="41"/>
      <c r="IC936" s="41"/>
      <c r="ID936" s="41"/>
      <c r="IE936" s="41"/>
      <c r="IF936" s="41"/>
      <c r="IG936" s="41"/>
      <c r="IH936" s="41"/>
      <c r="II936" s="41"/>
      <c r="IJ936" s="41"/>
      <c r="IK936" s="41"/>
      <c r="IL936" s="41"/>
      <c r="IM936" s="41"/>
      <c r="IN936" s="41"/>
      <c r="IO936" s="41"/>
      <c r="IP936" s="41"/>
      <c r="IQ936" s="41"/>
      <c r="IR936" s="41"/>
      <c r="IS936" s="41"/>
      <c r="IT936" s="41"/>
      <c r="IU936" s="41"/>
      <c r="IV936" s="41"/>
    </row>
    <row r="937" spans="1:256" ht="267.55" x14ac:dyDescent="0.25">
      <c r="A937" s="97">
        <v>7097</v>
      </c>
      <c r="B937" s="100" t="s">
        <v>6914</v>
      </c>
      <c r="C937" s="98" t="s">
        <v>5455</v>
      </c>
      <c r="D937" s="99" t="s">
        <v>5456</v>
      </c>
      <c r="E937" s="100" t="s">
        <v>5457</v>
      </c>
      <c r="F937" s="98" t="s">
        <v>5458</v>
      </c>
      <c r="G937" s="100" t="s">
        <v>5476</v>
      </c>
      <c r="H937" s="98">
        <v>2015</v>
      </c>
      <c r="I937" s="100" t="s">
        <v>5477</v>
      </c>
      <c r="J937" s="101">
        <v>3828.4</v>
      </c>
      <c r="K937" s="100" t="s">
        <v>1284</v>
      </c>
      <c r="L937" s="100" t="s">
        <v>5478</v>
      </c>
      <c r="M937" s="100" t="s">
        <v>5479</v>
      </c>
      <c r="N937" s="100" t="s">
        <v>5480</v>
      </c>
      <c r="O937" s="100" t="s">
        <v>5481</v>
      </c>
      <c r="P937" s="100" t="s">
        <v>5482</v>
      </c>
      <c r="Q937" s="102">
        <v>31.86</v>
      </c>
      <c r="R937" s="98">
        <v>14.76</v>
      </c>
      <c r="S937" s="98">
        <v>2.1</v>
      </c>
      <c r="T937" s="98">
        <v>15</v>
      </c>
      <c r="U937" s="102">
        <v>31.86</v>
      </c>
      <c r="V937" s="98">
        <v>100</v>
      </c>
      <c r="W937" s="98">
        <v>100</v>
      </c>
      <c r="X937" s="103" t="s">
        <v>5465</v>
      </c>
      <c r="Y937" s="102">
        <v>6</v>
      </c>
      <c r="Z937" s="102">
        <v>1</v>
      </c>
      <c r="AA937" s="102">
        <v>1</v>
      </c>
      <c r="AB937" s="102" t="s">
        <v>5466</v>
      </c>
      <c r="AC937" s="98">
        <v>2</v>
      </c>
      <c r="AD937" s="102">
        <v>0</v>
      </c>
      <c r="AE937" s="104">
        <v>2</v>
      </c>
      <c r="AF937" s="105">
        <v>100</v>
      </c>
      <c r="AG937" s="106" t="s">
        <v>5456</v>
      </c>
      <c r="AH937" s="100" t="s">
        <v>5483</v>
      </c>
      <c r="AI937" s="107">
        <v>100</v>
      </c>
      <c r="AJ937" s="106"/>
      <c r="AK937" s="98"/>
      <c r="AL937" s="107"/>
      <c r="AM937" s="106"/>
      <c r="AN937" s="98"/>
      <c r="AO937" s="107"/>
      <c r="AP937" s="106"/>
      <c r="AQ937" s="98"/>
      <c r="AR937" s="107"/>
      <c r="AS937" s="106"/>
      <c r="AT937" s="98"/>
      <c r="AU937" s="107"/>
      <c r="AV937" s="108"/>
      <c r="AW937" s="98"/>
      <c r="AX937" s="98"/>
      <c r="AY937" s="42"/>
      <c r="AZ937" s="42"/>
      <c r="BA937" s="42"/>
      <c r="BB937" s="42"/>
      <c r="BC937" s="42"/>
      <c r="BD937" s="42"/>
      <c r="BE937" s="42"/>
      <c r="BF937" s="42"/>
      <c r="BG937" s="42"/>
      <c r="BH937" s="42"/>
      <c r="BI937" s="42"/>
      <c r="BJ937" s="42"/>
      <c r="BK937" s="42"/>
      <c r="BL937" s="42"/>
      <c r="BM937" s="42"/>
      <c r="BN937" s="42"/>
      <c r="BO937" s="42"/>
      <c r="BP937" s="42"/>
      <c r="BQ937" s="42"/>
      <c r="BR937" s="42"/>
      <c r="BS937" s="42"/>
      <c r="BT937" s="42"/>
      <c r="BU937" s="42"/>
      <c r="BV937" s="42"/>
      <c r="BW937" s="42"/>
      <c r="BX937" s="42"/>
      <c r="BY937" s="42"/>
      <c r="BZ937" s="42"/>
      <c r="CA937" s="42"/>
      <c r="CB937" s="42"/>
      <c r="CC937" s="42"/>
      <c r="CD937" s="42"/>
      <c r="CE937" s="42"/>
      <c r="CF937" s="42"/>
      <c r="CG937" s="42"/>
      <c r="CH937" s="42"/>
      <c r="CI937" s="42"/>
      <c r="CJ937" s="42"/>
      <c r="CK937" s="42"/>
      <c r="CL937" s="42"/>
      <c r="CM937" s="42"/>
      <c r="CN937" s="42"/>
      <c r="CO937" s="42"/>
      <c r="CP937" s="42"/>
      <c r="CQ937" s="42"/>
      <c r="CR937" s="42"/>
      <c r="CS937" s="42"/>
      <c r="CT937" s="42"/>
      <c r="CU937" s="42"/>
      <c r="CV937" s="42"/>
      <c r="CW937" s="42"/>
      <c r="CX937" s="42"/>
      <c r="CY937" s="42"/>
      <c r="CZ937" s="42"/>
      <c r="DA937" s="42"/>
      <c r="DB937" s="42"/>
      <c r="DC937" s="42"/>
      <c r="DD937" s="42"/>
      <c r="DE937" s="42"/>
      <c r="DF937" s="42"/>
      <c r="DG937" s="42"/>
      <c r="DH937" s="42"/>
      <c r="DI937" s="42"/>
      <c r="DJ937" s="42"/>
      <c r="DK937" s="42"/>
      <c r="DL937" s="42"/>
      <c r="DM937" s="42"/>
      <c r="DN937" s="42"/>
      <c r="DO937" s="42"/>
      <c r="DP937" s="42"/>
      <c r="DQ937" s="42"/>
      <c r="DR937" s="42"/>
      <c r="DS937" s="42"/>
      <c r="DT937" s="42"/>
      <c r="DU937" s="42"/>
      <c r="DV937" s="42"/>
      <c r="DW937" s="42"/>
      <c r="DX937" s="42"/>
      <c r="DY937" s="42"/>
      <c r="DZ937" s="42"/>
      <c r="EA937" s="42"/>
      <c r="EB937" s="42"/>
      <c r="EC937" s="42"/>
      <c r="ED937" s="42"/>
      <c r="EE937" s="42"/>
      <c r="EF937" s="42"/>
      <c r="EG937" s="42"/>
      <c r="EH937" s="42"/>
      <c r="EI937" s="42"/>
      <c r="EJ937" s="42"/>
      <c r="EK937" s="42"/>
      <c r="EL937" s="42"/>
      <c r="EM937" s="42"/>
      <c r="EN937" s="42"/>
      <c r="EO937" s="42"/>
      <c r="EP937" s="42"/>
      <c r="EQ937" s="42"/>
      <c r="ER937" s="42"/>
      <c r="ES937" s="41"/>
      <c r="ET937" s="41"/>
      <c r="EU937" s="41"/>
      <c r="EV937" s="41"/>
      <c r="EW937" s="41"/>
      <c r="EX937" s="41"/>
      <c r="EY937" s="41"/>
      <c r="EZ937" s="41"/>
      <c r="FA937" s="41"/>
      <c r="FB937" s="41"/>
      <c r="FC937" s="41"/>
      <c r="FD937" s="41"/>
      <c r="FE937" s="41"/>
      <c r="FF937" s="41"/>
      <c r="FG937" s="41"/>
      <c r="FH937" s="41"/>
      <c r="FI937" s="41"/>
      <c r="FJ937" s="41"/>
      <c r="FK937" s="41"/>
      <c r="FL937" s="41"/>
      <c r="FM937" s="41"/>
      <c r="FN937" s="41"/>
      <c r="FO937" s="41"/>
      <c r="FP937" s="41"/>
      <c r="FQ937" s="41"/>
      <c r="FR937" s="41"/>
      <c r="FS937" s="41"/>
      <c r="FT937" s="41"/>
      <c r="FU937" s="41"/>
      <c r="FV937" s="41"/>
      <c r="FW937" s="41"/>
      <c r="FX937" s="41"/>
      <c r="FY937" s="41"/>
      <c r="FZ937" s="41"/>
      <c r="GA937" s="41"/>
      <c r="GB937" s="41"/>
      <c r="GC937" s="41"/>
      <c r="GD937" s="41"/>
      <c r="GE937" s="41"/>
      <c r="GF937" s="41"/>
      <c r="GG937" s="41"/>
      <c r="GH937" s="41"/>
      <c r="GI937" s="41"/>
      <c r="GJ937" s="41"/>
      <c r="GK937" s="41"/>
      <c r="GL937" s="41"/>
      <c r="GM937" s="41"/>
      <c r="GN937" s="41"/>
      <c r="GO937" s="41"/>
      <c r="GP937" s="41"/>
      <c r="GQ937" s="41"/>
      <c r="GR937" s="41"/>
      <c r="GS937" s="41"/>
      <c r="GT937" s="41"/>
      <c r="GU937" s="41"/>
      <c r="GV937" s="41"/>
      <c r="GW937" s="41"/>
      <c r="GX937" s="41"/>
      <c r="GY937" s="41"/>
      <c r="GZ937" s="41"/>
      <c r="HA937" s="41"/>
      <c r="HB937" s="41"/>
      <c r="HC937" s="41"/>
      <c r="HD937" s="41"/>
      <c r="HE937" s="41"/>
      <c r="HF937" s="41"/>
      <c r="HG937" s="41"/>
      <c r="HH937" s="41"/>
      <c r="HI937" s="41"/>
      <c r="HJ937" s="41"/>
      <c r="HK937" s="41"/>
      <c r="HL937" s="41"/>
      <c r="HM937" s="41"/>
      <c r="HN937" s="41"/>
      <c r="HO937" s="41"/>
      <c r="HP937" s="41"/>
      <c r="HQ937" s="41"/>
      <c r="HR937" s="41"/>
      <c r="HS937" s="41"/>
      <c r="HT937" s="41"/>
      <c r="HU937" s="41"/>
      <c r="HV937" s="41"/>
      <c r="HW937" s="41"/>
      <c r="HX937" s="41"/>
      <c r="HY937" s="41"/>
      <c r="HZ937" s="41"/>
      <c r="IA937" s="41"/>
      <c r="IB937" s="41"/>
      <c r="IC937" s="41"/>
      <c r="ID937" s="41"/>
      <c r="IE937" s="41"/>
      <c r="IF937" s="41"/>
      <c r="IG937" s="41"/>
      <c r="IH937" s="41"/>
      <c r="II937" s="41"/>
      <c r="IJ937" s="41"/>
      <c r="IK937" s="41"/>
      <c r="IL937" s="41"/>
      <c r="IM937" s="41"/>
      <c r="IN937" s="41"/>
      <c r="IO937" s="41"/>
      <c r="IP937" s="41"/>
      <c r="IQ937" s="41"/>
      <c r="IR937" s="41"/>
      <c r="IS937" s="41"/>
      <c r="IT937" s="41"/>
      <c r="IU937" s="41"/>
      <c r="IV937" s="41"/>
    </row>
    <row r="938" spans="1:256" ht="409.6" x14ac:dyDescent="0.25">
      <c r="A938" s="97">
        <v>7097</v>
      </c>
      <c r="B938" s="100" t="s">
        <v>6914</v>
      </c>
      <c r="C938" s="98" t="s">
        <v>5455</v>
      </c>
      <c r="D938" s="99" t="s">
        <v>5456</v>
      </c>
      <c r="E938" s="100" t="s">
        <v>5457</v>
      </c>
      <c r="F938" s="98" t="s">
        <v>5458</v>
      </c>
      <c r="G938" s="100" t="s">
        <v>5459</v>
      </c>
      <c r="H938" s="98">
        <v>2012</v>
      </c>
      <c r="I938" s="100" t="s">
        <v>5460</v>
      </c>
      <c r="J938" s="101">
        <v>50802.97</v>
      </c>
      <c r="K938" s="100" t="s">
        <v>655</v>
      </c>
      <c r="L938" s="100" t="s">
        <v>5461</v>
      </c>
      <c r="M938" s="100" t="s">
        <v>5462</v>
      </c>
      <c r="N938" s="100" t="s">
        <v>5463</v>
      </c>
      <c r="O938" s="100" t="s">
        <v>5464</v>
      </c>
      <c r="P938" s="100" t="s">
        <v>5509</v>
      </c>
      <c r="Q938" s="102">
        <v>31.86</v>
      </c>
      <c r="R938" s="98">
        <v>14.76</v>
      </c>
      <c r="S938" s="98">
        <v>2.1</v>
      </c>
      <c r="T938" s="98">
        <v>15</v>
      </c>
      <c r="U938" s="102">
        <v>31.86</v>
      </c>
      <c r="V938" s="98">
        <v>100</v>
      </c>
      <c r="W938" s="98">
        <v>100</v>
      </c>
      <c r="X938" s="103" t="s">
        <v>5465</v>
      </c>
      <c r="Y938" s="102">
        <v>6</v>
      </c>
      <c r="Z938" s="102">
        <v>1</v>
      </c>
      <c r="AA938" s="102">
        <v>1</v>
      </c>
      <c r="AB938" s="102" t="s">
        <v>5466</v>
      </c>
      <c r="AC938" s="98">
        <v>2</v>
      </c>
      <c r="AD938" s="102">
        <v>0</v>
      </c>
      <c r="AE938" s="104">
        <v>2</v>
      </c>
      <c r="AF938" s="105">
        <v>100</v>
      </c>
      <c r="AG938" s="106" t="s">
        <v>5456</v>
      </c>
      <c r="AH938" s="100" t="s">
        <v>5467</v>
      </c>
      <c r="AI938" s="107">
        <v>100</v>
      </c>
      <c r="AJ938" s="106" t="s">
        <v>3922</v>
      </c>
      <c r="AK938" s="98" t="s">
        <v>5468</v>
      </c>
      <c r="AL938" s="107">
        <v>100</v>
      </c>
      <c r="AM938" s="106" t="s">
        <v>5469</v>
      </c>
      <c r="AN938" s="98" t="s">
        <v>5470</v>
      </c>
      <c r="AO938" s="107">
        <v>100</v>
      </c>
      <c r="AP938" s="106" t="s">
        <v>5471</v>
      </c>
      <c r="AQ938" s="98" t="s">
        <v>5472</v>
      </c>
      <c r="AR938" s="107">
        <v>100</v>
      </c>
      <c r="AS938" s="106" t="s">
        <v>5473</v>
      </c>
      <c r="AT938" s="98" t="s">
        <v>5474</v>
      </c>
      <c r="AU938" s="107">
        <v>100</v>
      </c>
      <c r="AV938" s="108" t="s">
        <v>5475</v>
      </c>
      <c r="AW938" s="98" t="s">
        <v>5470</v>
      </c>
      <c r="AX938" s="98">
        <v>100</v>
      </c>
    </row>
    <row r="948" spans="32:32" x14ac:dyDescent="0.25">
      <c r="AF948" s="51"/>
    </row>
  </sheetData>
  <sortState ref="CI2:EG697">
    <sortCondition ref="CI2:CI697"/>
  </sortState>
  <mergeCells count="40">
    <mergeCell ref="AE6:AE7"/>
    <mergeCell ref="AS6:AU6"/>
    <mergeCell ref="AV6:AX6"/>
    <mergeCell ref="AF6:AF7"/>
    <mergeCell ref="AG6:AI6"/>
    <mergeCell ref="AJ6:AL6"/>
    <mergeCell ref="AM6:AO6"/>
    <mergeCell ref="AP6:AR6"/>
    <mergeCell ref="AF5:AX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Y2:AE2"/>
    <mergeCell ref="E5:O5"/>
    <mergeCell ref="R5:U5"/>
    <mergeCell ref="P6:P7"/>
    <mergeCell ref="Q6:Q7"/>
    <mergeCell ref="R6:R7"/>
    <mergeCell ref="S6:S7"/>
    <mergeCell ref="T6:T7"/>
    <mergeCell ref="U6:U7"/>
    <mergeCell ref="V6:V7"/>
    <mergeCell ref="W6:W7"/>
    <mergeCell ref="X6:X7"/>
    <mergeCell ref="Y6:AA6"/>
    <mergeCell ref="AB6:AB7"/>
    <mergeCell ref="AC6:AC7"/>
    <mergeCell ref="AD6:AD7"/>
  </mergeCells>
  <dataValidations xWindow="870" yWindow="862" count="76">
    <dataValidation type="whole" allowBlank="1" showInputMessage="1" showErrorMessage="1" errorTitle="Letna stopnja izkoriščenosti" error="odstotek (celoštevilska vrednost)" sqref="V856">
      <formula1>0</formula1>
      <formula2>300</formula2>
    </dataValidation>
    <dataValidation type="textLength" allowBlank="1" showInputMessage="1" showErrorMessage="1" errorTitle="spletna stran" error="obvezen podatek!" promptTitle="spletna stran " prompt="navedite spletno stran, kjer je predstavljena raziskovalna oprema, cenik, pogoji dostopa" sqref="X856">
      <formula1>0</formula1>
      <formula2>200</formula2>
    </dataValidation>
    <dataValidation type="whole" showInputMessage="1" showErrorMessage="1" errorTitle="Stopnja odpisanosti" error="odstotek (celoštevilska vrednost)" sqref="W856">
      <formula1>0</formula1>
      <formula2>100</formula2>
    </dataValidation>
    <dataValidation allowBlank="1" showInputMessage="1" showErrorMessage="1" errorTitle="purpose " error="Obvezen podatek - v angleškem jeziku!" sqref="O856"/>
    <dataValidation type="textLength" allowBlank="1" showInputMessage="1" showErrorMessage="1" errorTitle="namembnost" error="Obvezen podatek!" sqref="N856">
      <formula1>1</formula1>
      <formula2>300</formula2>
    </dataValidation>
    <dataValidation type="textLength" allowBlank="1" showInputMessage="1" showErrorMessage="1" errorTitle="Access" error="Obvezen podatek - v angleškem jeziku" sqref="M856">
      <formula1>1</formula1>
      <formula2>300</formula2>
    </dataValidation>
    <dataValidation type="textLength" allowBlank="1" showInputMessage="1" showErrorMessage="1" errorTitle="opis dostopa " error="Obvezen podatek!" sqref="L856">
      <formula1>1</formula1>
      <formula2>300</formula2>
    </dataValidation>
    <dataValidation type="textLength" allowBlank="1" showInputMessage="1" showErrorMessage="1" errorTitle="Equipment" error="Obvezen podatek!" sqref="I856">
      <formula1>1</formula1>
      <formula2>500</formula2>
    </dataValidation>
    <dataValidation type="textLength" allowBlank="1" showInputMessage="1" showErrorMessage="1" sqref="L938:O938">
      <formula1>1</formula1>
      <formula2>600</formula2>
    </dataValidation>
    <dataValidation allowBlank="1" showInputMessage="1" showErrorMessage="1" prompt="Sicris šifra, vpišite samo enega skrbnika _x000a_" sqref="F938"/>
    <dataValidation allowBlank="1" showInputMessage="1" showErrorMessage="1" prompt="Vpišite šifro raziskovalnega oz. infrastrukturnega programa, ne navajajte dveh programov_x000a_ " sqref="D697">
      <formula1>0</formula1>
      <formula2>0</formula2>
    </dataValidation>
    <dataValidation allowBlank="1" showInputMessage="1" showErrorMessage="1" prompt="Sicris šifra, vpišite samo enega skrbnika" sqref="F697">
      <formula1>0</formula1>
      <formula2>0</formula2>
    </dataValidation>
    <dataValidation allowBlank="1" showInputMessage="1" showErrorMessage="1" prompt="Vpišite samo prvo leto nakupa" sqref="H697">
      <formula1>0</formula1>
      <formula2>0</formula2>
    </dataValidation>
    <dataValidation type="decimal" operator="greaterThanOrEqual" allowBlank="1" showErrorMessage="1" sqref="J697">
      <formula1>0</formula1>
      <formula2>0</formula2>
    </dataValidation>
    <dataValidation allowBlank="1" showErrorMessage="1" errorTitle="Klasifikacija" error="Obvezen podatek_x000a_" sqref="Y697">
      <formula1>0</formula1>
      <formula2>0</formula2>
    </dataValidation>
    <dataValidation allowBlank="1" showInputMessage="1" showErrorMessage="1" errorTitle="purpose " error="Obvezen podatek - v angleškem jeziku!" prompt="Obvezen podatek" sqref="O697">
      <formula1>0</formula1>
      <formula2>0</formula2>
    </dataValidation>
    <dataValidation type="whole" allowBlank="1" showErrorMessage="1" errorTitle="Mesečna stopnja izkoriščenosti" error="odstotek (celoštevilska vrednost)" sqref="AF697">
      <formula1>0</formula1>
      <formula2>300</formula2>
    </dataValidation>
    <dataValidation type="whole" allowBlank="1" showInputMessage="1" showErrorMessage="1" errorTitle="Klasifikacija" error="Gl. zavihek Classification ali zavihek Klasifikacija_x000a_" sqref="Y909:Y937 AB519:AB522 UD695 GPJ358:GPJ361 GZF358:GZF361 HJB358:HJB361 HSX358:HSX361 ICT358:ICT361 IMP358:IMP361 IWL358:IWL361 JGH358:JGH361 JQD358:JQD361 JZZ358:JZZ361 KJV358:KJV361 KTR358:KTR361 LDN358:LDN361 LNJ358:LNJ361 LXF358:LXF361 MHB358:MHB361 MQX358:MQX361 NAT358:NAT361 NKP358:NKP361 NUL358:NUL361 OEH358:OEH361 OOD358:OOD361 OXZ358:OXZ361 PHV358:PHV361 PRR358:PRR361 QBN358:QBN361 QLJ358:QLJ361 QVF358:QVF361 RFB358:RFB361 ROX358:ROX361 RYT358:RYT361 SIP358:SIP361 SSL358:SSL361 TCH358:TCH361 TMD358:TMD361 TVZ358:TVZ361 UFV358:UFV361 UPR358:UPR361 UZN358:UZN361 VJJ358:VJJ361 VTF358:VTF361 WDB358:WDB361 WMX358:WMX361 WWT358:WWT361 AB362:AB365 KH358:KH361 UD358:UD361 ADZ358:ADZ361 ANV358:ANV361 AXR358:AXR361 BHN358:BHN361 BRJ358:BRJ361 CBF358:CBF361 CLB358:CLB361 CUX358:CUX361 DET358:DET361 DOP358:DOP361 DYL358:DYL361 EIH358:EIH361 ESD358:ESD361 FBZ358:FBZ361 FLV358:FLV361 FVR358:FVR361 GFN358:GFN361 UD698 ANV695 KH527:KH529 UD527:UD529 ADZ527:ADZ529 ANV527:ANV529 AXR527:AXR529 BHN527:BHN529 BRJ527:BRJ529 CBF527:CBF529 CLB527:CLB529 CUX527:CUX529 DET527:DET529 DOP527:DOP529 DYL527:DYL529 EIH527:EIH529 ESD527:ESD529 FBZ527:FBZ529 FLV527:FLV529 FVR527:FVR529 GFN527:GFN529 GPJ527:GPJ529 GZF527:GZF529 HJB527:HJB529 HSX527:HSX529 ICT527:ICT529 IMP527:IMP529 IWL527:IWL529 JGH527:JGH529 JQD527:JQD529 JZZ527:JZZ529 KJV527:KJV529 KTR527:KTR529 LDN527:LDN529 LNJ527:LNJ529 LXF527:LXF529 MHB527:MHB529 MQX527:MQX529 NAT527:NAT529 NKP527:NKP529 NUL527:NUL529 OEH527:OEH529 OOD527:OOD529 OXZ527:OXZ529 PHV527:PHV529 PRR527:PRR529 QBN527:QBN529 QLJ527:QLJ529 QVF527:QVF529 RFB527:RFB529 ROX527:ROX529 RYT527:RYT529 SIP527:SIP529 SSL527:SSL529 TCH527:TCH529 TMD527:TMD529 TVZ527:TVZ529 UFV527:UFV529 UPR527:UPR529 UZN527:UZN529 VJJ527:VJJ529 VTF527:VTF529 WDB527:WDB529 WMX527:WMX529 WWT527:WWT529 ADZ695 KH524 UD524 ADZ524 ANV524 AXR524 BHN524 BRJ524 CBF524 CLB524 CUX524 DET524 DOP524 DYL524 EIH524 ESD524 FBZ524 FLV524 FVR524 GFN524 GPJ524 GZF524 HJB524 HSX524 ICT524 IMP524 IWL524 JGH524 JQD524 JZZ524 KJV524 KTR524 LDN524 LNJ524 LXF524 MHB524 MQX524 NAT524 NKP524 NUL524 OEH524 OOD524 OXZ524 PHV524 PRR524 QBN524 QLJ524 QVF524 RFB524 ROX524 RYT524 SIP524 SSL524 TCH524 TMD524 TVZ524 UFV524 UPR524 UZN524 VJJ524 VTF524 WDB524 WMX524 WWT524 UD533 ADZ533 ANV533 AXR533 BHN533 BRJ533 CBF533 CLB533 CUX533 DET533 DOP533 DYL533 EIH533 ESD533 FBZ533 FLV533 FVR533 GFN533 GPJ533 GZF533 HJB533 HSX533 ICT533 IMP533 IWL533 JGH533 JQD533 JZZ533 KJV533 KTR533 LDN533 LNJ533 LXF533 MHB533 MQX533 NAT533 NKP533 NUL533 OEH533 OOD533 OXZ533 PHV533 PRR533 QBN533 QLJ533 QVF533 RFB533 ROX533 RYT533 SIP533 SSL533 TCH533 TMD533 TVZ533 UFV533 UPR533 UZN533 VJJ533 VTF533 WDB533 WMX533 WWT533 AU537 KH533 AU661 KH657 UD657 ADZ657 ANV657 AXR657 BHN657 BRJ657 CBF657 CLB657 CUX657 DET657 DOP657 DYL657 EIH657 ESD657 FBZ657 FLV657 FVR657 GFN657 GPJ657 GZF657 HJB657 HSX657 ICT657 IMP657 IWL657 JGH657 JQD657 JZZ657 KJV657 KTR657 LDN657 LNJ657 LXF657 MHB657 MQX657 NAT657 NKP657 NUL657 OEH657 OOD657 OXZ657 PHV657 PRR657 QBN657 QLJ657 QVF657 RFB657 ROX657 RYT657 SIP657 SSL657 TCH657 TMD657 TVZ657 UFV657 UPR657 UZN657 VJJ657 VTF657 WDB657 WMX657 WWT657 ADZ698 ANV698 AXR698 BHN698 BRJ698 CBF698 CLB698 CUX698 DET698 DOP698 DYL698 EIH698 ESD698 FBZ698 FLV698 FVR698 GFN698 GPJ698 GZF698 HJB698 HSX698 ICT698 IMP698 IWL698 JGH698 JQD698 JZZ698 KJV698 KTR698 LDN698 LNJ698 LXF698 MHB698 MQX698 NAT698 NKP698 NUL698 OEH698 OOD698 OXZ698 PHV698 PRR698 QBN698 QLJ698 QVF698 RFB698 ROX698 RYT698 SIP698 SSL698 TCH698 TMD698 TVZ698 UFV698 UPR698 UZN698 VJJ698 VTF698 WDB698 WMX698 WWT698 AU702 AB702 KH698 KH695 AB699 AU699 WWT695 WMX695 WDB695 VTF695 VJJ695 UZN695 UPR695 UFV695 TVZ695 TMD695 TCH695 SSL695 SIP695 RYT695 ROX695 RFB695 QVF695 QLJ695 QBN695 PRR695 PHV695 OXZ695 OOD695 OEH695 NUL695 NKP695 NAT695 MQX695 MHB695 LXF695 LNJ695 LDN695 KTR695 KJV695 JZZ695 JQD695 JGH695 IWL695 IMP695 ICT695 HSX695 HJB695 GZF695 GPJ695 GFN695 FVR695 FLV695 FBZ695 ESD695 EIH695 DYL695 DOP695 DET695 CUX695 CLB695 CBF695 BRJ695 BHN695 AXR695 AU532:AU533">
      <formula1>1</formula1>
      <formula2>71</formula2>
    </dataValidation>
    <dataValidation type="decimal" allowBlank="1" showInputMessage="1" showErrorMessage="1" errorTitle="Stroški dela operaterja" error="celo število &lt; 21" sqref="AX590:AX591 AX797:AX798 AE419 AX582:AX588 WWM536:WWM576 WMQ536:WMQ576 WCU536:WCU576 VSY536:VSY576 VJC536:VJC576 UZG536:UZG576 UPK536:UPK576 UFO536:UFO576 TVS536:TVS576 TLW536:TLW576 TCA536:TCA576 SSE536:SSE576 SII536:SII576 RYM536:RYM576 ROQ536:ROQ576 REU536:REU576 QUY536:QUY576 QLC536:QLC576 QBG536:QBG576 PRK536:PRK576 PHO536:PHO576 OXS536:OXS576 ONW536:ONW576 OEA536:OEA576 NUE536:NUE576 NKI536:NKI576 NAM536:NAM576 MQQ536:MQQ576 MGU536:MGU576 LWY536:LWY576 LNC536:LNC576 LDG536:LDG576 KTK536:KTK576 KJO536:KJO576 JZS536:JZS576 JPW536:JPW576 JGA536:JGA576 IWE536:IWE576 IMI536:IMI576 ICM536:ICM576 HSQ536:HSQ576 HIU536:HIU576 GYY536:GYY576 GPC536:GPC576 GFG536:GFG576 FVK536:FVK576 FLO536:FLO576 FBS536:FBS576 ERW536:ERW576 EIA536:EIA576 DYE536:DYE576 DOI536:DOI576 DEM536:DEM576 CUQ536:CUQ576 CKU536:CKU576 CAY536:CAY576 BRC536:BRC576 BHG536:BHG576 AXK536:AXK576 ANO536:ANO576 ADS536:ADS576 TW536:TW576 KA536:KA576 AE540:AE580">
      <formula1>0</formula1>
      <formula2>20</formula2>
    </dataValidation>
    <dataValidation type="whole" operator="greaterThan" allowBlank="1" showInputMessage="1" showErrorMessage="1" error="Celo število" sqref="AV590:AV591 AV797:AV798 AC419 AV582:AV588 WWK536:WWK576 WMO536:WMO576 WCS536:WCS576 VSW536:VSW576 VJA536:VJA576 UZE536:UZE576 UPI536:UPI576 UFM536:UFM576 TVQ536:TVQ576 TLU536:TLU576 TBY536:TBY576 SSC536:SSC576 SIG536:SIG576 RYK536:RYK576 ROO536:ROO576 RES536:RES576 QUW536:QUW576 QLA536:QLA576 QBE536:QBE576 PRI536:PRI576 PHM536:PHM576 OXQ536:OXQ576 ONU536:ONU576 ODY536:ODY576 NUC536:NUC576 NKG536:NKG576 NAK536:NAK576 MQO536:MQO576 MGS536:MGS576 LWW536:LWW576 LNA536:LNA576 LDE536:LDE576 KTI536:KTI576 KJM536:KJM576 JZQ536:JZQ576 JPU536:JPU576 JFY536:JFY576 IWC536:IWC576 IMG536:IMG576 ICK536:ICK576 HSO536:HSO576 HIS536:HIS576 GYW536:GYW576 GPA536:GPA576 GFE536:GFE576 FVI536:FVI576 FLM536:FLM576 FBQ536:FBQ576 ERU536:ERU576 EHY536:EHY576 DYC536:DYC576 DOG536:DOG576 DEK536:DEK576 CUO536:CUO576 CKS536:CKS576 CAW536:CAW576 BRA536:BRA576 BHE536:BHE576 AXI536:AXI576 ANM536:ANM576 ADQ536:ADQ576 TU536:TU576 JY536:JY576 AC540:AC580">
      <formula1>0</formula1>
    </dataValidation>
    <dataValidation type="whole" allowBlank="1" showInputMessage="1" showErrorMessage="1" errorTitle="Klasifikacija" error="Celo število &lt;= 71 - Gl. zavihek MERIL Classification oz. Klasifikacija " sqref="AU590:AU591 AU797:AU798 AB419 AU582:AU588 WWJ536:WWJ576 WMN536:WMN576 WCR536:WCR576 VSV536:VSV576 VIZ536:VIZ576 UZD536:UZD576 UPH536:UPH576 UFL536:UFL576 TVP536:TVP576 TLT536:TLT576 TBX536:TBX576 SSB536:SSB576 SIF536:SIF576 RYJ536:RYJ576 RON536:RON576 RER536:RER576 QUV536:QUV576 QKZ536:QKZ576 QBD536:QBD576 PRH536:PRH576 PHL536:PHL576 OXP536:OXP576 ONT536:ONT576 ODX536:ODX576 NUB536:NUB576 NKF536:NKF576 NAJ536:NAJ576 MQN536:MQN576 MGR536:MGR576 LWV536:LWV576 LMZ536:LMZ576 LDD536:LDD576 KTH536:KTH576 KJL536:KJL576 JZP536:JZP576 JPT536:JPT576 JFX536:JFX576 IWB536:IWB576 IMF536:IMF576 ICJ536:ICJ576 HSN536:HSN576 HIR536:HIR576 GYV536:GYV576 GOZ536:GOZ576 GFD536:GFD576 FVH536:FVH576 FLL536:FLL576 FBP536:FBP576 ERT536:ERT576 EHX536:EHX576 DYB536:DYB576 DOF536:DOF576 DEJ536:DEJ576 CUN536:CUN576 CKR536:CKR576 CAV536:CAV576 BQZ536:BQZ576 BHD536:BHD576 AXH536:AXH576 ANL536:ANL576 ADP536:ADP576 TT536:TT576 JX536:JX576 AB540:AB580">
      <formula1>1</formula1>
      <formula2>71</formula2>
    </dataValidation>
    <dataValidation type="whole" allowBlank="1" showInputMessage="1" showErrorMessage="1" errorTitle="Klasifikacija" error="Celo število &lt; 7 - gl. zavihek Classification oz. Klasifikacija Uni-Leeds_x000a_" sqref="AR590:AR591 AR797:AR798 Y419 AR582:AR588 WWG536:WWG576 WMK536:WMK576 WCO536:WCO576 VSS536:VSS576 VIW536:VIW576 UZA536:UZA576 UPE536:UPE576 UFI536:UFI576 TVM536:TVM576 TLQ536:TLQ576 TBU536:TBU576 SRY536:SRY576 SIC536:SIC576 RYG536:RYG576 ROK536:ROK576 REO536:REO576 QUS536:QUS576 QKW536:QKW576 QBA536:QBA576 PRE536:PRE576 PHI536:PHI576 OXM536:OXM576 ONQ536:ONQ576 ODU536:ODU576 NTY536:NTY576 NKC536:NKC576 NAG536:NAG576 MQK536:MQK576 MGO536:MGO576 LWS536:LWS576 LMW536:LMW576 LDA536:LDA576 KTE536:KTE576 KJI536:KJI576 JZM536:JZM576 JPQ536:JPQ576 JFU536:JFU576 IVY536:IVY576 IMC536:IMC576 ICG536:ICG576 HSK536:HSK576 HIO536:HIO576 GYS536:GYS576 GOW536:GOW576 GFA536:GFA576 FVE536:FVE576 FLI536:FLI576 FBM536:FBM576 ERQ536:ERQ576 EHU536:EHU576 DXY536:DXY576 DOC536:DOC576 DEG536:DEG576 CUK536:CUK576 CKO536:CKO576 CAS536:CAS576 BQW536:BQW576 BHA536:BHA576 AXE536:AXE576 ANI536:ANI576 ADM536:ADM576 TQ536:TQ576 JU536:JU576 Y540:Y580">
      <formula1>1</formula1>
      <formula2>6</formula2>
    </dataValidation>
    <dataValidation type="whole" allowBlank="1" showInputMessage="1" showErrorMessage="1" errorTitle="Klasifikacija" error="Celo število &lt; 10 - gl. zavihek Classification oz. Klasifikacija Uni-Leeds" sqref="AT590:AT591 AT797:AT798 AA419 AT582:AT588 WWI536:WWI576 WMM536:WMM576 WCQ536:WCQ576 VSU536:VSU576 VIY536:VIY576 UZC536:UZC576 UPG536:UPG576 UFK536:UFK576 TVO536:TVO576 TLS536:TLS576 TBW536:TBW576 SSA536:SSA576 SIE536:SIE576 RYI536:RYI576 ROM536:ROM576 REQ536:REQ576 QUU536:QUU576 QKY536:QKY576 QBC536:QBC576 PRG536:PRG576 PHK536:PHK576 OXO536:OXO576 ONS536:ONS576 ODW536:ODW576 NUA536:NUA576 NKE536:NKE576 NAI536:NAI576 MQM536:MQM576 MGQ536:MGQ576 LWU536:LWU576 LMY536:LMY576 LDC536:LDC576 KTG536:KTG576 KJK536:KJK576 JZO536:JZO576 JPS536:JPS576 JFW536:JFW576 IWA536:IWA576 IME536:IME576 ICI536:ICI576 HSM536:HSM576 HIQ536:HIQ576 GYU536:GYU576 GOY536:GOY576 GFC536:GFC576 FVG536:FVG576 FLK536:FLK576 FBO536:FBO576 ERS536:ERS576 EHW536:EHW576 DYA536:DYA576 DOE536:DOE576 DEI536:DEI576 CUM536:CUM576 CKQ536:CKQ576 CAU536:CAU576 BQY536:BQY576 BHC536:BHC576 AXG536:AXG576 ANK536:ANK576 ADO536:ADO576 TS536:TS576 JW536:JW576 AA540:AA580">
      <formula1>1</formula1>
      <formula2>9</formula2>
    </dataValidation>
    <dataValidation type="whole" allowBlank="1" showInputMessage="1" showErrorMessage="1" errorTitle="Klasifikacija" error="Celo število &lt; 13 - gl. zavihek Classification oz. Klasifikacija Uni-Leeds_x000a_" sqref="AS590:AS591 AS797:AS798 Z419 AS582:AS588 WWH536:WWH576 WML536:WML576 WCP536:WCP576 VST536:VST576 VIX536:VIX576 UZB536:UZB576 UPF536:UPF576 UFJ536:UFJ576 TVN536:TVN576 TLR536:TLR576 TBV536:TBV576 SRZ536:SRZ576 SID536:SID576 RYH536:RYH576 ROL536:ROL576 REP536:REP576 QUT536:QUT576 QKX536:QKX576 QBB536:QBB576 PRF536:PRF576 PHJ536:PHJ576 OXN536:OXN576 ONR536:ONR576 ODV536:ODV576 NTZ536:NTZ576 NKD536:NKD576 NAH536:NAH576 MQL536:MQL576 MGP536:MGP576 LWT536:LWT576 LMX536:LMX576 LDB536:LDB576 KTF536:KTF576 KJJ536:KJJ576 JZN536:JZN576 JPR536:JPR576 JFV536:JFV576 IVZ536:IVZ576 IMD536:IMD576 ICH536:ICH576 HSL536:HSL576 HIP536:HIP576 GYT536:GYT576 GOX536:GOX576 GFB536:GFB576 FVF536:FVF576 FLJ536:FLJ576 FBN536:FBN576 ERR536:ERR576 EHV536:EHV576 DXZ536:DXZ576 DOD536:DOD576 DEH536:DEH576 CUL536:CUL576 CKP536:CKP576 CAT536:CAT576 BQX536:BQX576 BHB536:BHB576 AXF536:AXF576 ANJ536:ANJ576 ADN536:ADN576 TR536:TR576 JV536:JV576 Z540:Z580">
      <formula1>1</formula1>
      <formula2>12</formula2>
    </dataValidation>
    <dataValidation type="decimal" allowBlank="1" showInputMessage="1" showErrorMessage="1" errorTitle="Stroški dela operaterja" error="celo število &lt;= 500" sqref="AW590:AW591 AW797:AW798 AD419 AW582:AW588 WWL536:WWL576 WMP536:WMP576 WCT536:WCT576 VSX536:VSX576 VJB536:VJB576 UZF536:UZF576 UPJ536:UPJ576 UFN536:UFN576 TVR536:TVR576 TLV536:TLV576 TBZ536:TBZ576 SSD536:SSD576 SIH536:SIH576 RYL536:RYL576 ROP536:ROP576 RET536:RET576 QUX536:QUX576 QLB536:QLB576 QBF536:QBF576 PRJ536:PRJ576 PHN536:PHN576 OXR536:OXR576 ONV536:ONV576 ODZ536:ODZ576 NUD536:NUD576 NKH536:NKH576 NAL536:NAL576 MQP536:MQP576 MGT536:MGT576 LWX536:LWX576 LNB536:LNB576 LDF536:LDF576 KTJ536:KTJ576 KJN536:KJN576 JZR536:JZR576 JPV536:JPV576 JFZ536:JFZ576 IWD536:IWD576 IMH536:IMH576 ICL536:ICL576 HSP536:HSP576 HIT536:HIT576 GYX536:GYX576 GPB536:GPB576 GFF536:GFF576 FVJ536:FVJ576 FLN536:FLN576 FBR536:FBR576 ERV536:ERV576 EHZ536:EHZ576 DYD536:DYD576 DOH536:DOH576 DEL536:DEL576 CUP536:CUP576 CKT536:CKT576 CAX536:CAX576 BRB536:BRB576 BHF536:BHF576 AXJ536:AXJ576 ANN536:ANN576 ADR536:ADR576 TV536:TV576 JZ536:JZ576 AD540:AD580">
      <formula1>0</formula1>
      <formula2>500</formula2>
    </dataValidation>
    <dataValidation type="whole" allowBlank="1" showErrorMessage="1" errorTitle="Letna stopnja izkoriščenosti" error="odstotek (celoštevilska vrednost)" sqref="V219:V225 V244:V245 JI240:JI241 TE240:TE241 ADA240:ADA241 AMW240:AMW241 AWS240:AWS241 BGO240:BGO241 BQK240:BQK241 CAG240:CAG241 CKC240:CKC241 CTY240:CTY241 DDU240:DDU241 DNQ240:DNQ241 DXM240:DXM241 EHI240:EHI241 ERE240:ERE241 FBA240:FBA241 FKW240:FKW241 FUS240:FUS241 GEO240:GEO241 GOK240:GOK241 GYG240:GYG241 HIC240:HIC241 HRY240:HRY241 IBU240:IBU241 ILQ240:ILQ241 IVM240:IVM241 JFI240:JFI241 JPE240:JPE241 JZA240:JZA241 KIW240:KIW241 KSS240:KSS241 LCO240:LCO241 LMK240:LMK241 LWG240:LWG241 MGC240:MGC241 MPY240:MPY241 MZU240:MZU241 NJQ240:NJQ241 NTM240:NTM241 ODI240:ODI241 ONE240:ONE241 OXA240:OXA241 PGW240:PGW241 PQS240:PQS241 QAO240:QAO241 QKK240:QKK241 QUG240:QUG241 REC240:REC241 RNY240:RNY241 RXU240:RXU241 SHQ240:SHQ241 SRM240:SRM241 TBI240:TBI241 TLE240:TLE241 TVA240:TVA241 UEW240:UEW241 UOS240:UOS241 UYO240:UYO241 VIK240:VIK241 VSG240:VSG241 WCC240:WCC241 WLY240:WLY241 WVU240:WVU241">
      <formula1>0</formula1>
      <formula2>100</formula2>
    </dataValidation>
    <dataValidation type="decimal" operator="greaterThanOrEqual" allowBlank="1" showErrorMessage="1" errorTitle="Nabavna vrednost" error="celo število!" sqref="J225">
      <formula1>0</formula1>
    </dataValidation>
    <dataValidation type="decimal" errorStyle="warning" allowBlank="1" showInputMessage="1" showErrorMessage="1" errorTitle="Cena" error="mora biti enaka ali manjša od lastne cene" sqref="Q45:Q49 Q797:Q798 T507 Q472:Q480 O65 R72:T72 AF72 N72:O72 Q51:Q59 Q61:Q64 Q582:Q588 Q66:Q93 Q909:Q937 Q801:Q853 JD533 Q513:Q522 Q482:Q509 GOF358:GOF361 Q590:Q591 GYB358:GYB361 HHX358:HHX361 HRT358:HRT361 IBP358:IBP361 ILL358:ILL361 IVH358:IVH361 JFD358:JFD361 JOZ358:JOZ361 JYV358:JYV361 KIR358:KIR361 KSN358:KSN361 LCJ358:LCJ361 LMF358:LMF361 LWB358:LWB361 MFX358:MFX361 MPT358:MPT361 MZP358:MZP361 NJL358:NJL361 NTH358:NTH361 ODD358:ODD361 OMZ358:OMZ361 OWV358:OWV361 PGR358:PGR361 PQN358:PQN361 QAJ358:QAJ361 QKF358:QKF361 QUB358:QUB361 RDX358:RDX361 RNT358:RNT361 RXP358:RXP361 SHL358:SHL361 SRH358:SRH361 TBD358:TBD361 TKZ358:TKZ361 TUV358:TUV361 UER358:UER361 UON358:UON361 UYJ358:UYJ361 VIF358:VIF361 VSB358:VSB361 WBX358:WBX361 WLT358:WLT361 WVP358:WVP361 Q362:Q365 JD358:JD361 SZ358:SZ361 ACV358:ACV361 AMR358:AMR361 AWN358:AWN361 BGJ358:BGJ361 BQF358:BQF361 CAB358:CAB361 CJX358:CJX361 CTT358:CTT361 DDP358:DDP361 DNL358:DNL361 DXH358:DXH361 EHD358:EHD361 EQZ358:EQZ361 FAV358:FAV361 FKR358:FKR361 FUN358:FUN361 GEJ358:GEJ361 Q419 Q431 JD427 SZ427 ACV427 AMR427 AWN427 BGJ427 BQF427 CAB427 CJX427 CTT427 DDP427 DNL427 DXH427 EHD427 EQZ427 FAV427 FKR427 FUN427 GEJ427 GOF427 GYB427 HHX427 HRT427 IBP427 ILL427 IVH427 JFD427 JOZ427 JYV427 KIR427 KSN427 LCJ427 LMF427 LWB427 MFX427 MPT427 MZP427 NJL427 NTH427 ODD427 OMZ427 OWV427 PGR427 PQN427 QAJ427 QKF427 QUB427 RDX427 RNT427 RXP427 SHL427 SRH427 TBD427 TKZ427 TUV427 UER427 UON427 UYJ427 VIF427 VSB427 WBX427 WLT427 WVP427 Q528:Q533 JD524:JD529 SZ524:SZ529 ACV524:ACV529 AMR524:AMR529 AWN524:AWN529 BGJ524:BGJ529 BQF524:BQF529 CAB524:CAB529 CJX524:CJX529 CTT524:CTT529 DDP524:DDP529 DNL524:DNL529 DXH524:DXH529 EHD524:EHD529 EQZ524:EQZ529 FAV524:FAV529 FKR524:FKR529 FUN524:FUN529 GEJ524:GEJ529 GOF524:GOF529 GYB524:GYB529 HHX524:HHX529 HRT524:HRT529 IBP524:IBP529 ILL524:ILL529 IVH524:IVH529 JFD524:JFD529 JOZ524:JOZ529 JYV524:JYV529 KIR524:KIR529 KSN524:KSN529 LCJ524:LCJ529 LMF524:LMF529 LWB524:LWB529 MFX524:MFX529 MPT524:MPT529 MZP524:MZP529 NJL524:NJL529 NTH524:NTH529 ODD524:ODD529 OMZ524:OMZ529 OWV524:OWV529 PGR524:PGR529 PQN524:PQN529 QAJ524:QAJ529 QKF524:QKF529 QUB524:QUB529 RDX524:RDX529 RNT524:RNT529 RXP524:RXP529 SHL524:SHL529 SRH524:SRH529 TBD524:TBD529 TKZ524:TKZ529 TUV524:TUV529 UER524:UER529 UON524:UON529 UYJ524:UYJ529 VIF524:VIF529 VSB524:VSB529 WBX524:WBX529 WLT524:WLT529 WVP524:WVP529 SZ533 ACV533 AMR533 AWN533 BGJ533 BQF533 CAB533 CJX533 CTT533 DDP533 DNL533 DXH533 EHD533 EQZ533 FAV533 FKR533 FUN533 GEJ533 GOF533 GYB533 HHX533 HRT533 IBP533 ILL533 IVH533 JFD533 JOZ533 JYV533 KIR533 KSN533 LCJ533 LMF533 LWB533 MFX533 MPT533 MZP533 NJL533 NTH533 ODD533 OMZ533 OWV533 PGR533 PQN533 QAJ533 QKF533 QUB533 RDX533 RNT533 RXP533 SHL533 SRH533 TBD533 TKZ533 TUV533 UER533 UON533 UYJ533 VIF533 VSB533 WBX533 WLT533 WVP533 Q36:Q43 Q537 Q31 CAB316:CAB317 BQF316:BQF317 BGJ316:BGJ317 AWN316:AWN317 AMR316:AMR317 ACV316:ACV317 SZ316:SZ317 JD316:JD317 Q320:Q321 WVP316:WVP317 WLT316:WLT317 WBX316:WBX317 VSB316:VSB317 VIF316:VIF317 UYJ316:UYJ317 UON316:UON317 UER316:UER317 TUV316:TUV317 TKZ316:TKZ317 TBD316:TBD317 SRH316:SRH317 SHL316:SHL317 RXP316:RXP317 RNT316:RNT317 RDX316:RDX317 QUB316:QUB317 QKF316:QKF317 QAJ316:QAJ317 PQN316:PQN317 PGR316:PGR317 OWV316:OWV317 OMZ316:OMZ317 ODD316:ODD317 NTH316:NTH317 NJL316:NJL317 MZP316:MZP317 MPT316:MPT317 MFX316:MFX317 LWB316:LWB317 LMF316:LMF317 LCJ316:LCJ317 KSN316:KSN317 KIR316:KIR317 JYV316:JYV317 JOZ316:JOZ317 JFD316:JFD317 IVH316:IVH317 ILL316:ILL317 IBP316:IBP317 HRT316:HRT317 HHX316:HHX317 GYB316:GYB317 GOF316:GOF317 GEJ316:GEJ317 FUN316:FUN317 FKR316:FKR317 FAV316:FAV317 EQZ316:EQZ317 EHD316:EHD317 DXH316:DXH317 DNL316:DNL317 DDP316:DDP317 CTT316:CTT317 CJX316:CJX317 WVY536:WVY576 WMC536:WMC576 WCG536:WCG576 VSK536:VSK576 VIO536:VIO576 UYS536:UYS576 UOW536:UOW576 UFA536:UFA576 TVE536:TVE576 TLI536:TLI576 TBM536:TBM576 SRQ536:SRQ576 SHU536:SHU576 RXY536:RXY576 ROC536:ROC576 REG536:REG576 QUK536:QUK576 QKO536:QKO576 QAS536:QAS576 PQW536:PQW576 PHA536:PHA576 OXE536:OXE576 ONI536:ONI576 ODM536:ODM576 NTQ536:NTQ576 NJU536:NJU576 MZY536:MZY576 MQC536:MQC576 MGG536:MGG576 LWK536:LWK576 LMO536:LMO576 LCS536:LCS576 KSW536:KSW576 KJA536:KJA576 JZE536:JZE576 JPI536:JPI576 JFM536:JFM576 IVQ536:IVQ576 ILU536:ILU576 IBY536:IBY576 HSC536:HSC576 HIG536:HIG576 GYK536:GYK576 GOO536:GOO576 GES536:GES576 FUW536:FUW576 FLA536:FLA576 FBE536:FBE576 ERI536:ERI576 EHM536:EHM576 DXQ536:DXQ576 DNU536:DNU576 DDY536:DDY576 CUC536:CUC576 CKG536:CKG576 CAK536:CAK576 BQO536:BQO576 BGS536:BGS576 AWW536:AWW576 ANA536:ANA576 ADE536:ADE576 TI536:TI576 JM536:JM576 Q540:Q580">
      <formula1>0</formula1>
      <formula2>R31</formula2>
    </dataValidation>
    <dataValidation type="whole" allowBlank="1" showInputMessage="1" showErrorMessage="1" errorTitle="Klasifikacija" error="Gl. zavihek Classification ali zavihek Klasifikacija_x000a_" sqref="Y45:Y49 Y489 Y500 W65 Y66 Y72:Y75 Y51:Y59 Y61:Y64 KE533 Y68:Y69 Y77:Y93 Y36:Y43 KE524:KE529 UA524:UA529 ADW524:ADW529 ANS524:ANS529 AXO524:AXO529 BHK524:BHK529 BRG524:BRG529 CBC524:CBC529 CKY524:CKY529 CUU524:CUU529 DEQ524:DEQ529 DOM524:DOM529 DYI524:DYI529 EIE524:EIE529 ESA524:ESA529 FBW524:FBW529 FLS524:FLS529 FVO524:FVO529 GFK524:GFK529 GPG524:GPG529 GZC524:GZC529 HIY524:HIY529 HSU524:HSU529 ICQ524:ICQ529 IMM524:IMM529 IWI524:IWI529 JGE524:JGE529 JQA524:JQA529 JZW524:JZW529 KJS524:KJS529 KTO524:KTO529 LDK524:LDK529 LNG524:LNG529 LXC524:LXC529 MGY524:MGY529 MQU524:MQU529 NAQ524:NAQ529 NKM524:NKM529 NUI524:NUI529 OEE524:OEE529 OOA524:OOA529 OXW524:OXW529 PHS524:PHS529 PRO524:PRO529 QBK524:QBK529 QLG524:QLG529 QVC524:QVC529 REY524:REY529 ROU524:ROU529 RYQ524:RYQ529 SIM524:SIM529 SSI524:SSI529 TCE524:TCE529 TMA524:TMA529 TVW524:TVW529 UFS524:UFS529 UPO524:UPO529 UZK524:UZK529 VJG524:VJG529 VTC524:VTC529 WCY524:WCY529 WMU524:WMU529 WWQ524:WWQ529 UA533 ADW533 ANS533 AXO533 BHK533 BRG533 CBC533 CKY533 CUU533 DEQ533 DOM533 DYI533 EIE533 ESA533 FBW533 FLS533 FVO533 GFK533 GPG533 GZC533 HIY533 HSU533 ICQ533 IMM533 IWI533 JGE533 JQA533 JZW533 KJS533 KTO533 LDK533 LNG533 LXC533 MGY533 MQU533 NAQ533 NKM533 NUI533 OEE533 OOA533 OXW533 PHS533 PRO533 QBK533 QLG533 QVC533 REY533 ROU533 RYQ533 SIM533 SSI533 TCE533 TMA533 TVW533 UFS533 UPO533 UZK533 VJG533 VTC533 WCY533 WMU533 WWQ533 AR537 Y31 AR532:AR533">
      <formula1>1</formula1>
      <formula2>4</formula2>
    </dataValidation>
    <dataValidation type="textLength" allowBlank="1" showInputMessage="1" showErrorMessage="1" sqref="X45:X49 AF488:AF489 AF482:AF483 AF496 AF485 AF492 AF494 AF498 AF500 AI500 AI494 AI492 AI482 X797:X798 X472:X480 V65 X51:X64 X582:X588 X66:X69 X81:X93 X909:X937 X801:X840 JK533 X513:X522 X482:X509 GOM358:GOM361 AI699 GYI358:GYI361 HIE358:HIE361 HSA358:HSA361 IBW358:IBW361 ILS358:ILS361 IVO358:IVO361 JFK358:JFK361 JPG358:JPG361 JZC358:JZC361 KIY358:KIY361 KSU358:KSU361 LCQ358:LCQ361 LMM358:LMM361 LWI358:LWI361 MGE358:MGE361 MQA358:MQA361 MZW358:MZW361 NJS358:NJS361 NTO358:NTO361 ODK358:ODK361 ONG358:ONG361 OXC358:OXC361 PGY358:PGY361 PQU358:PQU361 QAQ358:QAQ361 QKM358:QKM361 QUI358:QUI361 REE358:REE361 ROA358:ROA361 RXW358:RXW361 SHS358:SHS361 SRO358:SRO361 TBK358:TBK361 TLG358:TLG361 TVC358:TVC361 UEY358:UEY361 UOU358:UOU361 UYQ358:UYQ361 VIM358:VIM361 VSI358:VSI361 WCE358:WCE361 WMA358:WMA361 WVW358:WVW361 X362:X365 JK358:JK361 TG358:TG361 ADC358:ADC361 AMY358:AMY361 AWU358:AWU361 BGQ358:BGQ361 BQM358:BQM361 CAI358:CAI361 CKE358:CKE361 CUA358:CUA361 DDW358:DDW361 DNS358:DNS361 DXO358:DXO361 EHK358:EHK361 ERG358:ERG361 FBC358:FBC361 FKY358:FKY361 FUU358:FUU361 GEQ358:GEQ361 AF699 X431 JK427 TG427 ADC427 AMY427 AWU427 BGQ427 BQM427 CAI427 CKE427 CUA427 DDW427 DNS427 DXO427 EHK427 ERG427 FBC427 FKY427 FUU427 GEQ427 GOM427 GYI427 HIE427 HSA427 IBW427 ILS427 IVO427 JFK427 JPG427 JZC427 KIY427 KSU427 LCQ427 LMM427 LWI427 MGE427 MQA427 MZW427 NJS427 NTO427 ODK427 ONG427 OXC427 PGY427 PQU427 QAQ427 QKM427 QUI427 REE427 ROA427 RXW427 SHS427 SRO427 TBK427 TLG427 TVC427 UEY427 UOU427 UYQ427 VIM427 VSI427 WCE427 WMA427 WVW427 X528:X533 JK524:JK529 TG524:TG529 ADC524:ADC529 AMY524:AMY529 AWU524:AWU529 BGQ524:BGQ529 BQM524:BQM529 CAI524:CAI529 CKE524:CKE529 CUA524:CUA529 DDW524:DDW529 DNS524:DNS529 DXO524:DXO529 EHK524:EHK529 ERG524:ERG529 FBC524:FBC529 FKY524:FKY529 FUU524:FUU529 GEQ524:GEQ529 GOM524:GOM529 GYI524:GYI529 HIE524:HIE529 HSA524:HSA529 IBW524:IBW529 ILS524:ILS529 IVO524:IVO529 JFK524:JFK529 JPG524:JPG529 JZC524:JZC529 KIY524:KIY529 KSU524:KSU529 LCQ524:LCQ529 LMM524:LMM529 LWI524:LWI529 MGE524:MGE529 MQA524:MQA529 MZW524:MZW529 NJS524:NJS529 NTO524:NTO529 ODK524:ODK529 ONG524:ONG529 OXC524:OXC529 PGY524:PGY529 PQU524:PQU529 QAQ524:QAQ529 QKM524:QKM529 QUI524:QUI529 REE524:REE529 ROA524:ROA529 RXW524:RXW529 SHS524:SHS529 SRO524:SRO529 TBK524:TBK529 TLG524:TLG529 TVC524:TVC529 UEY524:UEY529 UOU524:UOU529 UYQ524:UYQ529 VIM524:VIM529 VSI524:VSI529 WCE524:WCE529 WMA524:WMA529 WVW524:WVW529 TG533 ADC533 AMY533 AWU533 BGQ533 BQM533 CAI533 CKE533 CUA533 DDW533 DNS533 DXO533 EHK533 ERG533 FBC533 FKY533 FUU533 GEQ533 GOM533 GYI533 HIE533 HSA533 IBW533 ILS533 IVO533 JFK533 JPG533 JZC533 KIY533 KSU533 LCQ533 LMM533 LWI533 MGE533 MQA533 MZW533 NJS533 NTO533 ODK533 ONG533 OXC533 PGY533 PQU533 QAQ533 QKM533 QUI533 REE533 ROA533 RXW533 SHS533 SRO533 TBK533 TLG533 TVC533 UEY533 UOU533 UYQ533 VIM533 VSI533 WCE533 WMA533 WVW533 X36:X43 X537 X590:X591 X419 X31 JK316:JK317 X320:X321 WVW316:WVW317 WMA316:WMA317 WCE316:WCE317 VSI316:VSI317 VIM316:VIM317 UYQ316:UYQ317 UOU316:UOU317 UEY316:UEY317 TVC316:TVC317 TLG316:TLG317 TBK316:TBK317 SRO316:SRO317 SHS316:SHS317 RXW316:RXW317 ROA316:ROA317 REE316:REE317 QUI316:QUI317 QKM316:QKM317 QAQ316:QAQ317 PQU316:PQU317 PGY316:PGY317 OXC316:OXC317 ONG316:ONG317 ODK316:ODK317 NTO316:NTO317 NJS316:NJS317 MZW316:MZW317 MQA316:MQA317 MGE316:MGE317 LWI316:LWI317 LMM316:LMM317 LCQ316:LCQ317 KSU316:KSU317 KIY316:KIY317 JZC316:JZC317 JPG316:JPG317 JFK316:JFK317 IVO316:IVO317 ILS316:ILS317 IBW316:IBW317 HSA316:HSA317 HIE316:HIE317 GYI316:GYI317 GOM316:GOM317 GEQ316:GEQ317 FUU316:FUU317 FKY316:FKY317 FBC316:FBC317 ERG316:ERG317 EHK316:EHK317 DXO316:DXO317 DNS316:DNS317 DDW316:DDW317 CUA316:CUA317 CKE316:CKE317 CAI316:CAI317 BQM316:BQM317 BGQ316:BGQ317 AWU316:AWU317 AMY316:AMY317 ADC316:ADC317 TG316:TG317 WWF536:WWF576 WMJ536:WMJ576 WCN536:WCN576 VSR536:VSR576 VIV536:VIV576 UYZ536:UYZ576 UPD536:UPD576 UFH536:UFH576 TVL536:TVL576 TLP536:TLP576 TBT536:TBT576 SRX536:SRX576 SIB536:SIB576 RYF536:RYF576 ROJ536:ROJ576 REN536:REN576 QUR536:QUR576 QKV536:QKV576 QAZ536:QAZ576 PRD536:PRD576 PHH536:PHH576 OXL536:OXL576 ONP536:ONP576 ODT536:ODT576 NTX536:NTX576 NKB536:NKB576 NAF536:NAF576 MQJ536:MQJ576 MGN536:MGN576 LWR536:LWR576 LMV536:LMV576 LCZ536:LCZ576 KTD536:KTD576 KJH536:KJH576 JZL536:JZL576 JPP536:JPP576 JFT536:JFT576 IVX536:IVX576 IMB536:IMB576 ICF536:ICF576 HSJ536:HSJ576 HIN536:HIN576 GYR536:GYR576 GOV536:GOV576 GEZ536:GEZ576 FVD536:FVD576 FLH536:FLH576 FBL536:FBL576 ERP536:ERP576 EHT536:EHT576 DXX536:DXX576 DOB536:DOB576 DEF536:DEF576 CUJ536:CUJ576 CKN536:CKN576 CAR536:CAR576 BQV536:BQV576 BGZ536:BGZ576 AXD536:AXD576 ANH536:ANH576 ADL536:ADL576 TP536:TP576 JT536:JT576 X540:X580">
      <formula1>0</formula1>
      <formula2>100</formula2>
    </dataValidation>
    <dataValidation type="whole" allowBlank="1" showInputMessage="1" showErrorMessage="1" errorTitle="Stopnja odpisanosti" error="odstotek (celoštevilska vrednost)" sqref="W45:W49 W84:W86 W76:W77 W81 AF70 AF76:AF77 AF79:AF81 AF83:AF84 AI76 AI80 W797:W798 W472:W480 U65 W72:W74 W51:W59 W61:W64 W582:W588 W66:W70 W909:W937 W801:W840 JJ533 W514:W522 W482:W508 GOL358:GOL361 GYH358:GYH361 HID358:HID361 HRZ358:HRZ361 IBV358:IBV361 ILR358:ILR361 IVN358:IVN361 JFJ358:JFJ361 JPF358:JPF361 JZB358:JZB361 KIX358:KIX361 KST358:KST361 LCP358:LCP361 LML358:LML361 LWH358:LWH361 MGD358:MGD361 MPZ358:MPZ361 MZV358:MZV361 NJR358:NJR361 NTN358:NTN361 ODJ358:ODJ361 ONF358:ONF361 OXB358:OXB361 PGX358:PGX361 PQT358:PQT361 QAP358:QAP361 QKL358:QKL361 QUH358:QUH361 RED358:RED361 RNZ358:RNZ361 RXV358:RXV361 SHR358:SHR361 SRN358:SRN361 TBJ358:TBJ361 TLF358:TLF361 TVB358:TVB361 UEX358:UEX361 UOT358:UOT361 UYP358:UYP361 VIL358:VIL361 VSH358:VSH361 WCD358:WCD361 WLZ358:WLZ361 WVV358:WVV361 W362:W365 JJ358:JJ361 TF358:TF361 ADB358:ADB361 AMX358:AMX361 AWT358:AWT361 BGP358:BGP361 BQL358:BQL361 CAH358:CAH361 CKD358:CKD361 CTZ358:CTZ361 DDV358:DDV361 DNR358:DNR361 DXN358:DXN361 EHJ358:EHJ361 ERF358:ERF361 FBB358:FBB361 FKX358:FKX361 FUT358:FUT361 GEP358:GEP361 TF698 W431 JJ427 TF427 ADB427 AMX427 AWT427 BGP427 BQL427 CAH427 CKD427 CTZ427 DDV427 DNR427 DXN427 EHJ427 ERF427 FBB427 FKX427 FUT427 GEP427 GOL427 GYH427 HID427 HRZ427 IBV427 ILR427 IVN427 JFJ427 JPF427 JZB427 KIX427 KST427 LCP427 LML427 LWH427 MGD427 MPZ427 MZV427 NJR427 NTN427 ODJ427 ONF427 OXB427 PGX427 PQT427 QAP427 QKL427 QUH427 RED427 RNZ427 RXV427 SHR427 SRN427 TBJ427 TLF427 TVB427 UEX427 UOT427 UYP427 VIL427 VSH427 WCD427 WLZ427 WVV427 W531:W532 JJ527:JJ528 TF527:TF528 ADB527:ADB528 AMX527:AMX528 AWT527:AWT528 BGP527:BGP528 BQL527:BQL528 CAH527:CAH528 CKD527:CKD528 CTZ527:CTZ528 DDV527:DDV528 DNR527:DNR528 DXN527:DXN528 EHJ527:EHJ528 ERF527:ERF528 FBB527:FBB528 FKX527:FKX528 FUT527:FUT528 GEP527:GEP528 GOL527:GOL528 GYH527:GYH528 HID527:HID528 HRZ527:HRZ528 IBV527:IBV528 ILR527:ILR528 IVN527:IVN528 JFJ527:JFJ528 JPF527:JPF528 JZB527:JZB528 KIX527:KIX528 KST527:KST528 LCP527:LCP528 LML527:LML528 LWH527:LWH528 MGD527:MGD528 MPZ527:MPZ528 MZV527:MZV528 NJR527:NJR528 NTN527:NTN528 ODJ527:ODJ528 ONF527:ONF528 OXB527:OXB528 PGX527:PGX528 PQT527:PQT528 QAP527:QAP528 QKL527:QKL528 QUH527:QUH528 RED527:RED528 RNZ527:RNZ528 RXV527:RXV528 SHR527:SHR528 SRN527:SRN528 TBJ527:TBJ528 TLF527:TLF528 TVB527:TVB528 UEX527:UEX528 UOT527:UOT528 UYP527:UYP528 VIL527:VIL528 VSH527:VSH528 WCD527:WCD528 WLZ527:WLZ528 WVV527:WVV528 W534 JJ530 TF530 ADB530 AMX530 AWT530 BGP530 BQL530 CAH530 CKD530 CTZ530 DDV530 DNR530 DXN530 EHJ530 ERF530 FBB530 FKX530 FUT530 GEP530 GOL530 GYH530 HID530 HRZ530 IBV530 ILR530 IVN530 JFJ530 JPF530 JZB530 KIX530 KST530 LCP530 LML530 LWH530 MGD530 MPZ530 MZV530 NJR530 NTN530 ODJ530 ONF530 OXB530 PGX530 PQT530 QAP530 QKL530 QUH530 RED530 RNZ530 RXV530 SHR530 SRN530 TBJ530 TLF530 TVB530 UEX530 UOT530 UYP530 VIL530 VSH530 WCD530 WLZ530 WVV530 W528:W529 JJ524:JJ525 TF524:TF525 ADB524:ADB525 AMX524:AMX525 AWT524:AWT525 BGP524:BGP525 BQL524:BQL525 CAH524:CAH525 CKD524:CKD525 CTZ524:CTZ525 DDV524:DDV525 DNR524:DNR525 DXN524:DXN525 EHJ524:EHJ525 ERF524:ERF525 FBB524:FBB525 FKX524:FKX525 FUT524:FUT525 GEP524:GEP525 GOL524:GOL525 GYH524:GYH525 HID524:HID525 HRZ524:HRZ525 IBV524:IBV525 ILR524:ILR525 IVN524:IVN525 JFJ524:JFJ525 JPF524:JPF525 JZB524:JZB525 KIX524:KIX525 KST524:KST525 LCP524:LCP525 LML524:LML525 LWH524:LWH525 MGD524:MGD525 MPZ524:MPZ525 MZV524:MZV525 NJR524:NJR525 NTN524:NTN525 ODJ524:ODJ525 ONF524:ONF525 OXB524:OXB525 PGX524:PGX525 PQT524:PQT525 QAP524:QAP525 QKL524:QKL525 QUH524:QUH525 RED524:RED525 RNZ524:RNZ525 RXV524:RXV525 SHR524:SHR525 SRN524:SRN525 TBJ524:TBJ525 TLF524:TLF525 TVB524:TVB525 UEX524:UEX525 UOT524:UOT525 UYP524:UYP525 VIL524:VIL525 VSH524:VSH525 WCD524:WCD525 WLZ524:WLZ525 WVV524:WVV525 TF533 ADB533 AMX533 AWT533 BGP533 BQL533 CAH533 CKD533 CTZ533 DDV533 DNR533 DXN533 EHJ533 ERF533 FBB533 FKX533 FUT533 GEP533 GOL533 GYH533 HID533 HRZ533 IBV533 ILR533 IVN533 JFJ533 JPF533 JZB533 KIX533 KST533 LCP533 LML533 LWH533 MGD533 MPZ533 MZV533 NJR533 NTN533 ODJ533 ONF533 OXB533 PGX533 PQT533 QAP533 QKL533 QUH533 RED533 RNZ533 RXV533 SHR533 SRN533 TBJ533 TLF533 TVB533 UEX533 UOT533 UYP533 VIL533 VSH533 WCD533 WLZ533 WVV533 W36:W43 W537 W590:W591 W661 JJ657 TF657 ADB657 AMX657 AWT657 BGP657 BQL657 CAH657 CKD657 CTZ657 DDV657 DNR657 DXN657 EHJ657 ERF657 FBB657 FKX657 FUT657 GEP657 GOL657 GYH657 HID657 HRZ657 IBV657 ILR657 IVN657 JFJ657 JPF657 JZB657 KIX657 KST657 LCP657 LML657 LWH657 MGD657 MPZ657 MZV657 NJR657 NTN657 ODJ657 ONF657 OXB657 PGX657 PQT657 QAP657 QKL657 QUH657 RED657 RNZ657 RXV657 SHR657 SRN657 TBJ657 TLF657 TVB657 UEX657 UOT657 UYP657 VIL657 VSH657 WCD657 WLZ657 WVV657 ADB698 AMX698 AWT698 BGP698 BQL698 CAH698 CKD698 CTZ698 DDV698 DNR698 DXN698 EHJ698 ERF698 FBB698 FKX698 FUT698 GEP698 GOL698 GYH698 HID698 HRZ698 IBV698 ILR698 IVN698 JFJ698 JPF698 JZB698 KIX698 KST698 LCP698 LML698 LWH698 MGD698 MPZ698 MZV698 NJR698 NTN698 ODJ698 ONF698 OXB698 PGX698 PQT698 QAP698 QKL698 QUH698 RED698 RNZ698 RXV698 SHR698 SRN698 TBJ698 TLF698 TVB698 UEX698 UOT698 UYP698 VIL698 VSH698 WCD698 WLZ698 WVV698 W702 JJ698 WVV242:WVV246 W246:W250 JJ242:JJ246 TF242:TF246 ADB242:ADB246 AMX242:AMX246 AWT242:AWT246 BGP242:BGP246 BQL242:BQL246 CAH242:CAH246 CKD242:CKD246 CTZ242:CTZ246 DDV242:DDV246 DNR242:DNR246 DXN242:DXN246 EHJ242:EHJ246 ERF242:ERF246 FBB242:FBB246 FKX242:FKX246 FUT242:FUT246 GEP242:GEP246 GOL242:GOL246 GYH242:GYH246 HID242:HID246 HRZ242:HRZ246 IBV242:IBV246 ILR242:ILR246 IVN242:IVN246 JFJ242:JFJ246 JPF242:JPF246 JZB242:JZB246 KIX242:KIX246 KST242:KST246 LCP242:LCP246 LML242:LML246 LWH242:LWH246 MGD242:MGD246 MPZ242:MPZ246 MZV242:MZV246 NJR242:NJR246 NTN242:NTN246 ODJ242:ODJ246 ONF242:ONF246 OXB242:OXB246 PGX242:PGX246 PQT242:PQT246 QAP242:QAP246 QKL242:QKL246 QUH242:QUH246 RED242:RED246 RNZ242:RNZ246 RXV242:RXV246 SHR242:SHR246 SRN242:SRN246 TBJ242:TBJ246 TLF242:TLF246 TVB242:TVB246 UEX242:UEX246 UOT242:UOT246 UYP242:UYP246 VIL242:VIL246 VSH242:VSH246 WCD242:WCD246 WLZ242:WLZ246 W419 JJ695 W699 WVV695 WLZ695 WCD695 VSH695 VIL695 UYP695 UOT695 UEX695 TVB695 TLF695 TBJ695 SRN695 SHR695 RXV695 RNZ695 RED695 QUH695 QKL695 QAP695 PQT695 PGX695 OXB695 ONF695 ODJ695 NTN695 NJR695 MZV695 MPZ695 MGD695 LWH695 LML695 LCP695 KST695 KIX695 JZB695 JPF695 JFJ695 IVN695 ILR695 IBV695 HRZ695 HID695 GYH695 GOL695 GEP695 FUT695 FKX695 FBB695 ERF695 EHJ695 DXN695 DNR695 DDV695 CTZ695 CKD695 CAH695 BQL695 BGP695 AWT695 AMX695 ADB695 TF695 W31 JJ316:JJ317 W320:W321 WVV316:WVV317 WLZ316:WLZ317 WCD316:WCD317 VSH316:VSH317 VIL316:VIL317 UYP316:UYP317 UOT316:UOT317 UEX316:UEX317 TVB316:TVB317 TLF316:TLF317 TBJ316:TBJ317 SRN316:SRN317 SHR316:SHR317 RXV316:RXV317 RNZ316:RNZ317 RED316:RED317 QUH316:QUH317 QKL316:QKL317 QAP316:QAP317 PQT316:PQT317 PGX316:PGX317 OXB316:OXB317 ONF316:ONF317 ODJ316:ODJ317 NTN316:NTN317 NJR316:NJR317 MZV316:MZV317 MPZ316:MPZ317 MGD316:MGD317 LWH316:LWH317 LML316:LML317 LCP316:LCP317 KST316:KST317 KIX316:KIX317 JZB316:JZB317 JPF316:JPF317 JFJ316:JFJ317 IVN316:IVN317 ILR316:ILR317 IBV316:IBV317 HRZ316:HRZ317 HID316:HID317 GYH316:GYH317 GOL316:GOL317 GEP316:GEP317 FUT316:FUT317 FKX316:FKX317 FBB316:FBB317 ERF316:ERF317 EHJ316:EHJ317 DXN316:DXN317 DNR316:DNR317 DDV316:DDV317 CTZ316:CTZ317 CKD316:CKD317 CAH316:CAH317 BQL316:BQL317 BGP316:BGP317 AWT316:AWT317 AMX316:AMX317 ADB316:ADB317 TF316:TF317 WWE536:WWE576 WMI536:WMI576 WCM536:WCM576 VSQ536:VSQ576 VIU536:VIU576 UYY536:UYY576 UPC536:UPC576 UFG536:UFG576 TVK536:TVK576 TLO536:TLO576 TBS536:TBS576 SRW536:SRW576 SIA536:SIA576 RYE536:RYE576 ROI536:ROI576 REM536:REM576 QUQ536:QUQ576 QKU536:QKU576 QAY536:QAY576 PRC536:PRC576 PHG536:PHG576 OXK536:OXK576 ONO536:ONO576 ODS536:ODS576 NTW536:NTW576 NKA536:NKA576 NAE536:NAE576 MQI536:MQI576 MGM536:MGM576 LWQ536:LWQ576 LMU536:LMU576 LCY536:LCY576 KTC536:KTC576 KJG536:KJG576 JZK536:JZK576 JPO536:JPO576 JFS536:JFS576 IVW536:IVW576 IMA536:IMA576 ICE536:ICE576 HSI536:HSI576 HIM536:HIM576 GYQ536:GYQ576 GOU536:GOU576 GEY536:GEY576 FVC536:FVC576 FLG536:FLG576 FBK536:FBK576 ERO536:ERO576 EHS536:EHS576 DXW536:DXW576 DOA536:DOA576 DEE536:DEE576 CUI536:CUI576 CKM536:CKM576 CAQ536:CAQ576 BQU536:BQU576 BGY536:BGY576 AXC536:AXC576 ANG536:ANG576 ADK536:ADK576 TO536:TO576 JS536:JS576 W540:W580">
      <formula1>0</formula1>
      <formula2>100</formula2>
    </dataValidation>
    <dataValidation type="whole" allowBlank="1" showInputMessage="1" showErrorMessage="1" errorTitle="Mesečna stopnja izkoriščenosti" error="odstotek (celoštevilska vrednost)" sqref="AF38 AF45:AF49 Y582:Y588 W88 AF71 AF74 W82 AF82 AI81:AI82 Y797:Y798 AF472:AF480 AD65 AC909:AC911 AF88:AF93 AF51:AF59 AF61:AF64 AF40:AF43 AF66:AF69 AC913:AC937 JL524:JL533 AF514:AF522 Y590:Y591 GYJ358:GYJ361 HIF358:HIF361 HSB358:HSB361 IBX358:IBX361 ILT358:ILT361 IVP358:IVP361 JFL358:JFL361 JPH358:JPH361 JZD358:JZD361 KIZ358:KIZ361 KSV358:KSV361 LCR358:LCR361 LMN358:LMN361 LWJ358:LWJ361 MGF358:MGF361 MQB358:MQB361 MZX358:MZX361 NJT358:NJT361 NTP358:NTP361 ODL358:ODL361 ONH358:ONH361 OXD358:OXD361 PGZ358:PGZ361 PQV358:PQV361 QAR358:QAR361 QKN358:QKN361 QUJ358:QUJ361 REF358:REF361 ROB358:ROB361 RXX358:RXX361 SHT358:SHT361 SRP358:SRP361 TBL358:TBL361 TLH358:TLH361 TVD358:TVD361 UEZ358:UEZ361 UOV358:UOV361 UYR358:UYR361 VIN358:VIN361 VSJ358:VSJ361 WCF358:WCF361 WMB358:WMB361 WVX358:WVX361 AF362:AF365 JL358:JL361 TH358:TH361 ADD358:ADD361 AMZ358:AMZ361 AWV358:AWV361 BGR358:BGR361 BQN358:BQN361 CAJ358:CAJ361 CKF358:CKF361 CUB358:CUB361 DDX358:DDX361 DNT358:DNT361 DXP358:DXP361 EHL358:EHL361 ERH358:ERH361 FBD358:FBD361 FKZ358:FKZ361 FUV358:FUV361 GER358:GER361 AF419 TH524:TH533 ADD524:ADD533 AMZ524:AMZ533 AWV524:AWV533 BGR524:BGR533 BQN524:BQN533 CAJ524:CAJ533 CKF524:CKF533 CUB524:CUB533 DDX524:DDX533 DNT524:DNT533 DXP524:DXP533 EHL524:EHL533 ERH524:ERH533 FBD524:FBD533 FKZ524:FKZ533 FUV524:FUV533 GER524:GER533 GON524:GON533 GYJ524:GYJ533 HIF524:HIF533 HSB524:HSB533 IBX524:IBX533 ILT524:ILT533 IVP524:IVP533 JFL524:JFL533 JPH524:JPH533 JZD524:JZD533 KIZ524:KIZ533 KSV524:KSV533 LCR524:LCR533 LMN524:LMN533 LWJ524:LWJ533 MGF524:MGF533 MQB524:MQB533 MZX524:MZX533 NJT524:NJT533 NTP524:NTP533 ODL524:ODL533 ONH524:ONH533 OXD524:OXD533 PGZ524:PGZ533 PQV524:PQV533 QAR524:QAR533 QKN524:QKN533 QUJ524:QUJ533 REF524:REF533 ROB524:ROB533 RXX524:RXX533 SHT524:SHT533 SRP524:SRP533 TBL524:TBL533 TLH524:TLH533 TVD524:TVD533 UEZ524:UEZ533 UOV524:UOV533 UYR524:UYR533 VIN524:VIN533 VSJ524:VSJ533 WCF524:WCF533 WMB524:WMB533 WVX524:WVX533 AF36 AF31 GON358:GON361 WWN536:WWN576 WMR536:WMR576 WCV536:WCV576 VSZ536:VSZ576 VJD536:VJD576 UZH536:UZH576 UPL536:UPL576 UFP536:UFP576 TVT536:TVT576 TLX536:TLX576 TCB536:TCB576 SSF536:SSF576 SIJ536:SIJ576 RYN536:RYN576 ROR536:ROR576 REV536:REV576 QUZ536:QUZ576 QLD536:QLD576 QBH536:QBH576 PRL536:PRL576 PHP536:PHP576 OXT536:OXT576 ONX536:ONX576 OEB536:OEB576 NUF536:NUF576 NKJ536:NKJ576 NAN536:NAN576 MQR536:MQR576 MGV536:MGV576 LWZ536:LWZ576 LND536:LND576 LDH536:LDH576 KTL536:KTL576 KJP536:KJP576 JZT536:JZT576 JPX536:JPX576 JGB536:JGB576 IWF536:IWF576 IMJ536:IMJ576 ICN536:ICN576 HSR536:HSR576 HIV536:HIV576 GYZ536:GYZ576 GPD536:GPD576 GFH536:GFH576 FVL536:FVL576 FLP536:FLP576 FBT536:FBT576 ERX536:ERX576 EIB536:EIB576 DYF536:DYF576 DOJ536:DOJ576 DEN536:DEN576 CUR536:CUR576 CKV536:CKV576 CAZ536:CAZ576 BRD536:BRD576 BHH536:BHH576 AXL536:AXL576 ANP536:ANP576 ADT536:ADT576 TX536:TX576 KB536:KB576 AF540:AF580 AF528:AF532 Y533 AF534:AF536 Y537">
      <formula1>0</formula1>
      <formula2>100</formula2>
    </dataValidation>
    <dataValidation type="whole" allowBlank="1" showInputMessage="1" showErrorMessage="1" errorTitle="Odstotek uporabe" error="odstotek (celoštevilska vrednost)" sqref="AR43 AU45:AU49 AX45:AX49 AO45:AO49 AL45:AL49 AI45:AI49 AR45:AR49 AL71 AR80:AR82 AI74 AU86 AR86 AO86 AL86 AO74:AO76 AI71 AO80:AO82 AO71 AL80:AL82 AL74:AL76 AR74:AR76 AU71:AU76 AO78 AX71:AX76 AX419 AL419 AO419 AR419 AU419 AB590:AB591 AX472:AX480 AU472:AU480 AR472:AR480 AI472:AI480 AL472:AL480 AO502 AL502 AL494 AO494 AX485 AR485 AU485 AO485 AR502 AL506 AU487 AR487 AL491:AL492 Y482:Y488 AU489:AU494 AO489:AO492 AR489:AR494 AX487:AX494 AM499 AP499 AS499 AV499 AL482 AX482:AX483 AU482:AU483 AR482:AR483 AO482:AO483 AU496:AU498 AX496:AX498 AL497 AR497:AR498 AO497:AO498 AO505:AO507 AR505:AR507 AU505:AU507 AG631 AH630:AH631 AI631:AL631 AB797:AB798 AQ797:AQ798 AE797:AE798 AH797:AH798 AK797:AK798 AN797:AN798 AO472:AO480 AJ65 AM65 AG65 AO36:AO43 AU78:AU82 AX78:AX82 AR78 AR88:AR93 AI88:AI93 AU88:AU91 AL88:AL93 AX86:AX93 AO88:AO93 AL51:AL59 AO51:AO59 AX51:AX59 AU51:AU59 AR51:AR59 AI51:AI59 AR61:AR64 AL61:AL64 AO61:AO64 AI61:AI64 Y490:Y499 AL36:AL43 AI36:AI43 AX36:AX43 AU36:AU43 AN582:AN588 AU61:AU69 AX61:AX69 AR66:AR72 AL66:AL69 AO66:AO69 AI66:AI69 AR500 AO500 AU500:AU502 AX500:AX502 AO909:AO937 AF909:AF937 AL909:AL937 AI909:AI937 AQ590:AQ591 AE590:AE591 AH590:AH591 AK590:AK591 AN590:AN591 WWH524:WWP529 AO517:AO522 AI514:AI522 AU514:AU522 AX513:AX522 AL514:AL522 AO513:AO515 AR513:AR522 Y501:Y509 AX505:AX507 GYS359:GYS361 HIO359:HIO361 HSK359:HSK361 ICG359:ICG361 IMC359:IMC361 IVY359:IVY361 JFU359:JFU361 JPQ359:JPQ361 JZM359:JZM361 KJI359:KJI361 KTE359:KTE361 LDA359:LDA361 LMW359:LMW361 LWS359:LWS361 MGO359:MGO361 MQK359:MQK361 NAG359:NAG361 NKC359:NKC361 NTY359:NTY361 ODU359:ODU361 ONQ359:ONQ361 OXM359:OXM361 PHI359:PHI361 PRE359:PRE361 QBA359:QBA361 QKW359:QKW361 QUS359:QUS361 REO359:REO361 ROK359:ROK361 RYG359:RYG361 SIC359:SIC361 SRY359:SRY361 TBU359:TBU361 TLQ359:TLQ361 TVM359:TVM361 UFI359:UFI361 UPE359:UPE361 UZA359:UZA361 VIW359:VIW361 VSS359:VSS361 WCO359:WCO361 WMK359:WMK361 WWG359:WWG361 AI540:AI580 JU359:JU361 TQ359:TQ361 ADM359:ADM361 ANI359:ANI361 AXE359:AXE361 BHA359:BHA361 BQW359:BQW361 CAS359:CAS361 CKO359:CKO361 CUK359:CUK361 DEG359:DEG361 DOC359:DOC361 DXY359:DXY361 EHU359:EHU361 ERQ359:ERQ361 FBM359:FBM361 FLI359:FLI361 FVE359:FVE361 GFA359:GFA361 AI419 JO527:JO529 TK527:TK529 ADG527:ADG529 ANC527:ANC529 AWY527:AWY529 BGU527:BGU529 BQQ527:BQQ529 CAM527:CAM529 CKI527:CKI529 CUE527:CUE529 DEA527:DEA529 DNW527:DNW529 DXS527:DXS529 EHO527:EHO529 ERK527:ERK529 FBG527:FBG529 FLC527:FLC529 FUY527:FUY529 GEU527:GEU529 GOQ527:GOQ529 GYM527:GYM529 HII527:HII529 HSE527:HSE529 ICA527:ICA529 ILW527:ILW529 IVS527:IVS529 JFO527:JFO529 JPK527:JPK529 JZG527:JZG529 KJC527:KJC529 KSY527:KSY529 LCU527:LCU529 LMQ527:LMQ529 LWM527:LWM529 MGI527:MGI529 MQE527:MQE529 NAA527:NAA529 NJW527:NJW529 NTS527:NTS529 ODO527:ODO529 ONK527:ONK529 OXG527:OXG529 PHC527:PHC529 PQY527:PQY529 QAU527:QAU529 QKQ527:QKQ529 QUM527:QUM529 REI527:REI529 ROE527:ROE529 RYA527:RYA529 SHW527:SHW529 SRS527:SRS529 TBO527:TBO529 TLK527:TLK529 TVG527:TVG529 UFC527:UFC529 UOY527:UOY529 UYU527:UYU529 VIQ527:VIQ529 VSM527:VSM529 WCI527:WCI529 WME527:WME529 WWA527:WWA529 JR527:JR529 TN527:TN529 ADJ527:ADJ529 ANF527:ANF529 AXB527:AXB529 BGX527:BGX529 BQT527:BQT529 CAP527:CAP529 CKL527:CKL529 CUH527:CUH529 DED527:DED529 DNZ527:DNZ529 DXV527:DXV529 EHR527:EHR529 ERN527:ERN529 FBJ527:FBJ529 FLF527:FLF529 FVB527:FVB529 GEX527:GEX529 GOT527:GOT529 GYP527:GYP529 HIL527:HIL529 HSH527:HSH529 ICD527:ICD529 ILZ527:ILZ529 IVV527:IVV529 JFR527:JFR529 JPN527:JPN529 JZJ527:JZJ529 KJF527:KJF529 KTB527:KTB529 LCX527:LCX529 LMT527:LMT529 LWP527:LWP529 MGL527:MGL529 MQH527:MQH529 NAD527:NAD529 NJZ527:NJZ529 NTV527:NTV529 ODR527:ODR529 ONN527:ONN529 OXJ527:OXJ529 PHF527:PHF529 PRB527:PRB529 QAX527:QAX529 QKT527:QKT529 QUP527:QUP529 REL527:REL529 ROH527:ROH529 RYD527:RYD529 SHZ527:SHZ529 SRV527:SRV529 TBR527:TBR529 TLN527:TLN529 TVJ527:TVJ529 UFF527:UFF529 UPB527:UPB529 UYX527:UYX529 VIT527:VIT529 VSP527:VSP529 WCL527:WCL529 WMH527:WMH529 WWD527:WWD529 JU527:JU529 TQ527:TQ529 ADM527:ADM529 ANI527:ANI529 AXE527:AXE529 BHA527:BHA529 BQW527:BQW529 CAS527:CAS529 CKO527:CKO529 CUK527:CUK529 DEG527:DEG529 DOC527:DOC529 DXY527:DXY529 EHU527:EHU529 ERQ527:ERQ529 FBM527:FBM529 FLI527:FLI529 FVE527:FVE529 GFA527:GFA529 GOW527:GOW529 GYS527:GYS529 HIO527:HIO529 HSK527:HSK529 ICG527:ICG529 IMC527:IMC529 IVY527:IVY529 JFU527:JFU529 JPQ527:JPQ529 JZM527:JZM529 KJI527:KJI529 KTE527:KTE529 LDA527:LDA529 LMW527:LMW529 LWS527:LWS529 MGO527:MGO529 MQK527:MQK529 NAG527:NAG529 NKC527:NKC529 NTY527:NTY529 ODU527:ODU529 ONQ527:ONQ529 OXM527:OXM529 PHI527:PHI529 PRE527:PRE529 QBA527:QBA529 QKW527:QKW529 QUS527:QUS529 REO527:REO529 ROK527:ROK529 RYG527:RYG529 SIC527:SIC529 SRY527:SRY529 TBU527:TBU529 TLQ527:TLQ529 TVM527:TVM529 UFI527:UFI529 UPE527:UPE529 UZA527:UZA529 VIW527:VIW529 VSS527:VSS529 WCO527:WCO529 WMK527:WMK529 WWG527:WWG529 JU524 TQ524 ADM524 ANI524 AXE524 BHA524 BQW524 CAS524 CKO524 CUK524 DEG524 DOC524 DXY524 EHU524 ERQ524 FBM524 FLI524 FVE524 GFA524 GOW524 GYS524 HIO524 HSK524 ICG524 IMC524 IVY524 JFU524 JPQ524 JZM524 KJI524 KTE524 LDA524 LMW524 LWS524 MGO524 MQK524 NAG524 NKC524 NTY524 ODU524 ONQ524 OXM524 PHI524 PRE524 QBA524 QKW524 QUS524 REO524 ROK524 RYG524 SIC524 SRY524 TBU524 TLQ524 TVM524 UFI524 UPE524 UZA524 VIW524 VSS524 WCO524 WMK524 WWG524 AL528 JR524 TN524 ADJ524 ANF524 AXB524 BGX524 BQT524 CAP524 CKL524 CUH524 DED524 DNZ524 DXV524 EHR524 ERN524 FBJ524 FLF524 FVB524 GEX524 GOT524 GYP524 HIL524 HSH524 ICD524 ILZ524 IVV524 JFR524 JPN524 JZJ524 KJF524 KTB524 LCX524 LMT524 LWP524 MGL524 MQH524 NAD524 NJZ524 NTV524 ODR524 ONN524 OXJ524 PHF524 PRB524 QAX524 QKT524 QUP524 REL524 ROH524 RYD524 SHZ524 SRV524 TBR524 TLN524 TVJ524 UFF524 UPB524 UYX524 VIT524 VSP524 WCL524 WMH524 WWD524 AI528 JO524 TK524 ADG524 ANC524 AWY524 BGU524 BQQ524 CAM524 CKI524 CUE524 DEA524 DNW524 DXS524 EHO524 ERK524 FBG524 FLC524 FUY524 GEU524 GOQ524 GYM524 HII524 HSE524 ICA524 ILW524 IVS524 JFO524 JPK524 JZG524 KJC524 KSY524 LCU524 LMQ524 LWM524 MGI524 MQE524 NAA524 NJW524 NTS524 ODO524 ONK524 OXG524 PHC524 PQY524 QAU524 QKQ524 QUM524 REI524 ROE524 RYA524 SHW524 SRS524 TBO524 TLK524 TVG524 UFC524 UOY524 UYU524 VIQ524 VSM524 WCI524 WME524 WWA524 KE536:KE576 JV524:KD529 TR524:TZ529 ADN524:ADV529 ANJ524:ANR529 AXF524:AXN529 BHB524:BHJ529 BQX524:BRF529 CAT524:CBB529 CKP524:CKX529 CUL524:CUT529 DEH524:DEP529 DOD524:DOL529 DXZ524:DYH529 EHV524:EID529 ERR524:ERZ529 FBN524:FBV529 FLJ524:FLR529 FVF524:FVN529 GFB524:GFJ529 GOX524:GPF529 GYT524:GZB529 HIP524:HIX529 HSL524:HST529 ICH524:ICP529 IMD524:IML529 IVZ524:IWH529 JFV524:JGD529 JPR524:JPZ529 JZN524:JZV529 KJJ524:KJR529 KTF524:KTN529 LDB524:LDJ529 LMX524:LNF529 LWT524:LXB529 MGP524:MGX529 MQL524:MQT529 NAH524:NAP529 NKD524:NKL529 NTZ524:NUH529 ODV524:OED529 ONR524:ONZ529 OXN524:OXV529 PHJ524:PHR529 PRF524:PRN529 QBB524:QBJ529 QKX524:QLF529 QUT524:QVB529 REP524:REX529 ROL524:ROT529 RYH524:RYP529 SID524:SIL529 SRZ524:SSH529 TBV524:TCD529 TLR524:TLZ529 TVN524:TVV529 UFJ524:UFR529 UPF524:UPN529 UZB524:UZJ529 VIX524:VJF529 VST524:VTB529 WCP524:WCX529 WML524:WMT529 AK582:AK588 AH582:AH588 AE582:AE588 AQ582:AQ588 AB582:AB588 AR36:AR41 AU31 AX31 AI31 AL31 AO31 AR31 GOW359:GOW361 JO316:JO317 AI320:AI321 WWD316:WWD317 WMH316:WMH317 WCL316:WCL317 VSP316:VSP317 VIT316:VIT317 UYX316:UYX317 UPB316:UPB317 UFF316:UFF317 TVJ316:TVJ317 TLN316:TLN317 TBR316:TBR317 SRV316:SRV317 SHZ316:SHZ317 RYD316:RYD317 ROH316:ROH317 REL316:REL317 QUP316:QUP317 QKT316:QKT317 QAX316:QAX317 PRB316:PRB317 PHF316:PHF317 OXJ316:OXJ317 ONN316:ONN317 ODR316:ODR317 NTV316:NTV317 NJZ316:NJZ317 NAD316:NAD317 MQH316:MQH317 MGL316:MGL317 LWP316:LWP317 LMT316:LMT317 LCX316:LCX317 KTB316:KTB317 KJF316:KJF317 JZJ316:JZJ317 JPN316:JPN317 JFR316:JFR317 IVV316:IVV317 ILZ316:ILZ317 ICD316:ICD317 HSH316:HSH317 HIL316:HIL317 GYP316:GYP317 GOT316:GOT317 GEX316:GEX317 FVB316:FVB317 FLF316:FLF317 FBJ316:FBJ317 ERN316:ERN317 EHR316:EHR317 DXV316:DXV317 DNZ316:DNZ317 DED316:DED317 CUH316:CUH317 CKL316:CKL317 CAP316:CAP317 BQT316:BQT317 BGX316:BGX317 AXB316:AXB317 ANF316:ANF317 ADJ316:ADJ317 TN316:TN317 JR316:JR317 WWA316:WWA317 WME316:WME317 WCI316:WCI317 VSM316:VSM317 VIQ316:VIQ317 UYU316:UYU317 UOY316:UOY317 UFC316:UFC317 TVG316:TVG317 TLK316:TLK317 TBO316:TBO317 SRS316:SRS317 SHW316:SHW317 RYA316:RYA317 ROE316:ROE317 REI316:REI317 QUM316:QUM317 QKQ316:QKQ317 QAU316:QAU317 PQY316:PQY317 PHC316:PHC317 OXG316:OXG317 ONK316:ONK317 ODO316:ODO317 NTS316:NTS317 NJW316:NJW317 NAA316:NAA317 MQE316:MQE317 MGI316:MGI317 LWM316:LWM317 LMQ316:LMQ317 LCU316:LCU317 KSY316:KSY317 KJC316:KJC317 JZG316:JZG317 JPK316:JPK317 JFO316:JFO317 IVS316:IVS317 ILW316:ILW317 ICA316:ICA317 HSE316:HSE317 HII316:HII317 GYM316:GYM317 GOQ316:GOQ317 GEU316:GEU317 FUY316:FUY317 FLC316:FLC317 FBG316:FBG317 ERK316:ERK317 EHO316:EHO317 DXS316:DXS317 DNW316:DNW317 DEA316:DEA317 CUE316:CUE317 CKI316:CKI317 CAM316:CAM317 BQQ316:BQQ317 BGU316:BGU317 AWY316:AWY317 ANC316:ANC317 ADG316:ADG317 TK316:TK317 WXC536:WXC576 WNG536:WNG576 WDK536:WDK576 VTO536:VTO576 VJS536:VJS576 UZW536:UZW576 UQA536:UQA576 UGE536:UGE576 TWI536:TWI576 TMM536:TMM576 TCQ536:TCQ576 SSU536:SSU576 SIY536:SIY576 RZC536:RZC576 RPG536:RPG576 RFK536:RFK576 QVO536:QVO576 QLS536:QLS576 QBW536:QBW576 PSA536:PSA576 PIE536:PIE576 OYI536:OYI576 OOM536:OOM576 OEQ536:OEQ576 NUU536:NUU576 NKY536:NKY576 NBC536:NBC576 MRG536:MRG576 MHK536:MHK576 LXO536:LXO576 LNS536:LNS576 LDW536:LDW576 KUA536:KUA576 KKE536:KKE576 KAI536:KAI576 JQM536:JQM576 JGQ536:JGQ576 IWU536:IWU576 IMY536:IMY576 IDC536:IDC576 HTG536:HTG576 HJK536:HJK576 GZO536:GZO576 GPS536:GPS576 GFW536:GFW576 FWA536:FWA576 FME536:FME576 FCI536:FCI576 ESM536:ESM576 EIQ536:EIQ576 DYU536:DYU576 DOY536:DOY576 DFC536:DFC576 CVG536:CVG576 CLK536:CLK576 CBO536:CBO576 BRS536:BRS576 BHW536:BHW576 AYA536:AYA576 AOE536:AOE576 AEI536:AEI576 UM536:UM576 KQ536:KQ576 AU540:AU580 WWZ536:WWZ576 WND536:WND576 WDH536:WDH576 VTL536:VTL576 VJP536:VJP576 UZT536:UZT576 UPX536:UPX576 UGB536:UGB576 TWF536:TWF576 TMJ536:TMJ576 TCN536:TCN576 SSR536:SSR576 SIV536:SIV576 RYZ536:RYZ576 RPD536:RPD576 RFH536:RFH576 QVL536:QVL576 QLP536:QLP576 QBT536:QBT576 PRX536:PRX576 PIB536:PIB576 OYF536:OYF576 OOJ536:OOJ576 OEN536:OEN576 NUR536:NUR576 NKV536:NKV576 NAZ536:NAZ576 MRD536:MRD576 MHH536:MHH576 LXL536:LXL576 LNP536:LNP576 LDT536:LDT576 KTX536:KTX576 KKB536:KKB576 KAF536:KAF576 JQJ536:JQJ576 JGN536:JGN576 IWR536:IWR576 IMV536:IMV576 ICZ536:ICZ576 HTD536:HTD576 HJH536:HJH576 GZL536:GZL576 GPP536:GPP576 GFT536:GFT576 FVX536:FVX576 FMB536:FMB576 FCF536:FCF576 ESJ536:ESJ576 EIN536:EIN576 DYR536:DYR576 DOV536:DOV576 DEZ536:DEZ576 CVD536:CVD576 CLH536:CLH576 CBL536:CBL576 BRP536:BRP576 BHT536:BHT576 AXX536:AXX576 AOB536:AOB576 AEF536:AEF576 UJ536:UJ576 KN536:KN576 AR540:AR580 WWW536:WWW576 WNA536:WNA576 WDE536:WDE576 VTI536:VTI576 VJM536:VJM576 UZQ536:UZQ576 UPU536:UPU576 UFY536:UFY576 TWC536:TWC576 TMG536:TMG576 TCK536:TCK576 SSO536:SSO576 SIS536:SIS576 RYW536:RYW576 RPA536:RPA576 RFE536:RFE576 QVI536:QVI576 QLM536:QLM576 QBQ536:QBQ576 PRU536:PRU576 PHY536:PHY576 OYC536:OYC576 OOG536:OOG576 OEK536:OEK576 NUO536:NUO576 NKS536:NKS576 NAW536:NAW576 MRA536:MRA576 MHE536:MHE576 LXI536:LXI576 LNM536:LNM576 LDQ536:LDQ576 KTU536:KTU576 KJY536:KJY576 KAC536:KAC576 JQG536:JQG576 JGK536:JGK576 IWO536:IWO576 IMS536:IMS576 ICW536:ICW576 HTA536:HTA576 HJE536:HJE576 GZI536:GZI576 GPM536:GPM576 GFQ536:GFQ576 FVU536:FVU576 FLY536:FLY576 FCC536:FCC576 ESG536:ESG576 EIK536:EIK576 DYO536:DYO576 DOS536:DOS576 DEW536:DEW576 CVA536:CVA576 CLE536:CLE576 CBI536:CBI576 BRM536:BRM576 BHQ536:BHQ576 AXU536:AXU576 ANY536:ANY576 AEC536:AEC576 UG536:UG576 KK536:KK576 AO540:AO580 WWT536:WWT576 WMX536:WMX576 WDB536:WDB576 VTF536:VTF576 VJJ536:VJJ576 UZN536:UZN576 UPR536:UPR576 UFV536:UFV576 TVZ536:TVZ576 TMD536:TMD576 TCH536:TCH576 SSL536:SSL576 SIP536:SIP576 RYT536:RYT576 ROX536:ROX576 RFB536:RFB576 QVF536:QVF576 QLJ536:QLJ576 QBN536:QBN576 PRR536:PRR576 PHV536:PHV576 OXZ536:OXZ576 OOD536:OOD576 OEH536:OEH576 NUL536:NUL576 NKP536:NKP576 NAT536:NAT576 MQX536:MQX576 MHB536:MHB576 LXF536:LXF576 LNJ536:LNJ576 LDN536:LDN576 KTR536:KTR576 KJV536:KJV576 JZZ536:JZZ576 JQD536:JQD576 JGH536:JGH576 IWL536:IWL576 IMP536:IMP576 ICT536:ICT576 HSX536:HSX576 HJB536:HJB576 GZF536:GZF576 GPJ536:GPJ576 GFN536:GFN576 FVR536:FVR576 FLV536:FLV576 FBZ536:FBZ576 ESD536:ESD576 EIH536:EIH576 DYL536:DYL576 DOP536:DOP576 DET536:DET576 CUX536:CUX576 CLB536:CLB576 CBF536:CBF576 BRJ536:BRJ576 BHN536:BHN576 AXR536:AXR576 ANV536:ANV576 ADZ536:ADZ576 UD536:UD576 KH536:KH576 AL540:AL580 WXF536:WXF576 WNJ536:WNJ576 WDN536:WDN576 VTR536:VTR576 VJV536:VJV576 UZZ536:UZZ576 UQD536:UQD576 UGH536:UGH576 TWL536:TWL576 TMP536:TMP576 TCT536:TCT576 SSX536:SSX576 SJB536:SJB576 RZF536:RZF576 RPJ536:RPJ576 RFN536:RFN576 QVR536:QVR576 QLV536:QLV576 QBZ536:QBZ576 PSD536:PSD576 PIH536:PIH576 OYL536:OYL576 OOP536:OOP576 OET536:OET576 NUX536:NUX576 NLB536:NLB576 NBF536:NBF576 MRJ536:MRJ576 MHN536:MHN576 LXR536:LXR576 LNV536:LNV576 LDZ536:LDZ576 KUD536:KUD576 KKH536:KKH576 KAL536:KAL576 JQP536:JQP576 JGT536:JGT576 IWX536:IWX576 INB536:INB576 IDF536:IDF576 HTJ536:HTJ576 HJN536:HJN576 GZR536:GZR576 GPV536:GPV576 GFZ536:GFZ576 FWD536:FWD576 FMH536:FMH576 FCL536:FCL576 ESP536:ESP576 EIT536:EIT576 DYX536:DYX576 DPB536:DPB576 DFF536:DFF576 CVJ536:CVJ576 CLN536:CLN576 CBR536:CBR576 BRV536:BRV576 BHZ536:BHZ576 AYD536:AYD576 AOH536:AOH576 AEL536:AEL576 UP536:UP576 KT536:KT576 AX540:AX580 WWQ536:WWQ576 WMU536:WMU576 WCY536:WCY576 VTC536:VTC576 VJG536:VJG576 UZK536:UZK576 UPO536:UPO576 UFS536:UFS576 TVW536:TVW576 TMA536:TMA576 TCE536:TCE576 SSI536:SSI576 SIM536:SIM576 RYQ536:RYQ576 ROU536:ROU576 REY536:REY576 QVC536:QVC576 QLG536:QLG576 QBK536:QBK576 PRO536:PRO576 PHS536:PHS576 OXW536:OXW576 OOA536:OOA576 OEE536:OEE576 NUI536:NUI576 NKM536:NKM576 NAQ536:NAQ576 MQU536:MQU576 MGY536:MGY576 LXC536:LXC576 LNG536:LNG576 LDK536:LDK576 KTO536:KTO576 KJS536:KJS576 JZW536:JZW576 JQA536:JQA576 JGE536:JGE576 IWI536:IWI576 IMM536:IMM576 ICQ536:ICQ576 HSU536:HSU576 HIY536:HIY576 GZC536:GZC576 GPG536:GPG576 GFK536:GFK576 FVO536:FVO576 FLS536:FLS576 FBW536:FBW576 ESA536:ESA576 EIE536:EIE576 DYI536:DYI576 DOM536:DOM576 DEQ536:DEQ576 CUU536:CUU576 CKY536:CKY576 CBC536:CBC576 BRG536:BRG576 BHK536:BHK576 AXO536:AXO576 ANS536:ANS576 ADW536:ADW576 UA536:UA576 AO528:AU528 AP529:AX529 AP530:AU530 AO531:AX531 AL531 AE532:AE533 AJ532:AQ533 AH533:AI533 AI531:AI532 AB533">
      <formula1>0</formula1>
      <formula2>100</formula2>
    </dataValidation>
    <dataValidation type="decimal" operator="greaterThanOrEqual" allowBlank="1" showInputMessage="1" showErrorMessage="1" errorTitle="Amortizacija" error="decimalno število!" sqref="R45:R49 R797:R798 R472:R480 P65 R51:R59 R61:R64 R582:R588 R66:R71 R73:R93 R909:R937 R801:R853 JE533 R482:R509 GOG358:GOG361 GYC358:GYC361 HHY358:HHY361 HRU358:HRU361 IBQ358:IBQ361 ILM358:ILM361 IVI358:IVI361 JFE358:JFE361 JPA358:JPA361 JYW358:JYW361 KIS358:KIS361 KSO358:KSO361 LCK358:LCK361 LMG358:LMG361 LWC358:LWC361 MFY358:MFY361 MPU358:MPU361 MZQ358:MZQ361 NJM358:NJM361 NTI358:NTI361 ODE358:ODE361 ONA358:ONA361 OWW358:OWW361 PGS358:PGS361 PQO358:PQO361 QAK358:QAK361 QKG358:QKG361 QUC358:QUC361 RDY358:RDY361 RNU358:RNU361 RXQ358:RXQ361 SHM358:SHM361 SRI358:SRI361 TBE358:TBE361 TLA358:TLA361 TUW358:TUW361 UES358:UES361 UOO358:UOO361 UYK358:UYK361 VIG358:VIG361 VSC358:VSC361 WBY358:WBY361 WLU358:WLU361 WVQ358:WVQ361 R362:R365 JE358:JE361 TA358:TA361 ACW358:ACW361 AMS358:AMS361 AWO358:AWO361 BGK358:BGK361 BQG358:BQG361 CAC358:CAC361 CJY358:CJY361 CTU358:CTU361 DDQ358:DDQ361 DNM358:DNM361 DXI358:DXI361 EHE358:EHE361 ERA358:ERA361 FAW358:FAW361 FKS358:FKS361 FUO358:FUO361 GEK358:GEK361 TA698 R431 JE427 TA427 ACW427 AMS427 AWO427 BGK427 BQG427 CAC427 CJY427 CTU427 DDQ427 DNM427 DXI427 EHE427 ERA427 FAW427 FKS427 FUO427 GEK427 GOG427 GYC427 HHY427 HRU427 IBQ427 ILM427 IVI427 JFE427 JPA427 JYW427 KIS427 KSO427 LCK427 LMG427 LWC427 MFY427 MPU427 MZQ427 NJM427 NTI427 ODE427 ONA427 OWW427 PGS427 PQO427 QAK427 QKG427 QUC427 RDY427 RNU427 RXQ427 SHM427 SRI427 TBE427 TLA427 TUW427 UES427 UOO427 UYK427 VIG427 VSC427 WBY427 WLU427 WVQ427 R528:R533 JE524:JE529 TA524:TA529 ACW524:ACW529 AMS524:AMS529 AWO524:AWO529 BGK524:BGK529 BQG524:BQG529 CAC524:CAC529 CJY524:CJY529 CTU524:CTU529 DDQ524:DDQ529 DNM524:DNM529 DXI524:DXI529 EHE524:EHE529 ERA524:ERA529 FAW524:FAW529 FKS524:FKS529 FUO524:FUO529 GEK524:GEK529 GOG524:GOG529 GYC524:GYC529 HHY524:HHY529 HRU524:HRU529 IBQ524:IBQ529 ILM524:ILM529 IVI524:IVI529 JFE524:JFE529 JPA524:JPA529 JYW524:JYW529 KIS524:KIS529 KSO524:KSO529 LCK524:LCK529 LMG524:LMG529 LWC524:LWC529 MFY524:MFY529 MPU524:MPU529 MZQ524:MZQ529 NJM524:NJM529 NTI524:NTI529 ODE524:ODE529 ONA524:ONA529 OWW524:OWW529 PGS524:PGS529 PQO524:PQO529 QAK524:QAK529 QKG524:QKG529 QUC524:QUC529 RDY524:RDY529 RNU524:RNU529 RXQ524:RXQ529 SHM524:SHM529 SRI524:SRI529 TBE524:TBE529 TLA524:TLA529 TUW524:TUW529 UES524:UES529 UOO524:UOO529 UYK524:UYK529 VIG524:VIG529 VSC524:VSC529 WBY524:WBY529 WLU524:WLU529 WVQ524:WVQ529 TA533 ACW533 AMS533 AWO533 BGK533 BQG533 CAC533 CJY533 CTU533 DDQ533 DNM533 DXI533 EHE533 ERA533 FAW533 FKS533 FUO533 GEK533 GOG533 GYC533 HHY533 HRU533 IBQ533 ILM533 IVI533 JFE533 JPA533 JYW533 KIS533 KSO533 LCK533 LMG533 LWC533 MFY533 MPU533 MZQ533 NJM533 NTI533 ODE533 ONA533 OWW533 PGS533 PQO533 QAK533 QKG533 QUC533 RDY533 RNU533 RXQ533 SHM533 SRI533 TBE533 TLA533 TUW533 UES533 UOO533 UYK533 VIG533 VSC533 WBY533 WLU533 WVQ533 R36:R43 R537 R590:R591 R661 JE657 TA657 ACW657 AMS657 AWO657 BGK657 BQG657 CAC657 CJY657 CTU657 DDQ657 DNM657 DXI657 EHE657 ERA657 FAW657 FKS657 FUO657 GEK657 GOG657 GYC657 HHY657 HRU657 IBQ657 ILM657 IVI657 JFE657 JPA657 JYW657 KIS657 KSO657 LCK657 LMG657 LWC657 MFY657 MPU657 MZQ657 NJM657 NTI657 ODE657 ONA657 OWW657 PGS657 PQO657 QAK657 QKG657 QUC657 RDY657 RNU657 RXQ657 SHM657 SRI657 TBE657 TLA657 TUW657 UES657 UOO657 UYK657 VIG657 VSC657 WBY657 WLU657 WVQ657 ACW698 AMS698 AWO698 BGK698 BQG698 CAC698 CJY698 CTU698 DDQ698 DNM698 DXI698 EHE698 ERA698 FAW698 FKS698 FUO698 GEK698 GOG698 GYC698 HHY698 HRU698 IBQ698 ILM698 IVI698 JFE698 JPA698 JYW698 KIS698 KSO698 LCK698 LMG698 LWC698 MFY698 MPU698 MZQ698 NJM698 NTI698 ODE698 ONA698 OWW698 PGS698 PQO698 QAK698 QKG698 QUC698 RDY698 RNU698 RXQ698 SHM698 SRI698 TBE698 TLA698 TUW698 UES698 UOO698 UYK698 VIG698 VSC698 WBY698 WLU698 WVQ698 R702 JE698 R419 JE695 R699 WVQ695 WLU695 WBY695 VSC695 VIG695 UYK695 UOO695 UES695 TUW695 TLA695 TBE695 SRI695 SHM695 RXQ695 RNU695 RDY695 QUC695 QKG695 QAK695 PQO695 PGS695 OWW695 ONA695 ODE695 NTI695 NJM695 MZQ695 MPU695 MFY695 LWC695 LMG695 LCK695 KSO695 KIS695 JYW695 JPA695 JFE695 IVI695 ILM695 IBQ695 HRU695 HHY695 GYC695 GOG695 GEK695 FUO695 FKS695 FAW695 ERA695 EHE695 DXI695 DNM695 DDQ695 CTU695 CJY695 CAC695 BQG695 BGK695 AWO695 AMS695 ACW695 TA695 R31 CAC316:CAC317 BQG316:BQG317 BGK316:BGK317 AWO316:AWO317 AMS316:AMS317 ACW316:ACW317 TA316:TA317 JE316:JE317 R320:R321 WVQ316:WVQ317 WLU316:WLU317 WBY316:WBY317 VSC316:VSC317 VIG316:VIG317 UYK316:UYK317 UOO316:UOO317 UES316:UES317 TUW316:TUW317 TLA316:TLA317 TBE316:TBE317 SRI316:SRI317 SHM316:SHM317 RXQ316:RXQ317 RNU316:RNU317 RDY316:RDY317 QUC316:QUC317 QKG316:QKG317 QAK316:QAK317 PQO316:PQO317 PGS316:PGS317 OWW316:OWW317 ONA316:ONA317 ODE316:ODE317 NTI316:NTI317 NJM316:NJM317 MZQ316:MZQ317 MPU316:MPU317 MFY316:MFY317 LWC316:LWC317 LMG316:LMG317 LCK316:LCK317 KSO316:KSO317 KIS316:KIS317 JYW316:JYW317 JPA316:JPA317 JFE316:JFE317 IVI316:IVI317 ILM316:ILM317 IBQ316:IBQ317 HRU316:HRU317 HHY316:HHY317 GYC316:GYC317 GOG316:GOG317 GEK316:GEK317 FUO316:FUO317 FKS316:FKS317 FAW316:FAW317 ERA316:ERA317 EHE316:EHE317 DXI316:DXI317 DNM316:DNM317 DDQ316:DDQ317 CTU316:CTU317 CJY316:CJY317 WVZ536:WVZ576 WMD536:WMD576 WCH536:WCH576 VSL536:VSL576 VIP536:VIP576 UYT536:UYT576 UOX536:UOX576 UFB536:UFB576 TVF536:TVF576 TLJ536:TLJ576 TBN536:TBN576 SRR536:SRR576 SHV536:SHV576 RXZ536:RXZ576 ROD536:ROD576 REH536:REH576 QUL536:QUL576 QKP536:QKP576 QAT536:QAT576 PQX536:PQX576 PHB536:PHB576 OXF536:OXF576 ONJ536:ONJ576 ODN536:ODN576 NTR536:NTR576 NJV536:NJV576 MZZ536:MZZ576 MQD536:MQD576 MGH536:MGH576 LWL536:LWL576 LMP536:LMP576 LCT536:LCT576 KSX536:KSX576 KJB536:KJB576 JZF536:JZF576 JPJ536:JPJ576 JFN536:JFN576 IVR536:IVR576 ILV536:ILV576 IBZ536:IBZ576 HSD536:HSD576 HIH536:HIH576 GYL536:GYL576 GOP536:GOP576 GET536:GET576 FUX536:FUX576 FLB536:FLB576 FBF536:FBF576 ERJ536:ERJ576 EHN536:EHN576 DXR536:DXR576 DNV536:DNV576 DDZ536:DDZ576 CUD536:CUD576 CKH536:CKH576 CAL536:CAL576 BQP536:BQP576 BGT536:BGT576 AWX536:AWX576 ANB536:ANB576 ADF536:ADF576 TJ536:TJ576 JN536:JN576 R540:R580">
      <formula1>0</formula1>
    </dataValidation>
    <dataValidation type="decimal" operator="greaterThanOrEqual" allowBlank="1" showInputMessage="1" showErrorMessage="1" errorTitle="Stroški materiala" error="decimalno število!" sqref="S45:S49 S797:S798 S472:S480 Q65 S87:S93 S51:S59 S61:S64 S582:S588 S66:S71 S73:S85 S909:S937 S801:S840 JF533 S513:S522 S482:S509 GOH358:GOH361 GYD358:GYD361 HHZ358:HHZ361 HRV358:HRV361 IBR358:IBR361 ILN358:ILN361 IVJ358:IVJ361 JFF358:JFF361 JPB358:JPB361 JYX358:JYX361 KIT358:KIT361 KSP358:KSP361 LCL358:LCL361 LMH358:LMH361 LWD358:LWD361 MFZ358:MFZ361 MPV358:MPV361 MZR358:MZR361 NJN358:NJN361 NTJ358:NTJ361 ODF358:ODF361 ONB358:ONB361 OWX358:OWX361 PGT358:PGT361 PQP358:PQP361 QAL358:QAL361 QKH358:QKH361 QUD358:QUD361 RDZ358:RDZ361 RNV358:RNV361 RXR358:RXR361 SHN358:SHN361 SRJ358:SRJ361 TBF358:TBF361 TLB358:TLB361 TUX358:TUX361 UET358:UET361 UOP358:UOP361 UYL358:UYL361 VIH358:VIH361 VSD358:VSD361 WBZ358:WBZ361 WLV358:WLV361 WVR358:WVR361 S362:S365 JF358:JF361 TB358:TB361 ACX358:ACX361 AMT358:AMT361 AWP358:AWP361 BGL358:BGL361 BQH358:BQH361 CAD358:CAD361 CJZ358:CJZ361 CTV358:CTV361 DDR358:DDR361 DNN358:DNN361 DXJ358:DXJ361 EHF358:EHF361 ERB358:ERB361 FAX358:FAX361 FKT358:FKT361 FUP358:FUP361 GEL358:GEL361 TB698 S431 JF427 TB427 ACX427 AMT427 AWP427 BGL427 BQH427 CAD427 CJZ427 CTV427 DDR427 DNN427 DXJ427 EHF427 ERB427 FAX427 FKT427 FUP427 GEL427 GOH427 GYD427 HHZ427 HRV427 IBR427 ILN427 IVJ427 JFF427 JPB427 JYX427 KIT427 KSP427 LCL427 LMH427 LWD427 MFZ427 MPV427 MZR427 NJN427 NTJ427 ODF427 ONB427 OWX427 PGT427 PQP427 QAL427 QKH427 QUD427 RDZ427 RNV427 RXR427 SHN427 SRJ427 TBF427 TLB427 TUX427 UET427 UOP427 UYL427 VIH427 VSD427 WBZ427 WLV427 WVR427 S528:S533 JF524:JF529 TB524:TB529 ACX524:ACX529 AMT524:AMT529 AWP524:AWP529 BGL524:BGL529 BQH524:BQH529 CAD524:CAD529 CJZ524:CJZ529 CTV524:CTV529 DDR524:DDR529 DNN524:DNN529 DXJ524:DXJ529 EHF524:EHF529 ERB524:ERB529 FAX524:FAX529 FKT524:FKT529 FUP524:FUP529 GEL524:GEL529 GOH524:GOH529 GYD524:GYD529 HHZ524:HHZ529 HRV524:HRV529 IBR524:IBR529 ILN524:ILN529 IVJ524:IVJ529 JFF524:JFF529 JPB524:JPB529 JYX524:JYX529 KIT524:KIT529 KSP524:KSP529 LCL524:LCL529 LMH524:LMH529 LWD524:LWD529 MFZ524:MFZ529 MPV524:MPV529 MZR524:MZR529 NJN524:NJN529 NTJ524:NTJ529 ODF524:ODF529 ONB524:ONB529 OWX524:OWX529 PGT524:PGT529 PQP524:PQP529 QAL524:QAL529 QKH524:QKH529 QUD524:QUD529 RDZ524:RDZ529 RNV524:RNV529 RXR524:RXR529 SHN524:SHN529 SRJ524:SRJ529 TBF524:TBF529 TLB524:TLB529 TUX524:TUX529 UET524:UET529 UOP524:UOP529 UYL524:UYL529 VIH524:VIH529 VSD524:VSD529 WBZ524:WBZ529 WLV524:WLV529 WVR524:WVR529 TB533 ACX533 AMT533 AWP533 BGL533 BQH533 CAD533 CJZ533 CTV533 DDR533 DNN533 DXJ533 EHF533 ERB533 FAX533 FKT533 FUP533 GEL533 GOH533 GYD533 HHZ533 HRV533 IBR533 ILN533 IVJ533 JFF533 JPB533 JYX533 KIT533 KSP533 LCL533 LMH533 LWD533 MFZ533 MPV533 MZR533 NJN533 NTJ533 ODF533 ONB533 OWX533 PGT533 PQP533 QAL533 QKH533 QUD533 RDZ533 RNV533 RXR533 SHN533 SRJ533 TBF533 TLB533 TUX533 UET533 UOP533 UYL533 VIH533 VSD533 WBZ533 WLV533 WVR533 S36:S43 S537 S590:S591 ACX698 AMT698 AWP698 BGL698 BQH698 CAD698 CJZ698 CTV698 DDR698 DNN698 DXJ698 EHF698 ERB698 FAX698 FKT698 FUP698 GEL698 GOH698 GYD698 HHZ698 HRV698 IBR698 ILN698 IVJ698 JFF698 JPB698 JYX698 KIT698 KSP698 LCL698 LMH698 LWD698 MFZ698 MPV698 MZR698 NJN698 NTJ698 ODF698 ONB698 OWX698 PGT698 PQP698 QAL698 QKH698 QUD698 RDZ698 RNV698 RXR698 SHN698 SRJ698 TBF698 TLB698 TUX698 UET698 UOP698 UYL698 VIH698 VSD698 WBZ698 WLV698 WVR698 S702 JF698 S419 JF695 S699 WVR695 WLV695 WBZ695 VSD695 VIH695 UYL695 UOP695 UET695 TUX695 TLB695 TBF695 SRJ695 SHN695 RXR695 RNV695 RDZ695 QUD695 QKH695 QAL695 PQP695 PGT695 OWX695 ONB695 ODF695 NTJ695 NJN695 MZR695 MPV695 MFZ695 LWD695 LMH695 LCL695 KSP695 KIT695 JYX695 JPB695 JFF695 IVJ695 ILN695 IBR695 HRV695 HHZ695 GYD695 GOH695 GEL695 FUP695 FKT695 FAX695 ERB695 EHF695 DXJ695 DNN695 DDR695 CTV695 CJZ695 CAD695 BQH695 BGL695 AWP695 AMT695 ACX695 TB695 S31 CAD316:CAD317 BQH316:BQH317 BGL316:BGL317 AWP316:AWP317 AMT316:AMT317 ACX316:ACX317 TB316:TB317 JF316:JF317 S320:S321 WVR316:WVR317 WLV316:WLV317 WBZ316:WBZ317 VSD316:VSD317 VIH316:VIH317 UYL316:UYL317 UOP316:UOP317 UET316:UET317 TUX316:TUX317 TLB316:TLB317 TBF316:TBF317 SRJ316:SRJ317 SHN316:SHN317 RXR316:RXR317 RNV316:RNV317 RDZ316:RDZ317 QUD316:QUD317 QKH316:QKH317 QAL316:QAL317 PQP316:PQP317 PGT316:PGT317 OWX316:OWX317 ONB316:ONB317 ODF316:ODF317 NTJ316:NTJ317 NJN316:NJN317 MZR316:MZR317 MPV316:MPV317 MFZ316:MFZ317 LWD316:LWD317 LMH316:LMH317 LCL316:LCL317 KSP316:KSP317 KIT316:KIT317 JYX316:JYX317 JPB316:JPB317 JFF316:JFF317 IVJ316:IVJ317 ILN316:ILN317 IBR316:IBR317 HRV316:HRV317 HHZ316:HHZ317 GYD316:GYD317 GOH316:GOH317 GEL316:GEL317 FUP316:FUP317 FKT316:FKT317 FAX316:FAX317 ERB316:ERB317 EHF316:EHF317 DXJ316:DXJ317 DNN316:DNN317 DDR316:DDR317 CTV316:CTV317 CJZ316:CJZ317 WWA536:WWA576 WME536:WME576 WCI536:WCI576 VSM536:VSM576 VIQ536:VIQ576 UYU536:UYU576 UOY536:UOY576 UFC536:UFC576 TVG536:TVG576 TLK536:TLK576 TBO536:TBO576 SRS536:SRS576 SHW536:SHW576 RYA536:RYA576 ROE536:ROE576 REI536:REI576 QUM536:QUM576 QKQ536:QKQ576 QAU536:QAU576 PQY536:PQY576 PHC536:PHC576 OXG536:OXG576 ONK536:ONK576 ODO536:ODO576 NTS536:NTS576 NJW536:NJW576 NAA536:NAA576 MQE536:MQE576 MGI536:MGI576 LWM536:LWM576 LMQ536:LMQ576 LCU536:LCU576 KSY536:KSY576 KJC536:KJC576 JZG536:JZG576 JPK536:JPK576 JFO536:JFO576 IVS536:IVS576 ILW536:ILW576 ICA536:ICA576 HSE536:HSE576 HII536:HII576 GYM536:GYM576 GOQ536:GOQ576 GEU536:GEU576 FUY536:FUY576 FLC536:FLC576 FBG536:FBG576 ERK536:ERK576 EHO536:EHO576 DXS536:DXS576 DNW536:DNW576 DEA536:DEA576 CUE536:CUE576 CKI536:CKI576 CAM536:CAM576 BQQ536:BQQ576 BGU536:BGU576 AWY536:AWY576 ANC536:ANC576 ADG536:ADG576 TK536:TK576 JO536:JO576 S540:S580">
      <formula1>0</formula1>
    </dataValidation>
    <dataValidation type="decimal" operator="greaterThanOrEqual" allowBlank="1" showInputMessage="1" showErrorMessage="1" errorTitle="Stroški dela" error="decimalno število!" sqref="T45:T49 S86 T508:T509 T797:T798 T472:T480 R65 T51:T59 T61:T64 T582:T588 T66:T71 T73:T93 T909:T937 T801:T840 JG533 AC513:AC518 T513:T522 T482:T506 GOI358:GOI361 T590:T591 GYE358:GYE361 HIA358:HIA361 HRW358:HRW361 IBS358:IBS361 ILO358:ILO361 IVK358:IVK361 JFG358:JFG361 JPC358:JPC361 JYY358:JYY361 KIU358:KIU361 KSQ358:KSQ361 LCM358:LCM361 LMI358:LMI361 LWE358:LWE361 MGA358:MGA361 MPW358:MPW361 MZS358:MZS361 NJO358:NJO361 NTK358:NTK361 ODG358:ODG361 ONC358:ONC361 OWY358:OWY361 PGU358:PGU361 PQQ358:PQQ361 QAM358:QAM361 QKI358:QKI361 QUE358:QUE361 REA358:REA361 RNW358:RNW361 RXS358:RXS361 SHO358:SHO361 SRK358:SRK361 TBG358:TBG361 TLC358:TLC361 TUY358:TUY361 UEU358:UEU361 UOQ358:UOQ361 UYM358:UYM361 VII358:VII361 VSE358:VSE361 WCA358:WCA361 WLW358:WLW361 WVS358:WVS361 T362:T365 JG358:JG361 TC358:TC361 ACY358:ACY361 AMU358:AMU361 AWQ358:AWQ361 BGM358:BGM361 BQI358:BQI361 CAE358:CAE361 CKA358:CKA361 CTW358:CTW361 DDS358:DDS361 DNO358:DNO361 DXK358:DXK361 EHG358:EHG361 ERC358:ERC361 FAY358:FAY361 FKU358:FKU361 FUQ358:FUQ361 GEM358:GEM361 T419 T431 JG427 TC427 ACY427 AMU427 AWQ427 BGM427 BQI427 CAE427 CKA427 CTW427 DDS427 DNO427 DXK427 EHG427 ERC427 FAY427 FKU427 FUQ427 GEM427 GOI427 GYE427 HIA427 HRW427 IBS427 ILO427 IVK427 JFG427 JPC427 JYY427 KIU427 KSQ427 LCM427 LMI427 LWE427 MGA427 MPW427 MZS427 NJO427 NTK427 ODG427 ONC427 OWY427 PGU427 PQQ427 QAM427 QKI427 QUE427 REA427 RNW427 RXS427 SHO427 SRK427 TBG427 TLC427 TUY427 UEU427 UOQ427 UYM427 VII427 VSE427 WCA427 WLW427 WVS427 T528:T533 JG524:JG529 TC524:TC529 ACY524:ACY529 AMU524:AMU529 AWQ524:AWQ529 BGM524:BGM529 BQI524:BQI529 CAE524:CAE529 CKA524:CKA529 CTW524:CTW529 DDS524:DDS529 DNO524:DNO529 DXK524:DXK529 EHG524:EHG529 ERC524:ERC529 FAY524:FAY529 FKU524:FKU529 FUQ524:FUQ529 GEM524:GEM529 GOI524:GOI529 GYE524:GYE529 HIA524:HIA529 HRW524:HRW529 IBS524:IBS529 ILO524:ILO529 IVK524:IVK529 JFG524:JFG529 JPC524:JPC529 JYY524:JYY529 KIU524:KIU529 KSQ524:KSQ529 LCM524:LCM529 LMI524:LMI529 LWE524:LWE529 MGA524:MGA529 MPW524:MPW529 MZS524:MZS529 NJO524:NJO529 NTK524:NTK529 ODG524:ODG529 ONC524:ONC529 OWY524:OWY529 PGU524:PGU529 PQQ524:PQQ529 QAM524:QAM529 QKI524:QKI529 QUE524:QUE529 REA524:REA529 RNW524:RNW529 RXS524:RXS529 SHO524:SHO529 SRK524:SRK529 TBG524:TBG529 TLC524:TLC529 TUY524:TUY529 UEU524:UEU529 UOQ524:UOQ529 UYM524:UYM529 VII524:VII529 VSE524:VSE529 WCA524:WCA529 WLW524:WLW529 WVS524:WVS529 TC533 ACY533 AMU533 AWQ533 BGM533 BQI533 CAE533 CKA533 CTW533 DDS533 DNO533 DXK533 EHG533 ERC533 FAY533 FKU533 FUQ533 GEM533 GOI533 GYE533 HIA533 HRW533 IBS533 ILO533 IVK533 JFG533 JPC533 JYY533 KIU533 KSQ533 LCM533 LMI533 LWE533 MGA533 MPW533 MZS533 NJO533 NTK533 ODG533 ONC533 OWY533 PGU533 PQQ533 QAM533 QKI533 QUE533 REA533 RNW533 RXS533 SHO533 SRK533 TBG533 TLC533 TUY533 UEU533 UOQ533 UYM533 VII533 VSE533 WCA533 WLW533 WVS533 T36:T43 T537 T31 CAE316:CAE317 BQI316:BQI317 BGM316:BGM317 AWQ316:AWQ317 AMU316:AMU317 ACY316:ACY317 TC316:TC317 JG316:JG317 T320:T321 WVS316:WVS317 WLW316:WLW317 WCA316:WCA317 VSE316:VSE317 VII316:VII317 UYM316:UYM317 UOQ316:UOQ317 UEU316:UEU317 TUY316:TUY317 TLC316:TLC317 TBG316:TBG317 SRK316:SRK317 SHO316:SHO317 RXS316:RXS317 RNW316:RNW317 REA316:REA317 QUE316:QUE317 QKI316:QKI317 QAM316:QAM317 PQQ316:PQQ317 PGU316:PGU317 OWY316:OWY317 ONC316:ONC317 ODG316:ODG317 NTK316:NTK317 NJO316:NJO317 MZS316:MZS317 MPW316:MPW317 MGA316:MGA317 LWE316:LWE317 LMI316:LMI317 LCM316:LCM317 KSQ316:KSQ317 KIU316:KIU317 JYY316:JYY317 JPC316:JPC317 JFG316:JFG317 IVK316:IVK317 ILO316:ILO317 IBS316:IBS317 HRW316:HRW317 HIA316:HIA317 GYE316:GYE317 GOI316:GOI317 GEM316:GEM317 FUQ316:FUQ317 FKU316:FKU317 FAY316:FAY317 ERC316:ERC317 EHG316:EHG317 DXK316:DXK317 DNO316:DNO317 DDS316:DDS317 CTW316:CTW317 CKA316:CKA317 WWB536:WWB576 WMF536:WMF576 WCJ536:WCJ576 VSN536:VSN576 VIR536:VIR576 UYV536:UYV576 UOZ536:UOZ576 UFD536:UFD576 TVH536:TVH576 TLL536:TLL576 TBP536:TBP576 SRT536:SRT576 SHX536:SHX576 RYB536:RYB576 ROF536:ROF576 REJ536:REJ576 QUN536:QUN576 QKR536:QKR576 QAV536:QAV576 PQZ536:PQZ576 PHD536:PHD576 OXH536:OXH576 ONL536:ONL576 ODP536:ODP576 NTT536:NTT576 NJX536:NJX576 NAB536:NAB576 MQF536:MQF576 MGJ536:MGJ576 LWN536:LWN576 LMR536:LMR576 LCV536:LCV576 KSZ536:KSZ576 KJD536:KJD576 JZH536:JZH576 JPL536:JPL576 JFP536:JFP576 IVT536:IVT576 ILX536:ILX576 ICB536:ICB576 HSF536:HSF576 HIJ536:HIJ576 GYN536:GYN576 GOR536:GOR576 GEV536:GEV576 FUZ536:FUZ576 FLD536:FLD576 FBH536:FBH576 ERL536:ERL576 EHP536:EHP576 DXT536:DXT576 DNX536:DNX576 DEB536:DEB576 CUF536:CUF576 CKJ536:CKJ576 CAN536:CAN576 BQR536:BQR576 BGV536:BGV576 AWZ536:AWZ576 AND536:AND576 ADH536:ADH576 TL536:TL576 JP536:JP576 T540:T580">
      <formula1>0</formula1>
    </dataValidation>
    <dataValidation type="whole" operator="greaterThanOrEqual" allowBlank="1" showInputMessage="1" showErrorMessage="1" errorTitle="Nabavna vrednost" error="celo število!" sqref="J51:J54 J45:J49 H65 J797:J798 J472:J480 H358 H773 J56:J59 J61:J64 J582:J588 J66:J70 J72:J92 J909:J937 J801:J840 IW533 J513:J522 GNY358:GNY361 J590:J591 GXU358:GXU361 HHQ358:HHQ361 HRM358:HRM361 IBI358:IBI361 ILE358:ILE361 IVA358:IVA361 JEW358:JEW361 JOS358:JOS361 JYO358:JYO361 KIK358:KIK361 KSG358:KSG361 LCC358:LCC361 LLY358:LLY361 LVU358:LVU361 MFQ358:MFQ361 MPM358:MPM361 MZI358:MZI361 NJE358:NJE361 NTA358:NTA361 OCW358:OCW361 OMS358:OMS361 OWO358:OWO361 PGK358:PGK361 PQG358:PQG361 QAC358:QAC361 QJY358:QJY361 QTU358:QTU361 RDQ358:RDQ361 RNM358:RNM361 RXI358:RXI361 SHE358:SHE361 SRA358:SRA361 TAW358:TAW361 TKS358:TKS361 TUO358:TUO361 UEK358:UEK361 UOG358:UOG361 UYC358:UYC361 VHY358:VHY361 VRU358:VRU361 WBQ358:WBQ361 WLM358:WLM361 WVI358:WVI361 J362:J365 IW358:IW361 SS358:SS361 ACO358:ACO361 AMK358:AMK361 AWG358:AWG361 BGC358:BGC361 BPY358:BPY361 BZU358:BZU361 CJQ358:CJQ361 CTM358:CTM361 DDI358:DDI361 DNE358:DNE361 DXA358:DXA361 EGW358:EGW361 EQS358:EQS361 FAO358:FAO361 FKK358:FKK361 FUG358:FUG361 GEC358:GEC361 J419 J528:J533 IW524:IW529 SS524:SS529 ACO524:ACO529 AMK524:AMK529 AWG524:AWG529 BGC524:BGC529 BPY524:BPY529 BZU524:BZU529 CJQ524:CJQ529 CTM524:CTM529 DDI524:DDI529 DNE524:DNE529 DXA524:DXA529 EGW524:EGW529 EQS524:EQS529 FAO524:FAO529 FKK524:FKK529 FUG524:FUG529 GEC524:GEC529 GNY524:GNY529 GXU524:GXU529 HHQ524:HHQ529 HRM524:HRM529 IBI524:IBI529 ILE524:ILE529 IVA524:IVA529 JEW524:JEW529 JOS524:JOS529 JYO524:JYO529 KIK524:KIK529 KSG524:KSG529 LCC524:LCC529 LLY524:LLY529 LVU524:LVU529 MFQ524:MFQ529 MPM524:MPM529 MZI524:MZI529 NJE524:NJE529 NTA524:NTA529 OCW524:OCW529 OMS524:OMS529 OWO524:OWO529 PGK524:PGK529 PQG524:PQG529 QAC524:QAC529 QJY524:QJY529 QTU524:QTU529 RDQ524:RDQ529 RNM524:RNM529 RXI524:RXI529 SHE524:SHE529 SRA524:SRA529 TAW524:TAW529 TKS524:TKS529 TUO524:TUO529 UEK524:UEK529 UOG524:UOG529 UYC524:UYC529 VHY524:VHY529 VRU524:VRU529 WBQ524:WBQ529 WLM524:WLM529 WVI524:WVI529 SS533 ACO533 AMK533 AWG533 BGC533 BPY533 BZU533 CJQ533 CTM533 DDI533 DNE533 DXA533 EGW533 EQS533 FAO533 FKK533 FUG533 GEC533 GNY533 GXU533 HHQ533 HRM533 IBI533 ILE533 IVA533 JEW533 JOS533 JYO533 KIK533 KSG533 LCC533 LLY533 LVU533 MFQ533 MPM533 MZI533 NJE533 NTA533 OCW533 OMS533 OWO533 PGK533 PQG533 QAC533 QJY533 QTU533 RDQ533 RNM533 RXI533 SHE533 SRA533 TAW533 TKS533 TUO533 UEK533 UOG533 UYC533 VHY533 VRU533 WBQ533 WLM533 WVI533 J36:J43 J537 J31 BZU316:BZU317 BPY316:BPY317 BGC316:BGC317 AWG316:AWG317 AMK316:AMK317 ACO316:ACO317 SS316:SS317 IW316:IW317 J320:J321 WVI316:WVI317 WLM316:WLM317 WBQ316:WBQ317 VRU316:VRU317 VHY316:VHY317 UYC316:UYC317 UOG316:UOG317 UEK316:UEK317 TUO316:TUO317 TKS316:TKS317 TAW316:TAW317 SRA316:SRA317 SHE316:SHE317 RXI316:RXI317 RNM316:RNM317 RDQ316:RDQ317 QTU316:QTU317 QJY316:QJY317 QAC316:QAC317 PQG316:PQG317 PGK316:PGK317 OWO316:OWO317 OMS316:OMS317 OCW316:OCW317 NTA316:NTA317 NJE316:NJE317 MZI316:MZI317 MPM316:MPM317 MFQ316:MFQ317 LVU316:LVU317 LLY316:LLY317 LCC316:LCC317 KSG316:KSG317 KIK316:KIK317 JYO316:JYO317 JOS316:JOS317 JEW316:JEW317 IVA316:IVA317 ILE316:ILE317 IBI316:IBI317 HRM316:HRM317 HHQ316:HHQ317 GXU316:GXU317 GNY316:GNY317 GEC316:GEC317 FUG316:FUG317 FKK316:FKK317 FAO316:FAO317 EQS316:EQS317 EGW316:EGW317 DXA316:DXA317 DNE316:DNE317 DDI316:DDI317 CTM316:CTM317 CJQ316:CJQ317 WVR536:WVR576 WLV536:WLV576 WBZ536:WBZ576 VSD536:VSD576 VIH536:VIH576 UYL536:UYL576 UOP536:UOP576 UET536:UET576 TUX536:TUX576 TLB536:TLB576 TBF536:TBF576 SRJ536:SRJ576 SHN536:SHN576 RXR536:RXR576 RNV536:RNV576 RDZ536:RDZ576 QUD536:QUD576 QKH536:QKH576 QAL536:QAL576 PQP536:PQP576 PGT536:PGT576 OWX536:OWX576 ONB536:ONB576 ODF536:ODF576 NTJ536:NTJ576 NJN536:NJN576 MZR536:MZR576 MPV536:MPV576 MFZ536:MFZ576 LWD536:LWD576 LMH536:LMH576 LCL536:LCL576 KSP536:KSP576 KIT536:KIT576 JYX536:JYX576 JPB536:JPB576 JFF536:JFF576 IVJ536:IVJ576 ILN536:ILN576 IBR536:IBR576 HRV536:HRV576 HHZ536:HHZ576 GYD536:GYD576 GOH536:GOH576 GEL536:GEL576 FUP536:FUP576 FKT536:FKT576 FAX536:FAX576 ERB536:ERB576 EHF536:EHF576 DXJ536:DXJ576 DNN536:DNN576 DDR536:DDR576 CTV536:CTV576 CJZ536:CJZ576 CAD536:CAD576 BQH536:BQH576 BGL536:BGL576 AWP536:AWP576 AMT536:AMT576 ACX536:ACX576 TB536:TB576 JF536:JF576 J540:J580">
      <formula1>0</formula1>
    </dataValidation>
    <dataValidation type="whole" allowBlank="1" showInputMessage="1" showErrorMessage="1" errorTitle="Leto" error="celo število" sqref="H45:H49 H513:H522 H797:H798 H832 H819 H817 H84:H93 H834:H835 H472:H480 H828:H830 H51:H59 H61:H64 H839:H853 H821:H826 H582:H588 H66:H82 H924:H937 H909:H922 H801:H815 IU537 F65 GNW358:GNW361 H590:H591 GXS358:GXS361 HHO358:HHO361 HRK358:HRK361 IBG358:IBG361 ILC358:ILC361 IUY358:IUY361 JEU358:JEU361 JOQ358:JOQ361 JYM358:JYM361 KII358:KII361 KSE358:KSE361 LCA358:LCA361 LLW358:LLW361 LVS358:LVS361 MFO358:MFO361 MPK358:MPK361 MZG358:MZG361 NJC358:NJC361 NSY358:NSY361 OCU358:OCU361 OMQ358:OMQ361 OWM358:OWM361 PGI358:PGI361 PQE358:PQE361 QAA358:QAA361 QJW358:QJW361 QTS358:QTS361 RDO358:RDO361 RNK358:RNK361 RXG358:RXG361 SHC358:SHC361 SQY358:SQY361 TAU358:TAU361 TKQ358:TKQ361 TUM358:TUM361 UEI358:UEI361 UOE358:UOE361 UYA358:UYA361 VHW358:VHW361 VRS358:VRS361 WBO358:WBO361 WLK358:WLK361 WVG358:WVG361 H362:H365 IU362:IU365 SQ358:SQ361 ACM358:ACM361 AMI358:AMI361 AWE358:AWE361 BGA358:BGA361 BPW358:BPW361 BZS358:BZS361 CJO358:CJO361 CTK358:CTK361 DDG358:DDG361 DNC358:DNC361 DWY358:DWY361 EGU358:EGU361 EQQ358:EQQ361 FAM358:FAM361 FKI358:FKI361 FUE358:FUE361 GEA358:GEA361 H419 H528:H533 IU528:IU533 SQ524:SQ529 ACM524:ACM529 AMI524:AMI529 AWE524:AWE529 BGA524:BGA529 BPW524:BPW529 BZS524:BZS529 CJO524:CJO529 CTK524:CTK529 DDG524:DDG529 DNC524:DNC529 DWY524:DWY529 EGU524:EGU529 EQQ524:EQQ529 FAM524:FAM529 FKI524:FKI529 FUE524:FUE529 GEA524:GEA529 GNW524:GNW529 GXS524:GXS529 HHO524:HHO529 HRK524:HRK529 IBG524:IBG529 ILC524:ILC529 IUY524:IUY529 JEU524:JEU529 JOQ524:JOQ529 JYM524:JYM529 KII524:KII529 KSE524:KSE529 LCA524:LCA529 LLW524:LLW529 LVS524:LVS529 MFO524:MFO529 MPK524:MPK529 MZG524:MZG529 NJC524:NJC529 NSY524:NSY529 OCU524:OCU529 OMQ524:OMQ529 OWM524:OWM529 PGI524:PGI529 PQE524:PQE529 QAA524:QAA529 QJW524:QJW529 QTS524:QTS529 RDO524:RDO529 RNK524:RNK529 RXG524:RXG529 SHC524:SHC529 SQY524:SQY529 TAU524:TAU529 TKQ524:TKQ529 TUM524:TUM529 UEI524:UEI529 UOE524:UOE529 UYA524:UYA529 VHW524:VHW529 VRS524:VRS529 WBO524:WBO529 WLK524:WLK529 WVG524:WVG529 SQ533 ACM533 AMI533 AWE533 BGA533 BPW533 BZS533 CJO533 CTK533 DDG533 DNC533 DWY533 EGU533 EQQ533 FAM533 FKI533 FUE533 GEA533 GNW533 GXS533 HHO533 HRK533 IBG533 ILC533 IUY533 JEU533 JOQ533 JYM533 KII533 KSE533 LCA533 LLW533 LVS533 MFO533 MPK533 MZG533 NJC533 NSY533 OCU533 OMQ533 OWM533 PGI533 PQE533 QAA533 QJW533 QTS533 RDO533 RNK533 RXG533 SHC533 SQY533 TAU533 TKQ533 TUM533 UEI533 UOE533 UYA533 VHW533 VRS533 WBO533 WLK533 WVG533 H36:H43 H537 H31 BZS316:BZS317 BPW316:BPW317 BGA316:BGA317 AWE316:AWE317 AMI316:AMI317 ACM316:ACM317 SQ316:SQ317 IU320:IU321 H320:H321 WVG316:WVG317 WLK316:WLK317 WBO316:WBO317 VRS316:VRS317 VHW316:VHW317 UYA316:UYA317 UOE316:UOE317 UEI316:UEI317 TUM316:TUM317 TKQ316:TKQ317 TAU316:TAU317 SQY316:SQY317 SHC316:SHC317 RXG316:RXG317 RNK316:RNK317 RDO316:RDO317 QTS316:QTS317 QJW316:QJW317 QAA316:QAA317 PQE316:PQE317 PGI316:PGI317 OWM316:OWM317 OMQ316:OMQ317 OCU316:OCU317 NSY316:NSY317 NJC316:NJC317 MZG316:MZG317 MPK316:MPK317 MFO316:MFO317 LVS316:LVS317 LLW316:LLW317 LCA316:LCA317 KSE316:KSE317 KII316:KII317 JYM316:JYM317 JOQ316:JOQ317 JEU316:JEU317 IUY316:IUY317 ILC316:ILC317 IBG316:IBG317 HRK316:HRK317 HHO316:HHO317 GXS316:GXS317 GNW316:GNW317 GEA316:GEA317 FUE316:FUE317 FKI316:FKI317 FAM316:FAM317 EQQ316:EQQ317 EGU316:EGU317 DWY316:DWY317 DNC316:DNC317 DDG316:DDG317 CTK316:CTK317 CJO316:CJO317 WVP536:WVP576 WLT536:WLT576 WBX536:WBX576 VSB536:VSB576 VIF536:VIF576 UYJ536:UYJ576 UON536:UON576 UER536:UER576 TUV536:TUV576 TKZ536:TKZ576 TBD536:TBD576 SRH536:SRH576 SHL536:SHL576 RXP536:RXP576 RNT536:RNT576 RDX536:RDX576 QUB536:QUB576 QKF536:QKF576 QAJ536:QAJ576 PQN536:PQN576 PGR536:PGR576 OWV536:OWV576 OMZ536:OMZ576 ODD536:ODD576 NTH536:NTH576 NJL536:NJL576 MZP536:MZP576 MPT536:MPT576 MFX536:MFX576 LWB536:LWB576 LMF536:LMF576 LCJ536:LCJ576 KSN536:KSN576 KIR536:KIR576 JYV536:JYV576 JOZ536:JOZ576 JFD536:JFD576 IVH536:IVH576 ILL536:ILL576 IBP536:IBP576 HRT536:HRT576 HHX536:HHX576 GYB536:GYB576 GOF536:GOF576 GEJ536:GEJ576 FUN536:FUN576 FKR536:FKR576 FAV536:FAV576 EQZ536:EQZ576 EHD536:EHD576 DXH536:DXH576 DNL536:DNL576 DDP536:DDP576 CTT536:CTT576 CJX536:CJX576 CAB536:CAB576 BQF536:BQF576 BGJ536:BGJ576 AWN536:AWN576 AMR536:AMR576 ACV536:ACV576 SZ536:SZ576 JD536:JD576 H540:H580">
      <formula1>1900</formula1>
      <formula2>2020</formula2>
    </dataValidation>
    <dataValidation type="whole" allowBlank="1" showInputMessage="1" showErrorMessage="1" errorTitle="Klasifikacija" error="Gl. zavihek Classification ali zavihek Klasifikacija_x000a_" sqref="WWS524:WWS529 AA52:AB53 AA43:AB43 AB54 AA42 AA45:AB46 AA47 AA51 AA40 AA36:AB39 AA48:AB49 AA68:AB68 Y76:Z76 Y70:Z71 AB81 AA482:AA494 AA64 Y65 AA66:AA67 AA54:AA56 AA41:AB41 AA61:AB63 AA83:AB93 AA57:AB59 AA69:AA82 AA519:AA522 AA496:AA509 AA31 WDA524:WDA529 KH525:KH526 UD525:UD526 ADZ525:ADZ526 ANV525:ANV526 AXR525:AXR526 BHN525:BHN526 BRJ525:BRJ526 CBF525:CBF526 CLB525:CLB526 CUX525:CUX526 DET525:DET526 DOP525:DOP526 DYL525:DYL526 EIH525:EIH526 ESD525:ESD526 FBZ525:FBZ526 FLV525:FLV526 FVR525:FVR526 GFN525:GFN526 GPJ525:GPJ526 GZF525:GZF526 HJB525:HJB526 HSX525:HSX526 ICT525:ICT526 IMP525:IMP526 IWL525:IWL526 JGH525:JGH526 JQD525:JQD526 JZZ525:JZZ526 KJV525:KJV526 KTR525:KTR526 LDN525:LDN526 LNJ525:LNJ526 LXF525:LXF526 MHB525:MHB526 MQX525:MQX526 NAT525:NAT526 NKP525:NKP526 NUL525:NUL526 OEH525:OEH526 OOD525:OOD526 OXZ525:OXZ526 PHV525:PHV526 PRR525:PRR526 QBN525:QBN526 QLJ525:QLJ526 QVF525:QVF526 RFB525:RFB526 ROX525:ROX526 RYT525:RYT526 SIP525:SIP526 SSL525:SSL526 TCH525:TCH526 TMD525:TMD526 TVZ525:TVZ526 UFV525:UFV526 UPR525:UPR526 UZN525:UZN526 VJJ525:VJJ526 VTF525:VTF526 WDB525:WDB526 WMX525:WMX526 WWT525:WWT526 WMW524:WMW529 KG524:KG529 UC524:UC529 ADY524:ADY529 ANU524:ANU529 AXQ524:AXQ529 BHM524:BHM529 BRI524:BRI529 CBE524:CBE529 CLA524:CLA529 CUW524:CUW529 DES524:DES529 DOO524:DOO529 DYK524:DYK529 EIG524:EIG529 ESC524:ESC529 FBY524:FBY529 FLU524:FLU529 FVQ524:FVQ529 GFM524:GFM529 GPI524:GPI529 GZE524:GZE529 HJA524:HJA529 HSW524:HSW529 ICS524:ICS529 IMO524:IMO529 IWK524:IWK529 JGG524:JGG529 JQC524:JQC529 JZY524:JZY529 KJU524:KJU529 KTQ524:KTQ529 LDM524:LDM529 LNI524:LNI529 LXE524:LXE529 MHA524:MHA529 MQW524:MQW529 NAS524:NAS529 NKO524:NKO529 NUK524:NUK529 OEG524:OEG529 OOC524:OOC529 OXY524:OXY529 PHU524:PHU529 PRQ524:PRQ529 QBM524:QBM529 QLI524:QLI529 QVE524:QVE529 RFA524:RFA529 ROW524:ROW529 RYS524:RYS529 SIO524:SIO529 SSK524:SSK529 TCG524:TCG529 TMC524:TMC529 TVY524:TVY529 UFU524:UFU529 UPQ524:UPQ529 UZM524:UZM529 VJI524:VJI529 VTE524:VTE529 AT532:AT533">
      <formula1>1</formula1>
      <formula2>9</formula2>
    </dataValidation>
    <dataValidation type="whole" allowBlank="1" showErrorMessage="1" errorTitle="Odstotek uporabe" error="odstotek (celoštevilska vrednost)" sqref="AI44 AL44 AO44 AR44 AU44 AX44 AI50 AL50 AO50 AR50 AU50 AX50 AX219:AX225 AI219:AI225 AL219:AL225 AO219:AO225 AR219:AR225 AU219:AU225 AL244:AL245 JR240:JR241 TN240:TN241 ADJ240:ADJ241 ANF240:ANF241 AXB240:AXB241 BGX240:BGX241 BQT240:BQT241 CAP240:CAP241 CKL240:CKL241 CUH240:CUH241 DED240:DED241 DNZ240:DNZ241 DXV240:DXV241 EHR240:EHR241 ERN240:ERN241 FBJ240:FBJ241 FLF240:FLF241 FVB240:FVB241 GEX240:GEX241 GOT240:GOT241 GYP240:GYP241 HIL240:HIL241 HSH240:HSH241 ICD240:ICD241 ILZ240:ILZ241 IVV240:IVV241 JFR240:JFR241 JPN240:JPN241 JZJ240:JZJ241 KJF240:KJF241 KTB240:KTB241 LCX240:LCX241 LMT240:LMT241 LWP240:LWP241 MGL240:MGL241 MQH240:MQH241 NAD240:NAD241 NJZ240:NJZ241 NTV240:NTV241 ODR240:ODR241 ONN240:ONN241 OXJ240:OXJ241 PHF240:PHF241 PRB240:PRB241 QAX240:QAX241 QKT240:QKT241 QUP240:QUP241 REL240:REL241 ROH240:ROH241 RYD240:RYD241 SHZ240:SHZ241 SRV240:SRV241 TBR240:TBR241 TLN240:TLN241 TVJ240:TVJ241 UFF240:UFF241 UPB240:UPB241 UYX240:UYX241 VIT240:VIT241 VSP240:VSP241 WCL240:WCL241 WMH240:WMH241 WWD240:WWD241 AO244:AO245 JU240:JU241 TQ240:TQ241 ADM240:ADM241 ANI240:ANI241 AXE240:AXE241 BHA240:BHA241 BQW240:BQW241 CAS240:CAS241 CKO240:CKO241 CUK240:CUK241 DEG240:DEG241 DOC240:DOC241 DXY240:DXY241 EHU240:EHU241 ERQ240:ERQ241 FBM240:FBM241 FLI240:FLI241 FVE240:FVE241 GFA240:GFA241 GOW240:GOW241 GYS240:GYS241 HIO240:HIO241 HSK240:HSK241 ICG240:ICG241 IMC240:IMC241 IVY240:IVY241 JFU240:JFU241 JPQ240:JPQ241 JZM240:JZM241 KJI240:KJI241 KTE240:KTE241 LDA240:LDA241 LMW240:LMW241 LWS240:LWS241 MGO240:MGO241 MQK240:MQK241 NAG240:NAG241 NKC240:NKC241 NTY240:NTY241 ODU240:ODU241 ONQ240:ONQ241 OXM240:OXM241 PHI240:PHI241 PRE240:PRE241 QBA240:QBA241 QKW240:QKW241 QUS240:QUS241 REO240:REO241 ROK240:ROK241 RYG240:RYG241 SIC240:SIC241 SRY240:SRY241 TBU240:TBU241 TLQ240:TLQ241 TVM240:TVM241 UFI240:UFI241 UPE240:UPE241 UZA240:UZA241 VIW240:VIW241 VSS240:VSS241 WCO240:WCO241 WMK240:WMK241 WWG240:WWG241 AR244:AR245 JX240:JX241 TT240:TT241 ADP240:ADP241 ANL240:ANL241 AXH240:AXH241 BHD240:BHD241 BQZ240:BQZ241 CAV240:CAV241 CKR240:CKR241 CUN240:CUN241 DEJ240:DEJ241 DOF240:DOF241 DYB240:DYB241 EHX240:EHX241 ERT240:ERT241 FBP240:FBP241 FLL240:FLL241 FVH240:FVH241 GFD240:GFD241 GOZ240:GOZ241 GYV240:GYV241 HIR240:HIR241 HSN240:HSN241 ICJ240:ICJ241 IMF240:IMF241 IWB240:IWB241 JFX240:JFX241 JPT240:JPT241 JZP240:JZP241 KJL240:KJL241 KTH240:KTH241 LDD240:LDD241 LMZ240:LMZ241 LWV240:LWV241 MGR240:MGR241 MQN240:MQN241 NAJ240:NAJ241 NKF240:NKF241 NUB240:NUB241 ODX240:ODX241 ONT240:ONT241 OXP240:OXP241 PHL240:PHL241 PRH240:PRH241 QBD240:QBD241 QKZ240:QKZ241 QUV240:QUV241 RER240:RER241 RON240:RON241 RYJ240:RYJ241 SIF240:SIF241 SSB240:SSB241 TBX240:TBX241 TLT240:TLT241 TVP240:TVP241 UFL240:UFL241 UPH240:UPH241 UZD240:UZD241 VIZ240:VIZ241 VSV240:VSV241 WCR240:WCR241 WMN240:WMN241 WWJ240:WWJ241 WME240:WME241 KA240:KA241 TW240:TW241 ADS240:ADS241 ANO240:ANO241 AXK240:AXK241 BHG240:BHG241 BRC240:BRC241 CAY240:CAY241 CKU240:CKU241 CUQ240:CUQ241 DEM240:DEM241 DOI240:DOI241 DYE240:DYE241 EIA240:EIA241 ERW240:ERW241 FBS240:FBS241 FLO240:FLO241 FVK240:FVK241 GFG240:GFG241 GPC240:GPC241 GYY240:GYY241 HIU240:HIU241 HSQ240:HSQ241 ICM240:ICM241 IMI240:IMI241 IWE240:IWE241 JGA240:JGA241 JPW240:JPW241 JZS240:JZS241 KJO240:KJO241 KTK240:KTK241 LDG240:LDG241 LNC240:LNC241 LWY240:LWY241 MGU240:MGU241 MQQ240:MQQ241 NAM240:NAM241 NKI240:NKI241 NUE240:NUE241 OEA240:OEA241 ONW240:ONW241 OXS240:OXS241 PHO240:PHO241 PRK240:PRK241 QBG240:QBG241 QLC240:QLC241 QUY240:QUY241 REU240:REU241 ROQ240:ROQ241 RYM240:RYM241 SII240:SII241 SSE240:SSE241 TCA240:TCA241 TLW240:TLW241 TVS240:TVS241 UFO240:UFO241 UPK240:UPK241 UZG240:UZG241 VJC240:VJC241 VSY240:VSY241 WCU240:WCU241 WMQ240:WMQ241 WWM240:WWM241 WWA240:WWA241 KD240:KD241 TZ240:TZ241 ADV240:ADV241 ANR240:ANR241 AXN240:AXN241 BHJ240:BHJ241 BRF240:BRF241 CBB240:CBB241 CKX240:CKX241 CUT240:CUT241 DEP240:DEP241 DOL240:DOL241 DYH240:DYH241 EID240:EID241 ERZ240:ERZ241 FBV240:FBV241 FLR240:FLR241 FVN240:FVN241 GFJ240:GFJ241 GPF240:GPF241 GZB240:GZB241 HIX240:HIX241 HST240:HST241 ICP240:ICP241 IML240:IML241 IWH240:IWH241 JGD240:JGD241 JPZ240:JPZ241 JZV240:JZV241 KJR240:KJR241 KTN240:KTN241 LDJ240:LDJ241 LNF240:LNF241 LXB240:LXB241 MGX240:MGX241 MQT240:MQT241 NAP240:NAP241 NKL240:NKL241 NUH240:NUH241 OED240:OED241 ONZ240:ONZ241 OXV240:OXV241 PHR240:PHR241 PRN240:PRN241 QBJ240:QBJ241 QLF240:QLF241 QVB240:QVB241 REX240:REX241 ROT240:ROT241 RYP240:RYP241 SIL240:SIL241 SSH240:SSH241 TCD240:TCD241 TLZ240:TLZ241 TVV240:TVV241 UFR240:UFR241 UPN240:UPN241 UZJ240:UZJ241 VJF240:VJF241 VTB240:VTB241 WCX240:WCX241 WMT240:WMT241 WWP240:WWP241 AI244:AI245 JO240:JO241 TK240:TK241 ADG240:ADG241 ANC240:ANC241 AWY240:AWY241 BGU240:BGU241 BQQ240:BQQ241 CAM240:CAM241 CKI240:CKI241 CUE240:CUE241 DEA240:DEA241 DNW240:DNW241 DXS240:DXS241 EHO240:EHO241 ERK240:ERK241 FBG240:FBG241 FLC240:FLC241 FUY240:FUY241 GEU240:GEU241 GOQ240:GOQ241 GYM240:GYM241 HII240:HII241 HSE240:HSE241 ICA240:ICA241 ILW240:ILW241 IVS240:IVS241 JFO240:JFO241 JPK240:JPK241 JZG240:JZG241 KJC240:KJC241 KSY240:KSY241 LCU240:LCU241 LMQ240:LMQ241 LWM240:LWM241 MGI240:MGI241 MQE240:MQE241 NAA240:NAA241 NJW240:NJW241 NTS240:NTS241 ODO240:ODO241 ONK240:ONK241 OXG240:OXG241 PHC240:PHC241 PQY240:PQY241 QAU240:QAU241 QKQ240:QKQ241 QUM240:QUM241 REI240:REI241 ROE240:ROE241 RYA240:RYA241 SHW240:SHW241 SRS240:SRS241 TBO240:TBO241 TLK240:TLK241 TVG240:TVG241 UFC240:UFC241 UOY240:UOY241 UYU240:UYU241 VIQ240:VIQ241 VSM240:VSM241 WCI240:WCI241">
      <formula1>0</formula1>
      <formula2>100</formula2>
    </dataValidation>
    <dataValidation type="decimal" allowBlank="1" showErrorMessage="1" errorTitle="Stroški dela operaterja" error="decimalno število!" sqref="AD44:AE44 AD50:AE50 AD219:AE225 WWV240:WWW241 AW244:AX245 KJ240:KK241 UF240:UG241 AEB240:AEC241 ANX240:ANY241 AXT240:AXU241 BHP240:BHQ241 BRL240:BRM241 CBH240:CBI241 CLD240:CLE241 CUZ240:CVA241 DEV240:DEW241 DOR240:DOS241 DYN240:DYO241 EIJ240:EIK241 ESF240:ESG241 FCB240:FCC241 FLX240:FLY241 FVT240:FVU241 GFP240:GFQ241 GPL240:GPM241 GZH240:GZI241 HJD240:HJE241 HSZ240:HTA241 ICV240:ICW241 IMR240:IMS241 IWN240:IWO241 JGJ240:JGK241 JQF240:JQG241 KAB240:KAC241 KJX240:KJY241 KTT240:KTU241 LDP240:LDQ241 LNL240:LNM241 LXH240:LXI241 MHD240:MHE241 MQZ240:MRA241 NAV240:NAW241 NKR240:NKS241 NUN240:NUO241 OEJ240:OEK241 OOF240:OOG241 OYB240:OYC241 PHX240:PHY241 PRT240:PRU241 QBP240:QBQ241 QLL240:QLM241 QVH240:QVI241 RFD240:RFE241 ROZ240:RPA241 RYV240:RYW241 SIR240:SIS241 SSN240:SSO241 TCJ240:TCK241 TMF240:TMG241 TWB240:TWC241 UFX240:UFY241 UPT240:UPU241 UZP240:UZQ241 VJL240:VJM241 VTH240:VTI241 WDD240:WDE241 WMZ240:WNA241 AD697:AE697">
      <formula1>0</formula1>
      <formula2>200</formula2>
    </dataValidation>
    <dataValidation type="whole" allowBlank="1" showErrorMessage="1" errorTitle="Klasifikacija" error="Gl. zavihek Classification ali zavihek Klasifikacija_x000a_" sqref="Y44 Y50 Y219:Y225 WWQ240:WWQ241 KE240:KE241 UA240:UA241 ADW240:ADW241 ANS240:ANS241 AXO240:AXO241 BHK240:BHK241 BRG240:BRG241 CBC240:CBC241 CKY240:CKY241 CUU240:CUU241 DEQ240:DEQ241 DOM240:DOM241 DYI240:DYI241 EIE240:EIE241 ESA240:ESA241 FBW240:FBW241 FLS240:FLS241 FVO240:FVO241 GFK240:GFK241 GPG240:GPG241 GZC240:GZC241 HIY240:HIY241 HSU240:HSU241 ICQ240:ICQ241 IMM240:IMM241 IWI240:IWI241 JGE240:JGE241 JQA240:JQA241 JZW240:JZW241 KJS240:KJS241 KTO240:KTO241 LDK240:LDK241 LNG240:LNG241 LXC240:LXC241 MGY240:MGY241 MQU240:MQU241 NAQ240:NAQ241 NKM240:NKM241 NUI240:NUI241 OEE240:OEE241 OOA240:OOA241 OXW240:OXW241 PHS240:PHS241 PRO240:PRO241 QBK240:QBK241 QLG240:QLG241 QVC240:QVC241 REY240:REY241 ROU240:ROU241 RYQ240:RYQ241 SIM240:SIM241 SSI240:SSI241 TCE240:TCE241 TMA240:TMA241 TVW240:TVW241 UFS240:UFS241 UPO240:UPO241 UZK240:UZK241 VJG240:VJG241 VTC240:VTC241 WCY240:WCY241 WMU240:WMU241">
      <formula1>1</formula1>
      <formula2>4</formula2>
    </dataValidation>
    <dataValidation type="whole" allowBlank="1" showErrorMessage="1" errorTitle="Klasifikacija" error="Gl. zavihek Classification ali zavihek Klasifikacija_x000a_" sqref="Z44 Z50 Z219:Z225 WWR240:WWR241 Z697 KF240:KF241 UB240:UB241 ADX240:ADX241 ANT240:ANT241 AXP240:AXP241 BHL240:BHL241 BRH240:BRH241 CBD240:CBD241 CKZ240:CKZ241 CUV240:CUV241 DER240:DER241 DON240:DON241 DYJ240:DYJ241 EIF240:EIF241 ESB240:ESB241 FBX240:FBX241 FLT240:FLT241 FVP240:FVP241 GFL240:GFL241 GPH240:GPH241 GZD240:GZD241 HIZ240:HIZ241 HSV240:HSV241 ICR240:ICR241 IMN240:IMN241 IWJ240:IWJ241 JGF240:JGF241 JQB240:JQB241 JZX240:JZX241 KJT240:KJT241 KTP240:KTP241 LDL240:LDL241 LNH240:LNH241 LXD240:LXD241 MGZ240:MGZ241 MQV240:MQV241 NAR240:NAR241 NKN240:NKN241 NUJ240:NUJ241 OEF240:OEF241 OOB240:OOB241 OXX240:OXX241 PHT240:PHT241 PRP240:PRP241 QBL240:QBL241 QLH240:QLH241 QVD240:QVD241 REZ240:REZ241 ROV240:ROV241 RYR240:RYR241 SIN240:SIN241 SSJ240:SSJ241 TCF240:TCF241 TMB240:TMB241 TVX240:TVX241 UFT240:UFT241 UPP240:UPP241 UZL240:UZL241 VJH240:VJH241 VTD240:VTD241 WCZ240:WCZ241 WMV240:WMV241">
      <formula1>1</formula1>
      <formula2>12</formula2>
    </dataValidation>
    <dataValidation type="whole" allowBlank="1" showErrorMessage="1" errorTitle="Klasifikacija" error="Gl. zavihek Classification ali zavihek Klasifikacija_x000a_" sqref="AA44 AA50:AB50 AA219:AB225 KG240:KH241 UC240:UD241 ADY240:ADZ241 ANU240:ANV241 AXQ240:AXR241 BHM240:BHN241 BRI240:BRJ241 CBE240:CBF241 CLA240:CLB241 CUW240:CUX241 DES240:DET241 DOO240:DOP241 DYK240:DYL241 EIG240:EIH241 ESC240:ESD241 FBY240:FBZ241 FLU240:FLV241 FVQ240:FVR241 GFM240:GFN241 GPI240:GPJ241 GZE240:GZF241 HJA240:HJB241 HSW240:HSX241 ICS240:ICT241 IMO240:IMP241 IWK240:IWL241 JGG240:JGH241 JQC240:JQD241 JZY240:JZZ241 KJU240:KJV241 KTQ240:KTR241 LDM240:LDN241 LNI240:LNJ241 LXE240:LXF241 MHA240:MHB241 MQW240:MQX241 NAS240:NAT241 NKO240:NKP241 NUK240:NUL241 OEG240:OEH241 OOC240:OOD241 OXY240:OXZ241 PHU240:PHV241 PRQ240:PRR241 QBM240:QBN241 QLI240:QLJ241 QVE240:QVF241 RFA240:RFB241 ROW240:ROX241 RYS240:RYT241 SIO240:SIP241 SSK240:SSL241 TCG240:TCH241 TMC240:TMD241 TVY240:TVZ241 UFU240:UFV241 UPQ240:UPR241 UZM240:UZN241 VJI240:VJJ241 VTE240:VTF241 WDA240:WDB241 WMW240:WMX241 WWS240:WWT241 AB244:AB245 AT244:AT245">
      <formula1>1</formula1>
      <formula2>9</formula2>
    </dataValidation>
    <dataValidation type="textLength" allowBlank="1" showErrorMessage="1" sqref="X50 X44 X219:X225 X244:X245 JK240:JK241 TG240:TG241 ADC240:ADC241 AMY240:AMY241 AWU240:AWU241 BGQ240:BGQ241 BQM240:BQM241 CAI240:CAI241 CKE240:CKE241 CUA240:CUA241 DDW240:DDW241 DNS240:DNS241 DXO240:DXO241 EHK240:EHK241 ERG240:ERG241 FBC240:FBC241 FKY240:FKY241 FUU240:FUU241 GEQ240:GEQ241 GOM240:GOM241 GYI240:GYI241 HIE240:HIE241 HSA240:HSA241 IBW240:IBW241 ILS240:ILS241 IVO240:IVO241 JFK240:JFK241 JPG240:JPG241 JZC240:JZC241 KIY240:KIY241 KSU240:KSU241 LCQ240:LCQ241 LMM240:LMM241 LWI240:LWI241 MGE240:MGE241 MQA240:MQA241 MZW240:MZW241 NJS240:NJS241 NTO240:NTO241 ODK240:ODK241 ONG240:ONG241 OXC240:OXC241 PGY240:PGY241 PQU240:PQU241 QAQ240:QAQ241 QKM240:QKM241 QUI240:QUI241 REE240:REE241 ROA240:ROA241 RXW240:RXW241 SHS240:SHS241 SRO240:SRO241 TBK240:TBK241 TLG240:TLG241 TVC240:TVC241 UEY240:UEY241 UOU240:UOU241 UYQ240:UYQ241 VIM240:VIM241 VSI240:VSI241 WCE240:WCE241 WMA240:WMA241 WVW240:WVW241">
      <formula1>0</formula1>
      <formula2>100</formula2>
    </dataValidation>
    <dataValidation type="whole" allowBlank="1" showErrorMessage="1" errorTitle="Stopnja odpisanosti" error="odstotek (celoštevilska vrednost)" sqref="W44 W50 W219:W225 W244:W245 JJ240:JJ241 TF240:TF241 ADB240:ADB241 AMX240:AMX241 AWT240:AWT241 BGP240:BGP241 BQL240:BQL241 CAH240:CAH241 CKD240:CKD241 CTZ240:CTZ241 DDV240:DDV241 DNR240:DNR241 DXN240:DXN241 EHJ240:EHJ241 ERF240:ERF241 FBB240:FBB241 FKX240:FKX241 FUT240:FUT241 GEP240:GEP241 GOL240:GOL241 GYH240:GYH241 HID240:HID241 HRZ240:HRZ241 IBV240:IBV241 ILR240:ILR241 IVN240:IVN241 JFJ240:JFJ241 JPF240:JPF241 JZB240:JZB241 KIX240:KIX241 KST240:KST241 LCP240:LCP241 LML240:LML241 LWH240:LWH241 MGD240:MGD241 MPZ240:MPZ241 MZV240:MZV241 NJR240:NJR241 NTN240:NTN241 ODJ240:ODJ241 ONF240:ONF241 OXB240:OXB241 PGX240:PGX241 PQT240:PQT241 QAP240:QAP241 QKL240:QKL241 QUH240:QUH241 RED240:RED241 RNZ240:RNZ241 RXV240:RXV241 SHR240:SHR241 SRN240:SRN241 TBJ240:TBJ241 TLF240:TLF241 TVB240:TVB241 UEX240:UEX241 UOT240:UOT241 UYP240:UYP241 VIL240:VIL241 VSH240:VSH241 WCD240:WCD241 WLZ240:WLZ241 WVV240:WVV241">
      <formula1>0</formula1>
      <formula2>100</formula2>
    </dataValidation>
    <dataValidation type="decimal" operator="greaterThanOrEqual" allowBlank="1" showErrorMessage="1" errorTitle="Amortizacija" error="decimalno število!" sqref="R44 R50 R219:R225 R244:R245 JE240:JE241 TA240:TA241 ACW240:ACW241 AMS240:AMS241 AWO240:AWO241 BGK240:BGK241 BQG240:BQG241 CAC240:CAC241 CJY240:CJY241 CTU240:CTU241 DDQ240:DDQ241 DNM240:DNM241 DXI240:DXI241 EHE240:EHE241 ERA240:ERA241 FAW240:FAW241 FKS240:FKS241 FUO240:FUO241 GEK240:GEK241 GOG240:GOG241 GYC240:GYC241 HHY240:HHY241 HRU240:HRU241 IBQ240:IBQ241 ILM240:ILM241 IVI240:IVI241 JFE240:JFE241 JPA240:JPA241 JYW240:JYW241 KIS240:KIS241 KSO240:KSO241 LCK240:LCK241 LMG240:LMG241 LWC240:LWC241 MFY240:MFY241 MPU240:MPU241 MZQ240:MZQ241 NJM240:NJM241 NTI240:NTI241 ODE240:ODE241 ONA240:ONA241 OWW240:OWW241 PGS240:PGS241 PQO240:PQO241 QAK240:QAK241 QKG240:QKG241 QUC240:QUC241 RDY240:RDY241 RNU240:RNU241 RXQ240:RXQ241 SHM240:SHM241 SRI240:SRI241 TBE240:TBE241 TLA240:TLA241 TUW240:TUW241 UES240:UES241 UOO240:UOO241 UYK240:UYK241 VIG240:VIG241 VSC240:VSC241 WBY240:WBY241 WLU240:WLU241 WVQ240:WVQ241">
      <formula1>0</formula1>
      <formula2>0</formula2>
    </dataValidation>
    <dataValidation type="decimal" operator="greaterThanOrEqual" allowBlank="1" showErrorMessage="1" errorTitle="Stroški materiala" error="decimalno število!" sqref="S44 S50 S219:S225 S244:S245 JF240:JF241 TB240:TB241 ACX240:ACX241 AMT240:AMT241 AWP240:AWP241 BGL240:BGL241 BQH240:BQH241 CAD240:CAD241 CJZ240:CJZ241 CTV240:CTV241 DDR240:DDR241 DNN240:DNN241 DXJ240:DXJ241 EHF240:EHF241 ERB240:ERB241 FAX240:FAX241 FKT240:FKT241 FUP240:FUP241 GEL240:GEL241 GOH240:GOH241 GYD240:GYD241 HHZ240:HHZ241 HRV240:HRV241 IBR240:IBR241 ILN240:ILN241 IVJ240:IVJ241 JFF240:JFF241 JPB240:JPB241 JYX240:JYX241 KIT240:KIT241 KSP240:KSP241 LCL240:LCL241 LMH240:LMH241 LWD240:LWD241 MFZ240:MFZ241 MPV240:MPV241 MZR240:MZR241 NJN240:NJN241 NTJ240:NTJ241 ODF240:ODF241 ONB240:ONB241 OWX240:OWX241 PGT240:PGT241 PQP240:PQP241 QAL240:QAL241 QKH240:QKH241 QUD240:QUD241 RDZ240:RDZ241 RNV240:RNV241 RXR240:RXR241 SHN240:SHN241 SRJ240:SRJ241 TBF240:TBF241 TLB240:TLB241 TUX240:TUX241 UET240:UET241 UOP240:UOP241 UYL240:UYL241 VIH240:VIH241 VSD240:VSD241 WBZ240:WBZ241 WLV240:WLV241 WVR240:WVR241">
      <formula1>0</formula1>
      <formula2>0</formula2>
    </dataValidation>
    <dataValidation type="decimal" operator="greaterThanOrEqual" allowBlank="1" showErrorMessage="1" errorTitle="Stroški dela" error="decimalno število!" sqref="T44 T50 T219:T225 T244:T245 JG240:JG241 TC240:TC241 ACY240:ACY241 AMU240:AMU241 AWQ240:AWQ241 BGM240:BGM241 BQI240:BQI241 CAE240:CAE241 CKA240:CKA241 CTW240:CTW241 DDS240:DDS241 DNO240:DNO241 DXK240:DXK241 EHG240:EHG241 ERC240:ERC241 FAY240:FAY241 FKU240:FKU241 FUQ240:FUQ241 GEM240:GEM241 GOI240:GOI241 GYE240:GYE241 HIA240:HIA241 HRW240:HRW241 IBS240:IBS241 ILO240:ILO241 IVK240:IVK241 JFG240:JFG241 JPC240:JPC241 JYY240:JYY241 KIU240:KIU241 KSQ240:KSQ241 LCM240:LCM241 LMI240:LMI241 LWE240:LWE241 MGA240:MGA241 MPW240:MPW241 MZS240:MZS241 NJO240:NJO241 NTK240:NTK241 ODG240:ODG241 ONC240:ONC241 OWY240:OWY241 PGU240:PGU241 PQQ240:PQQ241 QAM240:QAM241 QKI240:QKI241 QUE240:QUE241 REA240:REA241 RNW240:RNW241 RXS240:RXS241 SHO240:SHO241 SRK240:SRK241 TBG240:TBG241 TLC240:TLC241 TUY240:TUY241 UEU240:UEU241 UOQ240:UOQ241 UYM240:UYM241 VII240:VII241 VSE240:VSE241 WCA240:WCA241 WLW240:WLW241 WVS240:WVS241">
      <formula1>0</formula1>
      <formula2>0</formula2>
    </dataValidation>
    <dataValidation type="whole" operator="greaterThanOrEqual" allowBlank="1" showErrorMessage="1" errorTitle="Nabavna vrednost" error="celo število!" sqref="J44 J50 J219:J224 J244:J245 IW240:IW241 SS240:SS241 ACO240:ACO241 AMK240:AMK241 AWG240:AWG241 BGC240:BGC241 BPY240:BPY241 BZU240:BZU241 CJQ240:CJQ241 CTM240:CTM241 DDI240:DDI241 DNE240:DNE241 DXA240:DXA241 EGW240:EGW241 EQS240:EQS241 FAO240:FAO241 FKK240:FKK241 FUG240:FUG241 GEC240:GEC241 GNY240:GNY241 GXU240:GXU241 HHQ240:HHQ241 HRM240:HRM241 IBI240:IBI241 ILE240:ILE241 IVA240:IVA241 JEW240:JEW241 JOS240:JOS241 JYO240:JYO241 KIK240:KIK241 KSG240:KSG241 LCC240:LCC241 LLY240:LLY241 LVU240:LVU241 MFQ240:MFQ241 MPM240:MPM241 MZI240:MZI241 NJE240:NJE241 NTA240:NTA241 OCW240:OCW241 OMS240:OMS241 OWO240:OWO241 PGK240:PGK241 PQG240:PQG241 QAC240:QAC241 QJY240:QJY241 QTU240:QTU241 RDQ240:RDQ241 RNM240:RNM241 RXI240:RXI241 SHE240:SHE241 SRA240:SRA241 TAW240:TAW241 TKS240:TKS241 TUO240:TUO241 UEK240:UEK241 UOG240:UOG241 UYC240:UYC241 VHY240:VHY241 VRU240:VRU241 WBQ240:WBQ241 WLM240:WLM241 WVI240:WVI241">
      <formula1>0</formula1>
      <formula2>0</formula2>
    </dataValidation>
    <dataValidation type="whole" allowBlank="1" showErrorMessage="1" errorTitle="Leto" error="celo število" sqref="H44 H50 H219:H225 H433 H593 H923 H244:H245 IU244:IU245 SQ240:SQ241 ACM240:ACM241 AMI240:AMI241 AWE240:AWE241 BGA240:BGA241 BPW240:BPW241 BZS240:BZS241 CJO240:CJO241 CTK240:CTK241 DDG240:DDG241 DNC240:DNC241 DWY240:DWY241 EGU240:EGU241 EQQ240:EQQ241 FAM240:FAM241 FKI240:FKI241 FUE240:FUE241 GEA240:GEA241 GNW240:GNW241 GXS240:GXS241 HHO240:HHO241 HRK240:HRK241 IBG240:IBG241 ILC240:ILC241 IUY240:IUY241 JEU240:JEU241 JOQ240:JOQ241 JYM240:JYM241 KII240:KII241 KSE240:KSE241 LCA240:LCA241 LLW240:LLW241 LVS240:LVS241 MFO240:MFO241 MPK240:MPK241 MZG240:MZG241 NJC240:NJC241 NSY240:NSY241 OCU240:OCU241 OMQ240:OMQ241 OWM240:OWM241 PGI240:PGI241 PQE240:PQE241 QAA240:QAA241 QJW240:QJW241 QTS240:QTS241 RDO240:RDO241 RNK240:RNK241 RXG240:RXG241 SHC240:SHC241 SQY240:SQY241 TAU240:TAU241 TKQ240:TKQ241 TUM240:TUM241 UEI240:UEI241 UOE240:UOE241 UYA240:UYA241 VHW240:VHW241 VRS240:VRS241 WBO240:WBO241 WLK240:WLK241 WVG240:WVG241">
      <formula1>1900</formula1>
      <formula2>2020</formula2>
    </dataValidation>
    <dataValidation type="whole" allowBlank="1" showInputMessage="1" showErrorMessage="1" errorTitle="Klasifikacija" error="Gl. zavihek Classification ali zavihek Klasifikacija_x000a_" sqref="Y67 Y519:Y522">
      <formula1>1</formula1>
      <formula2>6</formula2>
    </dataValidation>
    <dataValidation type="whole" allowBlank="1" showErrorMessage="1" errorTitle="Mesečna stopnja izkoriščenosti" error="odstotek (celoštevilska vrednost)" sqref="AF44 AF219:AF225 AF244:AF245 JL240:JL241 TH240:TH241 ADD240:ADD241 AMZ240:AMZ241 AWV240:AWV241 BGR240:BGR241 BQN240:BQN241 CAJ240:CAJ241 CKF240:CKF241 CUB240:CUB241 DDX240:DDX241 DNT240:DNT241 DXP240:DXP241 EHL240:EHL241 ERH240:ERH241 FBD240:FBD241 FKZ240:FKZ241 FUV240:FUV241 GER240:GER241 GON240:GON241 GYJ240:GYJ241 HIF240:HIF241 HSB240:HSB241 IBX240:IBX241 ILT240:ILT241 IVP240:IVP241 JFL240:JFL241 JPH240:JPH241 JZD240:JZD241 KIZ240:KIZ241 KSV240:KSV241 LCR240:LCR241 LMN240:LMN241 LWJ240:LWJ241 MGF240:MGF241 MQB240:MQB241 MZX240:MZX241 NJT240:NJT241 NTP240:NTP241 ODL240:ODL241 ONH240:ONH241 OXD240:OXD241 PGZ240:PGZ241 PQV240:PQV241 QAR240:QAR241 QKN240:QKN241 QUJ240:QUJ241 REF240:REF241 ROB240:ROB241 RXX240:RXX241 SHT240:SHT241 SRP240:SRP241 TBL240:TBL241 TLH240:TLH241 TVD240:TVD241 UEZ240:UEZ241 UOV240:UOV241 UYR240:UYR241 VIN240:VIN241 VSJ240:VSJ241 WCF240:WCF241 WMB240:WMB241 WVX240:WVX241">
      <formula1>0</formula1>
      <formula2>100</formula2>
    </dataValidation>
    <dataValidation type="whole" allowBlank="1" showInputMessage="1" showErrorMessage="1" errorTitle="Letna stopnja izkoriščenosti" error="odstotek (celoštevilska vrednost)" sqref="V43 V59 V81 V93 WWH876 V797:V798 V472:V480 ADA695 TE695 V83:V84 V909:V937 V801:V840 JI531:JI533 V519:V522 V482:V511 GYG358:GYG361 HIC358:HIC361 HRY358:HRY361 IBU358:IBU361 ILQ358:ILQ361 IVM358:IVM361 JFI358:JFI361 JPE358:JPE361 JZA358:JZA361 KIW358:KIW361 KSS358:KSS361 LCO358:LCO361 LMK358:LMK361 LWG358:LWG361 MGC358:MGC361 MPY358:MPY361 MZU358:MZU361 NJQ358:NJQ361 NTM358:NTM361 ODI358:ODI361 ONE358:ONE361 OXA358:OXA361 PGW358:PGW361 PQS358:PQS361 QAO358:QAO361 QKK358:QKK361 QUG358:QUG361 REC358:REC361 RNY358:RNY361 RXU358:RXU361 SHQ358:SHQ361 SRM358:SRM361 TBI358:TBI361 TLE358:TLE361 TVA358:TVA361 UEW358:UEW361 UOS358:UOS361 UYO358:UYO361 VIK358:VIK361 VSG358:VSG361 WCC358:WCC361 WLY358:WLY361 WVU358:WVU361 V362:V365 JI358:JI361 TE358:TE361 ADA358:ADA361 AMW358:AMW361 AWS358:AWS361 BGO358:BGO361 BQK358:BQK361 CAG358:CAG361 CKC358:CKC361 CTY358:CTY361 DDU358:DDU361 DNQ358:DNQ361 DXM358:DXM361 EHI358:EHI361 ERE358:ERE361 FBA358:FBA361 FKW358:FKW361 FUS358:FUS361 GEO358:GEO361 AWS695 V431 JI427 TE427 ADA427 AMW427 AWS427 BGO427 BQK427 CAG427 CKC427 CTY427 DDU427 DNQ427 DXM427 EHI427 ERE427 FBA427 FKW427 FUS427 GEO427 GOK427 GYG427 HIC427 HRY427 IBU427 ILQ427 IVM427 JFI427 JPE427 JZA427 KIW427 KSS427 LCO427 LMK427 LWG427 MGC427 MPY427 MZU427 NJQ427 NTM427 ODI427 ONE427 OXA427 PGW427 PQS427 QAO427 QKK427 QUG427 REC427 RNY427 RXU427 SHQ427 SRM427 TBI427 TLE427 TVA427 UEW427 UOS427 UYO427 VIK427 VSG427 WCC427 WLY427 WVU427 V529:V530 JI525:JI526 TE525:TE526 ADA525:ADA526 AMW525:AMW526 AWS525:AWS526 BGO525:BGO526 BQK525:BQK526 CAG525:CAG526 CKC525:CKC526 CTY525:CTY526 DDU525:DDU526 DNQ525:DNQ526 DXM525:DXM526 EHI525:EHI526 ERE525:ERE526 FBA525:FBA526 FKW525:FKW526 FUS525:FUS526 GEO525:GEO526 GOK525:GOK526 GYG525:GYG526 HIC525:HIC526 HRY525:HRY526 IBU525:IBU526 ILQ525:ILQ526 IVM525:IVM526 JFI525:JFI526 JPE525:JPE526 JZA525:JZA526 KIW525:KIW526 KSS525:KSS526 LCO525:LCO526 LMK525:LMK526 LWG525:LWG526 MGC525:MGC526 MPY525:MPY526 MZU525:MZU526 NJQ525:NJQ526 NTM525:NTM526 ODI525:ODI526 ONE525:ONE526 OXA525:OXA526 PGW525:PGW526 PQS525:PQS526 QAO525:QAO526 QKK525:QKK526 QUG525:QUG526 REC525:REC526 RNY525:RNY526 RXU525:RXU526 SHQ525:SHQ526 SRM525:SRM526 TBI525:TBI526 TLE525:TLE526 TVA525:TVA526 UEW525:UEW526 UOS525:UOS526 UYO525:UYO526 VIK525:VIK526 VSG525:VSG526 WCC525:WCC526 WLY525:WLY526 WVU525:WVU526 TE531:TE533 ADA531:ADA533 AMW531:AMW533 AWS531:AWS533 BGO531:BGO533 BQK531:BQK533 CAG531:CAG533 CKC531:CKC533 CTY531:CTY533 DDU531:DDU533 DNQ531:DNQ533 DXM531:DXM533 EHI531:EHI533 ERE531:ERE533 FBA531:FBA533 FKW531:FKW533 FUS531:FUS533 GEO531:GEO533 GOK531:GOK533 GYG531:GYG533 HIC531:HIC533 HRY531:HRY533 IBU531:IBU533 ILQ531:ILQ533 IVM531:IVM533 JFI531:JFI533 JPE531:JPE533 JZA531:JZA533 KIW531:KIW533 KSS531:KSS533 LCO531:LCO533 LMK531:LMK533 LWG531:LWG533 MGC531:MGC533 MPY531:MPY533 MZU531:MZU533 NJQ531:NJQ533 NTM531:NTM533 ODI531:ODI533 ONE531:ONE533 OXA531:OXA533 PGW531:PGW533 PQS531:PQS533 QAO531:QAO533 QKK531:QKK533 QUG531:QUG533 REC531:REC533 RNY531:RNY533 RXU531:RXU533 SHQ531:SHQ533 SRM531:SRM533 TBI531:TBI533 TLE531:TLE533 TVA531:TVA533 UEW531:UEW533 UOS531:UOS533 UYO531:UYO533 VIK531:VIK533 VSG531:VSG533 WCC531:WCC533 WLY531:WLY533 WVU531:WVU533 V582:V588 V535:V537 V590:V591 V661 JI657 TE657 ADA657 AMW657 AWS657 BGO657 BQK657 CAG657 CKC657 CTY657 DDU657 DNQ657 DXM657 EHI657 ERE657 FBA657 FKW657 FUS657 GEO657 GOK657 GYG657 HIC657 HRY657 IBU657 ILQ657 IVM657 JFI657 JPE657 JZA657 KIW657 KSS657 LCO657 LMK657 LWG657 MGC657 MPY657 MZU657 NJQ657 NTM657 ODI657 ONE657 OXA657 PGW657 PQS657 QAO657 QKK657 QUG657 REC657 RNY657 RXU657 SHQ657 SRM657 TBI657 TLE657 TVA657 UEW657 UOS657 UYO657 VIK657 VSG657 WCC657 WLY657 WVU657 ADA698 AMW698 AWS698 BGO698 BQK698 CAG698 CKC698 CTY698 DDU698 DNQ698 DXM698 EHI698 ERE698 FBA698 FKW698 FUS698 GEO698 GOK698 GYG698 HIC698 HRY698 IBU698 ILQ698 IVM698 JFI698 JPE698 JZA698 KIW698 KSS698 LCO698 LMK698 LWG698 MGC698 MPY698 MZU698 NJQ698 NTM698 ODI698 ONE698 OXA698 PGW698 PQS698 QAO698 QKK698 QUG698 REC698 RNY698 RXU698 SHQ698 SRM698 TBI698 TLE698 TVA698 UEW698 UOS698 UYO698 VIK698 VSG698 WCC698 WLY698 WVU698 V702 JI698 WVU242:WVU246 V246:V250 JI242:JI246 TE242:TE246 ADA242:ADA246 AMW242:AMW246 AWS242:AWS246 BGO242:BGO246 BQK242:BQK246 CAG242:CAG246 CKC242:CKC246 CTY242:CTY246 DDU242:DDU246 DNQ242:DNQ246 DXM242:DXM246 EHI242:EHI246 ERE242:ERE246 FBA242:FBA246 FKW242:FKW246 FUS242:FUS246 GEO242:GEO246 GOK242:GOK246 GYG242:GYG246 HIC242:HIC246 HRY242:HRY246 IBU242:IBU246 ILQ242:ILQ246 IVM242:IVM246 JFI242:JFI246 JPE242:JPE246 JZA242:JZA246 KIW242:KIW246 KSS242:KSS246 LCO242:LCO246 LMK242:LMK246 LWG242:LWG246 MGC242:MGC246 MPY242:MPY246 MZU242:MZU246 NJQ242:NJQ246 NTM242:NTM246 ODI242:ODI246 ONE242:ONE246 OXA242:OXA246 PGW242:PGW246 PQS242:PQS246 QAO242:QAO246 QKK242:QKK246 QUG242:QUG246 REC242:REC246 RNY242:RNY246 RXU242:RXU246 SHQ242:SHQ246 SRM242:SRM246 TBI242:TBI246 TLE242:TLE246 TVA242:TVA246 UEW242:UEW246 UOS242:UOS246 UYO242:UYO246 VIK242:VIK246 VSG242:VSG246 WCC242:WCC246 WLY242:WLY246 V419 GOK358:GOK361 AMW695 JS876 TO876 ADK876 ANG876 AXC876 BGY876 BQU876 CAQ876 CKM876 CUI876 DEE876 DOA876 DXW876 EHS876 ERO876 FBK876 FLG876 FVC876 GEY876 GOU876 GYQ876 HIM876 HSI876 ICE876 IMA876 IVW876 JFS876 JPO876 JZK876 KJG876 KTC876 LCY876 LMU876 LWQ876 MGM876 MQI876 NAE876 NKA876 NTW876 ODS876 ONO876 OXK876 PHG876 PRC876 QAY876 QKU876 QUQ876 REM876 ROI876 RYE876 SIA876 SRW876 TBS876 TLO876 TVK876 UFG876 UPC876 UYY876 VIU876 VSQ876 WCM876 WMI876 WWE876 TE698 JV876 TR876 ADN876 ANJ876 AXF876 BHB876 BQX876 CAT876 CKP876 CUL876 DEH876 DOD876 DXZ876 EHV876 ERR876 FBN876 FLJ876 FVF876 GFB876 GOX876 GYT876 HIP876 HSL876 ICH876 IMD876 IVZ876 JFV876 JPR876 JZN876 KJJ876 KTF876 LDB876 LMX876 LWT876 MGP876 MQL876 NAH876 NKD876 NTZ876 ODV876 ONR876 OXN876 PHJ876 PRF876 QBB876 QKX876 QUT876 REP876 ROL876 RYH876 SID876 SRZ876 TBV876 TLR876 TVN876 UFJ876 UPF876 UZB876 VIX876 VST876 WCP876 WML876 JI695 V699 WVU695 WLY695 WCC695 VSG695 VIK695 UYO695 UOS695 UEW695 TVA695 TLE695 TBI695 SRM695 SHQ695 RXU695 RNY695 REC695 QUG695 QKK695 QAO695 PQS695 PGW695 OXA695 ONE695 ODI695 NTM695 NJQ695 MZU695 MPY695 MGC695 LWG695 LMK695 LCO695 KSS695 KIW695 JZA695 JPE695 JFI695 IVM695 ILQ695 IBU695 HRY695 HIC695 GYG695 GOK695 GEO695 FUS695 FKW695 FBA695 ERE695 EHI695 DXM695 DNQ695 DDU695 CTY695 CKC695 CAG695 BQK695 BGO695 CKC316:CKC317 CAG316:CAG317 BQK316:BQK317 BGO316:BGO317 AWS316:AWS317 AMW316:AMW317 ADA316:ADA317 TE316:TE317 JI316:JI317 V320:V321 WVU316:WVU317 WLY316:WLY317 WCC316:WCC317 VSG316:VSG317 VIK316:VIK317 UYO316:UYO317 UOS316:UOS317 UEW316:UEW317 TVA316:TVA317 TLE316:TLE317 TBI316:TBI317 SRM316:SRM317 SHQ316:SHQ317 RXU316:RXU317 RNY316:RNY317 REC316:REC317 QUG316:QUG317 QKK316:QKK317 QAO316:QAO317 PQS316:PQS317 PGW316:PGW317 OXA316:OXA317 ONE316:ONE317 ODI316:ODI317 NTM316:NTM317 NJQ316:NJQ317 MZU316:MZU317 MPY316:MPY317 MGC316:MGC317 LWG316:LWG317 LMK316:LMK317 LCO316:LCO317 KSS316:KSS317 KIW316:KIW317 JZA316:JZA317 JPE316:JPE317 JFI316:JFI317 IVM316:IVM317 ILQ316:ILQ317 IBU316:IBU317 HRY316:HRY317 HIC316:HIC317 GYG316:GYG317 GOK316:GOK317 GEO316:GEO317 FUS316:FUS317 FKW316:FKW317 FBA316:FBA317 ERE316:ERE317 EHI316:EHI317 DXM316:DXM317 DNQ316:DNQ317 DDU316:DDU317 CTY316:CTY317 WWD536:WWD576 WMH536:WMH576 WCL536:WCL576 VSP536:VSP576 VIT536:VIT576 UYX536:UYX576 UPB536:UPB576 UFF536:UFF576 TVJ536:TVJ576 TLN536:TLN576 TBR536:TBR576 SRV536:SRV576 SHZ536:SHZ576 RYD536:RYD576 ROH536:ROH576 REL536:REL576 QUP536:QUP576 QKT536:QKT576 QAX536:QAX576 PRB536:PRB576 PHF536:PHF576 OXJ536:OXJ576 ONN536:ONN576 ODR536:ODR576 NTV536:NTV576 NJZ536:NJZ576 NAD536:NAD576 MQH536:MQH576 MGL536:MGL576 LWP536:LWP576 LMT536:LMT576 LCX536:LCX576 KTB536:KTB576 KJF536:KJF576 JZJ536:JZJ576 JPN536:JPN576 JFR536:JFR576 IVV536:IVV576 ILZ536:ILZ576 ICD536:ICD576 HSH536:HSH576 HIL536:HIL576 GYP536:GYP576 GOT536:GOT576 GEX536:GEX576 FVB536:FVB576 FLF536:FLF576 FBJ536:FBJ576 ERN536:ERN576 EHR536:EHR576 DXV536:DXV576 DNZ536:DNZ576 DED536:DED576 CUH536:CUH576 CKL536:CKL576 CAP536:CAP576 BQT536:BQT576 BGX536:BGX576 AXB536:AXB576 ANF536:ANF576 ADJ536:ADJ576 TN536:TN576 JR536:JR576 V540:V580">
      <formula1>0</formula1>
      <formula2>100</formula2>
    </dataValidation>
    <dataValidation type="textLength" allowBlank="1" showInputMessage="1" showErrorMessage="1" promptTitle="Šifra programa oz. projekta" prompt="Vpišite šifro programa oz. projekta, ki je opremo uporabljal, npr. P1-0000_x000a_" sqref="AP28:AP30 AJ188:AJ206 AG188:AG206 AP188:AP206 AM188:AM206 AJ217:AJ218 AG217 AP217:AP218 AM217:AM218 AJ404:AJ418 AG404:AG418 AP404:AP418 AM404:AM418 AJ481 AG481 AP481 AM481 AV601:AV606 AJ592:AJ611 AM592:AM611 AP592:AP611 AG592:AG611 AJ854:AJ856 AG854:AG856 AP854:AP856 AM854:AM856 AJ662:AJ665 AP662:AP665 AP462:AP471 AG462:AG471 AJ462:AJ471 AM462:AM471 AJ622:AJ623 AJ882:AJ892 AM882:AM892 AP882:AP892 AM9:AM30 AP9:AP26 AG9:AG30 AJ9:AJ30 AJ213:AJ215 AP213:AP215 AG213:AG215 AM213:AM215 AG432:AG458 AM432:AM458 AP432:AP458 AP799:AP833 AG799:AG833 AJ799:AJ833 AM799:AM833 AJ667:AJ696 AF948 D464 AG662:AG665 D687 D29 D92 D99 D216 D223 D482 D654 AJ432:AJ458 AG632:AG659 AM662:AM665 AP523:AP527 AM523:AM527 AJ523:AJ527 AG523:AG527 WWO379:WWO381 AJ633:AJ660 AM633:AM660 WWL874:WWL876 AJ94:AJ182 JW103:JW107 TS103:TS107 ADO103:ADO107 ANK103:ANK107 AXG103:AXG107 BHC103:BHC107 BQY103:BQY107 CAU103:CAU107 CKQ103:CKQ107 CUM103:CUM107 DEI103:DEI107 DOE103:DOE107 DYA103:DYA107 EHW103:EHW107 ERS103:ERS107 FBO103:FBO107 FLK103:FLK107 FVG103:FVG107 GFC103:GFC107 GOY103:GOY107 GYU103:GYU107 HIQ103:HIQ107 HSM103:HSM107 ICI103:ICI107 IME103:IME107 IWA103:IWA107 JFW103:JFW107 JPS103:JPS107 JZO103:JZO107 KJK103:KJK107 KTG103:KTG107 LDC103:LDC107 LMY103:LMY107 LWU103:LWU107 MGQ103:MGQ107 MQM103:MQM107 NAI103:NAI107 NKE103:NKE107 NUA103:NUA107 ODW103:ODW107 ONS103:ONS107 OXO103:OXO107 PHK103:PHK107 PRG103:PRG107 QBC103:QBC107 QKY103:QKY107 QUU103:QUU107 REQ103:REQ107 ROM103:ROM107 RYI103:RYI107 SIE103:SIE107 SSA103:SSA107 TBW103:TBW107 TLS103:TLS107 TVO103:TVO107 UFK103:UFK107 UPG103:UPG107 UZC103:UZC107 VIY103:VIY107 VSU103:VSU107 WCQ103:WCQ107 WMM103:WMM107 WWI103:WWI107 AG94:AG182 JT103:JT107 TP103:TP107 ADL103:ADL107 ANH103:ANH107 AXD103:AXD107 BGZ103:BGZ107 BQV103:BQV107 CAR103:CAR107 CKN103:CKN107 CUJ103:CUJ107 DEF103:DEF107 DOB103:DOB107 DXX103:DXX107 EHT103:EHT107 ERP103:ERP107 FBL103:FBL107 FLH103:FLH107 FVD103:FVD107 GEZ103:GEZ107 GOV103:GOV107 GYR103:GYR107 HIN103:HIN107 HSJ103:HSJ107 ICF103:ICF107 IMB103:IMB107 IVX103:IVX107 JFT103:JFT107 JPP103:JPP107 JZL103:JZL107 KJH103:KJH107 KTD103:KTD107 LCZ103:LCZ107 LMV103:LMV107 LWR103:LWR107 MGN103:MGN107 MQJ103:MQJ107 NAF103:NAF107 NKB103:NKB107 NTX103:NTX107 ODT103:ODT107 ONP103:ONP107 OXL103:OXL107 PHH103:PHH107 PRD103:PRD107 QAZ103:QAZ107 QKV103:QKV107 QUR103:QUR107 REN103:REN107 ROJ103:ROJ107 RYF103:RYF107 SIB103:SIB107 SRX103:SRX107 TBT103:TBT107 TLP103:TLP107 TVL103:TVL107 UFH103:UFH107 UPD103:UPD107 UYZ103:UYZ107 VIV103:VIV107 VSR103:VSR107 WCN103:WCN107 WMJ103:WMJ107 WWF103:WWF107 AP94:AP182 KC103:KC107 TY103:TY107 ADU103:ADU107 ANQ103:ANQ107 AXM103:AXM107 BHI103:BHI107 BRE103:BRE107 CBA103:CBA107 CKW103:CKW107 CUS103:CUS107 DEO103:DEO107 DOK103:DOK107 DYG103:DYG107 EIC103:EIC107 ERY103:ERY107 FBU103:FBU107 FLQ103:FLQ107 FVM103:FVM107 GFI103:GFI107 GPE103:GPE107 GZA103:GZA107 HIW103:HIW107 HSS103:HSS107 ICO103:ICO107 IMK103:IMK107 IWG103:IWG107 JGC103:JGC107 JPY103:JPY107 JZU103:JZU107 KJQ103:KJQ107 KTM103:KTM107 LDI103:LDI107 LNE103:LNE107 LXA103:LXA107 MGW103:MGW107 MQS103:MQS107 NAO103:NAO107 NKK103:NKK107 NUG103:NUG107 OEC103:OEC107 ONY103:ONY107 OXU103:OXU107 PHQ103:PHQ107 PRM103:PRM107 QBI103:QBI107 QLE103:QLE107 QVA103:QVA107 REW103:REW107 ROS103:ROS107 RYO103:RYO107 SIK103:SIK107 SSG103:SSG107 TCC103:TCC107 TLY103:TLY107 TVU103:TVU107 UFQ103:UFQ107 UPM103:UPM107 UZI103:UZI107 VJE103:VJE107 VTA103:VTA107 WCW103:WCW107 WMS103:WMS107 WWO103:WWO107 AM94:AM182 JZ103:JZ107 TV103:TV107 ADR103:ADR107 ANN103:ANN107 AXJ103:AXJ107 BHF103:BHF107 BRB103:BRB107 CAX103:CAX107 CKT103:CKT107 CUP103:CUP107 DEL103:DEL107 DOH103:DOH107 DYD103:DYD107 EHZ103:EHZ107 ERV103:ERV107 FBR103:FBR107 FLN103:FLN107 FVJ103:FVJ107 GFF103:GFF107 GPB103:GPB107 GYX103:GYX107 HIT103:HIT107 HSP103:HSP107 ICL103:ICL107 IMH103:IMH107 IWD103:IWD107 JFZ103:JFZ107 JPV103:JPV107 JZR103:JZR107 KJN103:KJN107 KTJ103:KTJ107 LDF103:LDF107 LNB103:LNB107 LWX103:LWX107 MGT103:MGT107 MQP103:MQP107 NAL103:NAL107 NKH103:NKH107 NUD103:NUD107 ODZ103:ODZ107 ONV103:ONV107 OXR103:OXR107 PHN103:PHN107 PRJ103:PRJ107 QBF103:QBF107 QLB103:QLB107 QUX103:QUX107 RET103:RET107 ROP103:ROP107 RYL103:RYL107 SIH103:SIH107 SSD103:SSD107 TBZ103:TBZ107 TLV103:TLV107 TVR103:TVR107 UFN103:UFN107 UPJ103:UPJ107 UZF103:UZF107 VJB103:VJB107 VSX103:VSX107 WCT103:WCT107 WMP103:WMP107 WWL103:WWL107 AG348:AG353 JW342:JW349 TS342:TS349 ADO342:ADO349 ANK342:ANK349 AXG342:AXG349 BHC342:BHC349 BQY342:BQY349 CAU342:CAU349 CKQ342:CKQ349 CUM342:CUM349 DEI342:DEI349 DOE342:DOE349 DYA342:DYA349 EHW342:EHW349 ERS342:ERS349 FBO342:FBO349 FLK342:FLK349 FVG342:FVG349 GFC342:GFC349 GOY342:GOY349 GYU342:GYU349 HIQ342:HIQ349 HSM342:HSM349 ICI342:ICI349 IME342:IME349 IWA342:IWA349 JFW342:JFW349 JPS342:JPS349 JZO342:JZO349 KJK342:KJK349 KTG342:KTG349 LDC342:LDC349 LMY342:LMY349 LWU342:LWU349 MGQ342:MGQ349 MQM342:MQM349 NAI342:NAI349 NKE342:NKE349 NUA342:NUA349 ODW342:ODW349 ONS342:ONS349 OXO342:OXO349 PHK342:PHK349 PRG342:PRG349 QBC342:QBC349 QKY342:QKY349 QUU342:QUU349 REQ342:REQ349 ROM342:ROM349 RYI342:RYI349 SIE342:SIE349 SSA342:SSA349 TBW342:TBW349 TLS342:TLS349 TVO342:TVO349 UFK342:UFK349 UPG342:UPG349 UZC342:UZC349 VIY342:VIY349 VSU342:VSU349 WCQ342:WCQ349 WMM342:WMM349 WWI342:WWI349 AP348:AP353 JT342:JT349 TP342:TP349 ADL342:ADL349 ANH342:ANH349 AXD342:AXD349 BGZ342:BGZ349 BQV342:BQV349 CAR342:CAR349 CKN342:CKN349 CUJ342:CUJ349 DEF342:DEF349 DOB342:DOB349 DXX342:DXX349 EHT342:EHT349 ERP342:ERP349 FBL342:FBL349 FLH342:FLH349 FVD342:FVD349 GEZ342:GEZ349 GOV342:GOV349 GYR342:GYR349 HIN342:HIN349 HSJ342:HSJ349 ICF342:ICF349 IMB342:IMB349 IVX342:IVX349 JFT342:JFT349 JPP342:JPP349 JZL342:JZL349 KJH342:KJH349 KTD342:KTD349 LCZ342:LCZ349 LMV342:LMV349 LWR342:LWR349 MGN342:MGN349 MQJ342:MQJ349 NAF342:NAF349 NKB342:NKB349 NTX342:NTX349 ODT342:ODT349 ONP342:ONP349 OXL342:OXL349 PHH342:PHH349 PRD342:PRD349 QAZ342:QAZ349 QKV342:QKV349 QUR342:QUR349 REN342:REN349 ROJ342:ROJ349 RYF342:RYF349 SIB342:SIB349 SRX342:SRX349 TBT342:TBT349 TLP342:TLP349 TVL342:TVL349 UFH342:UFH349 UPD342:UPD349 UYZ342:UYZ349 VIV342:VIV349 VSR342:VSR349 WCN342:WCN349 WMJ342:WMJ349 WWF342:WWF349 AM348:AM353 BD346:BD347 JZ342:JZ349 TV342:TV349 ADR342:ADR349 ANN342:ANN349 AXJ342:AXJ349 BHF342:BHF349 BRB342:BRB349 CAX342:CAX349 CKT342:CKT349 CUP342:CUP349 DEL342:DEL349 DOH342:DOH349 DYD342:DYD349 EHZ342:EHZ349 ERV342:ERV349 FBR342:FBR349 FLN342:FLN349 FVJ342:FVJ349 GFF342:GFF349 GPB342:GPB349 GYX342:GYX349 HIT342:HIT349 HSP342:HSP349 ICL342:ICL349 IMH342:IMH349 IWD342:IWD349 JFZ342:JFZ349 JPV342:JPV349 JZR342:JZR349 KJN342:KJN349 KTJ342:KTJ349 LDF342:LDF349 LNB342:LNB349 LWX342:LWX349 MGT342:MGT349 MQP342:MQP349 NAL342:NAL349 NKH342:NKH349 NUD342:NUD349 ODZ342:ODZ349 ONV342:ONV349 OXR342:OXR349 PHN342:PHN349 PRJ342:PRJ349 QBF342:QBF349 QLB342:QLB349 QUX342:QUX349 RET342:RET349 ROP342:ROP349 RYL342:RYL349 SIH342:SIH349 SSD342:SSD349 TBZ342:TBZ349 TLV342:TLV349 TVR342:TVR349 UFN342:UFN349 UPJ342:UPJ349 UZF342:UZF349 VJB342:VJB349 VSX342:VSX349 WCT342:WCT349 WMP342:WMP349 WWL342:WWL349 WWL699:WWL746 AJ703:AJ775 JW699:JW746 TS699:TS746 ADO699:ADO746 ANK699:ANK746 AXG699:AXG746 BHC699:BHC746 BQY699:BQY746 CAU699:CAU746 CKQ699:CKQ746 CUM699:CUM746 DEI699:DEI746 DOE699:DOE746 DYA699:DYA746 EHW699:EHW746 ERS699:ERS746 FBO699:FBO746 FLK699:FLK746 FVG699:FVG746 GFC699:GFC746 GOY699:GOY746 GYU699:GYU746 HIQ699:HIQ746 HSM699:HSM746 ICI699:ICI746 IME699:IME746 IWA699:IWA746 JFW699:JFW746 JPS699:JPS746 JZO699:JZO746 KJK699:KJK746 KTG699:KTG746 LDC699:LDC746 LMY699:LMY746 LWU699:LWU746 MGQ699:MGQ746 MQM699:MQM746 NAI699:NAI746 NKE699:NKE746 NUA699:NUA746 ODW699:ODW746 ONS699:ONS746 OXO699:OXO746 PHK699:PHK746 PRG699:PRG746 QBC699:QBC746 QKY699:QKY746 QUU699:QUU746 REQ699:REQ746 ROM699:ROM746 RYI699:RYI746 SIE699:SIE746 SSA699:SSA746 TBW699:TBW746 TLS699:TLS746 TVO699:TVO746 UFK699:UFK746 UPG699:UPG746 UZC699:UZC746 VIY699:VIY746 VSU699:VSU746 WCQ699:WCQ746 WMM699:WMM746 WWI699:WWI746 AG703:AG775 JT699:JT746 TP699:TP746 ADL699:ADL746 ANH699:ANH746 AXD699:AXD746 BGZ699:BGZ746 BQV699:BQV746 CAR699:CAR746 CKN699:CKN746 CUJ699:CUJ746 DEF699:DEF746 DOB699:DOB746 DXX699:DXX746 EHT699:EHT746 ERP699:ERP746 FBL699:FBL746 FLH699:FLH746 FVD699:FVD746 GEZ699:GEZ746 GOV699:GOV746 GYR699:GYR746 HIN699:HIN746 HSJ699:HSJ746 ICF699:ICF746 IMB699:IMB746 IVX699:IVX746 JFT699:JFT746 JPP699:JPP746 JZL699:JZL746 KJH699:KJH746 KTD699:KTD746 LCZ699:LCZ746 LMV699:LMV746 LWR699:LWR746 MGN699:MGN746 MQJ699:MQJ746 NAF699:NAF746 NKB699:NKB746 NTX699:NTX746 ODT699:ODT746 ONP699:ONP746 OXL699:OXL746 PHH699:PHH746 PRD699:PRD746 QAZ699:QAZ746 QKV699:QKV746 QUR699:QUR746 REN699:REN746 ROJ699:ROJ746 RYF699:RYF746 SIB699:SIB746 SRX699:SRX746 TBT699:TBT746 TLP699:TLP746 TVL699:TVL746 UFH699:UFH746 UPD699:UPD746 UYZ699:UYZ746 VIV699:VIV746 VSR699:VSR746 WCN699:WCN746 WMJ699:WMJ746 WWF699:WWF746 AP703:AP775 KC699:KC746 TY699:TY746 ADU699:ADU746 ANQ699:ANQ746 AXM699:AXM746 BHI699:BHI746 BRE699:BRE746 CBA699:CBA746 CKW699:CKW746 CUS699:CUS746 DEO699:DEO746 DOK699:DOK746 DYG699:DYG746 EIC699:EIC746 ERY699:ERY746 FBU699:FBU746 FLQ699:FLQ746 FVM699:FVM746 GFI699:GFI746 GPE699:GPE746 GZA699:GZA746 HIW699:HIW746 HSS699:HSS746 ICO699:ICO746 IMK699:IMK746 IWG699:IWG746 JGC699:JGC746 JPY699:JPY746 JZU699:JZU746 KJQ699:KJQ746 KTM699:KTM746 LDI699:LDI746 LNE699:LNE746 LXA699:LXA746 MGW699:MGW746 MQS699:MQS746 NAO699:NAO746 NKK699:NKK746 NUG699:NUG746 OEC699:OEC746 ONY699:ONY746 OXU699:OXU746 PHQ699:PHQ746 PRM699:PRM746 QBI699:QBI746 QLE699:QLE746 QVA699:QVA746 REW699:REW746 ROS699:ROS746 RYO699:RYO746 SIK699:SIK746 SSG699:SSG746 TCC699:TCC746 TLY699:TLY746 TVU699:TVU746 UFQ699:UFQ746 UPM699:UPM746 UZI699:UZI746 VJE699:VJE746 VTA699:VTA746 WCW699:WCW746 WMS699:WMS746 WWO699:WWO746 AM703:AM775 JZ699:JZ746 TV699:TV746 ADR699:ADR746 ANN699:ANN746 AXJ699:AXJ746 BHF699:BHF746 BRB699:BRB746 CAX699:CAX746 CKT699:CKT746 CUP699:CUP746 DEL699:DEL746 DOH699:DOH746 DYD699:DYD746 EHZ699:EHZ746 ERV699:ERV746 FBR699:FBR746 FLN699:FLN746 FVJ699:FVJ746 GFF699:GFF746 GPB699:GPB746 GYX699:GYX746 HIT699:HIT746 HSP699:HSP746 ICL699:ICL746 IMH699:IMH746 IWD699:IWD746 JFZ699:JFZ746 JPV699:JPV746 JZR699:JZR746 KJN699:KJN746 KTJ699:KTJ746 LDF699:LDF746 LNB699:LNB746 LWX699:LWX746 MGT699:MGT746 MQP699:MQP746 NAL699:NAL746 NKH699:NKH746 NUD699:NUD746 ODZ699:ODZ746 ONV699:ONV746 OXR699:OXR746 PHN699:PHN746 PRJ699:PRJ746 QBF699:QBF746 QLB699:QLB746 QUX699:QUX746 RET699:RET746 ROP699:ROP746 RYL699:RYL746 SIH699:SIH746 SSD699:SSD746 TBZ699:TBZ746 TLV699:TLV746 TVR699:TVR746 UFN699:UFN746 UPJ699:UPJ746 UZF699:UZF746 VJB699:VJB746 VSX699:VSX746 WCT699:WCT746 WMP699:WMP746 JW774:JW791 TS774:TS791 ADO774:ADO791 ANK774:ANK791 AXG774:AXG791 BHC774:BHC791 BQY774:BQY791 CAU774:CAU791 CKQ774:CKQ791 CUM774:CUM791 DEI774:DEI791 DOE774:DOE791 DYA774:DYA791 EHW774:EHW791 ERS774:ERS791 FBO774:FBO791 FLK774:FLK791 FVG774:FVG791 GFC774:GFC791 GOY774:GOY791 GYU774:GYU791 HIQ774:HIQ791 HSM774:HSM791 ICI774:ICI791 IME774:IME791 IWA774:IWA791 JFW774:JFW791 JPS774:JPS791 JZO774:JZO791 KJK774:KJK791 KTG774:KTG791 LDC774:LDC791 LMY774:LMY791 LWU774:LWU791 MGQ774:MGQ791 MQM774:MQM791 NAI774:NAI791 NKE774:NKE791 NUA774:NUA791 ODW774:ODW791 ONS774:ONS791 OXO774:OXO791 PHK774:PHK791 PRG774:PRG791 QBC774:QBC791 QKY774:QKY791 QUU774:QUU791 REQ774:REQ791 ROM774:ROM791 RYI774:RYI791 SIE774:SIE791 SSA774:SSA791 TBW774:TBW791 TLS774:TLS791 TVO774:TVO791 UFK774:UFK791 UPG774:UPG791 UZC774:UZC791 VIY774:VIY791 VSU774:VSU791 WCQ774:WCQ791 WMM774:WMM791 WWI774:WWI791 JT774:JT791 TP774:TP791 ADL774:ADL791 ANH774:ANH791 AXD774:AXD791 BGZ774:BGZ791 BQV774:BQV791 CAR774:CAR791 CKN774:CKN791 CUJ774:CUJ791 DEF774:DEF791 DOB774:DOB791 DXX774:DXX791 EHT774:EHT791 ERP774:ERP791 FBL774:FBL791 FLH774:FLH791 FVD774:FVD791 GEZ774:GEZ791 GOV774:GOV791 GYR774:GYR791 HIN774:HIN791 HSJ774:HSJ791 ICF774:ICF791 IMB774:IMB791 IVX774:IVX791 JFT774:JFT791 JPP774:JPP791 JZL774:JZL791 KJH774:KJH791 KTD774:KTD791 LCZ774:LCZ791 LMV774:LMV791 LWR774:LWR791 MGN774:MGN791 MQJ774:MQJ791 NAF774:NAF791 NKB774:NKB791 NTX774:NTX791 ODT774:ODT791 ONP774:ONP791 OXL774:OXL791 PHH774:PHH791 PRD774:PRD791 QAZ774:QAZ791 QKV774:QKV791 QUR774:QUR791 REN774:REN791 ROJ774:ROJ791 RYF774:RYF791 SIB774:SIB791 SRX774:SRX791 TBT774:TBT791 TLP774:TLP791 TVL774:TVL791 UFH774:UFH791 UPD774:UPD791 UYZ774:UYZ791 VIV774:VIV791 VSR774:VSR791 WCN774:WCN791 WMJ774:WMJ791 WWF774:WWF791 KC774:KC791 TY774:TY791 ADU774:ADU791 ANQ774:ANQ791 AXM774:AXM791 BHI774:BHI791 BRE774:BRE791 CBA774:CBA791 CKW774:CKW791 CUS774:CUS791 DEO774:DEO791 DOK774:DOK791 DYG774:DYG791 EIC774:EIC791 ERY774:ERY791 FBU774:FBU791 FLQ774:FLQ791 FVM774:FVM791 GFI774:GFI791 GPE774:GPE791 GZA774:GZA791 HIW774:HIW791 HSS774:HSS791 ICO774:ICO791 IMK774:IMK791 IWG774:IWG791 JGC774:JGC791 JPY774:JPY791 JZU774:JZU791 KJQ774:KJQ791 KTM774:KTM791 LDI774:LDI791 LNE774:LNE791 LXA774:LXA791 MGW774:MGW791 MQS774:MQS791 NAO774:NAO791 NKK774:NKK791 NUG774:NUG791 OEC774:OEC791 ONY774:ONY791 OXU774:OXU791 PHQ774:PHQ791 PRM774:PRM791 QBI774:QBI791 QLE774:QLE791 QVA774:QVA791 REW774:REW791 ROS774:ROS791 RYO774:RYO791 SIK774:SIK791 SSG774:SSG791 TCC774:TCC791 TLY774:TLY791 TVU774:TVU791 UFQ774:UFQ791 UPM774:UPM791 UZI774:UZI791 VJE774:VJE791 VTA774:VTA791 WCW774:WCW791 WMS774:WMS791 WWO774:WWO791 JZ774:JZ791 TV774:TV791 ADR774:ADR791 ANN774:ANN791 AXJ774:AXJ791 BHF774:BHF791 BRB774:BRB791 CAX774:CAX791 CKT774:CKT791 CUP774:CUP791 DEL774:DEL791 DOH774:DOH791 DYD774:DYD791 EHZ774:EHZ791 ERV774:ERV791 FBR774:FBR791 FLN774:FLN791 FVJ774:FVJ791 GFF774:GFF791 GPB774:GPB791 GYX774:GYX791 HIT774:HIT791 HSP774:HSP791 ICL774:ICL791 IMH774:IMH791 IWD774:IWD791 JFZ774:JFZ791 JPV774:JPV791 JZR774:JZR791 KJN774:KJN791 KTJ774:KTJ791 LDF774:LDF791 LNB774:LNB791 LWX774:LWX791 MGT774:MGT791 MQP774:MQP791 NAL774:NAL791 NKH774:NKH791 NUD774:NUD791 ODZ774:ODZ791 ONV774:ONV791 OXR774:OXR791 PHN774:PHN791 PRJ774:PRJ791 QBF774:QBF791 QLB774:QLB791 QUX774:QUX791 RET774:RET791 ROP774:ROP791 RYL774:RYL791 SIH774:SIH791 SSD774:SSD791 TBZ774:TBZ791 TLV774:TLV791 TVR774:TVR791 UFN774:UFN791 UPJ774:UPJ791 UZF774:UZF791 VJB774:VJB791 VSX774:VSX791 WCT774:WCT791 WMP774:WMP791 WWL774:WWL791 AM778:AM796 AK776:AK777 AP778:AP796 AN776:AN777 AG778:AG796 AE776:AE777 AJ778:AJ796 AH776:AH777 AJ420:AJ430 JW416 TS416 ADO416 ANK416 AXG416 BHC416 BQY416 CAU416 CKQ416 CUM416 DEI416 DOE416 DYA416 EHW416 ERS416 FBO416 FLK416 FVG416 GFC416 GOY416 GYU416 HIQ416 HSM416 ICI416 IME416 IWA416 JFW416 JPS416 JZO416 KJK416 KTG416 LDC416 LMY416 LWU416 MGQ416 MQM416 NAI416 NKE416 NUA416 ODW416 ONS416 OXO416 PHK416 PRG416 QBC416 QKY416 QUU416 REQ416 ROM416 RYI416 SIE416 SSA416 TBW416 TLS416 TVO416 UFK416 UPG416 UZC416 VIY416 VSU416 WCQ416 WMM416 WWI416 AG420:AG430 JT416 TP416 ADL416 ANH416 AXD416 BGZ416 BQV416 CAR416 CKN416 CUJ416 DEF416 DOB416 DXX416 EHT416 ERP416 FBL416 FLH416 FVD416 GEZ416 GOV416 GYR416 HIN416 HSJ416 ICF416 IMB416 IVX416 JFT416 JPP416 JZL416 KJH416 KTD416 LCZ416 LMV416 LWR416 MGN416 MQJ416 NAF416 NKB416 NTX416 ODT416 ONP416 OXL416 PHH416 PRD416 QAZ416 QKV416 QUR416 REN416 ROJ416 RYF416 SIB416 SRX416 TBT416 TLP416 TVL416 UFH416 UPD416 UYZ416 VIV416 VSR416 WCN416 WMJ416 WWF416 AP420:AP430 KC416 TY416 ADU416 ANQ416 AXM416 BHI416 BRE416 CBA416 CKW416 CUS416 DEO416 DOK416 DYG416 EIC416 ERY416 FBU416 FLQ416 FVM416 GFI416 GPE416 GZA416 HIW416 HSS416 ICO416 IMK416 IWG416 JGC416 JPY416 JZU416 KJQ416 KTM416 LDI416 LNE416 LXA416 MGW416 MQS416 NAO416 NKK416 NUG416 OEC416 ONY416 OXU416 PHQ416 PRM416 QBI416 QLE416 QVA416 REW416 ROS416 RYO416 SIK416 SSG416 TCC416 TLY416 TVU416 UFQ416 UPM416 UZI416 VJE416 VTA416 WCW416 WMS416 WWO416 AM420:AM430 JZ416 TV416 ADR416 ANN416 AXJ416 BHF416 BRB416 CAX416 CKT416 CUP416 DEL416 DOH416 DYD416 EHZ416 ERV416 FBR416 FLN416 FVJ416 GFF416 GPB416 GYX416 HIT416 HSP416 ICL416 IMH416 IWD416 JFZ416 JPV416 JZR416 KJN416 KTJ416 LDF416 LNB416 LWX416 MGT416 MQP416 NAL416 NKH416 NUD416 ODZ416 ONV416 OXR416 PHN416 PRJ416 QBF416 QLB416 QUX416 RET416 ROP416 RYL416 SIH416 SSD416 TBZ416 TLV416 TVR416 UFN416 UPJ416 UZF416 VJB416 VSX416 WCT416 WMP416 WWL416 AJ878:AJ880 JW874:JW876 TS874:TS876 ADO874:ADO876 ANK874:ANK876 AXG874:AXG876 BHC874:BHC876 BQY874:BQY876 CAU874:CAU876 CKQ874:CKQ876 CUM874:CUM876 DEI874:DEI876 DOE874:DOE876 DYA874:DYA876 EHW874:EHW876 ERS874:ERS876 FBO874:FBO876 FLK874:FLK876 FVG874:FVG876 GFC874:GFC876 GOY874:GOY876 GYU874:GYU876 HIQ874:HIQ876 HSM874:HSM876 ICI874:ICI876 IME874:IME876 IWA874:IWA876 JFW874:JFW876 JPS874:JPS876 JZO874:JZO876 KJK874:KJK876 KTG874:KTG876 LDC874:LDC876 LMY874:LMY876 LWU874:LWU876 MGQ874:MGQ876 MQM874:MQM876 NAI874:NAI876 NKE874:NKE876 NUA874:NUA876 ODW874:ODW876 ONS874:ONS876 OXO874:OXO876 PHK874:PHK876 PRG874:PRG876 QBC874:QBC876 QKY874:QKY876 QUU874:QUU876 REQ874:REQ876 ROM874:ROM876 RYI874:RYI876 SIE874:SIE876 SSA874:SSA876 TBW874:TBW876 TLS874:TLS876 TVO874:TVO876 UFK874:UFK876 UPG874:UPG876 UZC874:UZC876 VIY874:VIY876 VSU874:VSU876 WCQ874:WCQ876 WMM874:WMM876 WWI874:WWI876 AG878:AG879 JT874:JT875 TP874:TP875 ADL874:ADL875 ANH874:ANH875 AXD874:AXD875 BGZ874:BGZ875 BQV874:BQV875 CAR874:CAR875 CKN874:CKN875 CUJ874:CUJ875 DEF874:DEF875 DOB874:DOB875 DXX874:DXX875 EHT874:EHT875 ERP874:ERP875 FBL874:FBL875 FLH874:FLH875 FVD874:FVD875 GEZ874:GEZ875 GOV874:GOV875 GYR874:GYR875 HIN874:HIN875 HSJ874:HSJ875 ICF874:ICF875 IMB874:IMB875 IVX874:IVX875 JFT874:JFT875 JPP874:JPP875 JZL874:JZL875 KJH874:KJH875 KTD874:KTD875 LCZ874:LCZ875 LMV874:LMV875 LWR874:LWR875 MGN874:MGN875 MQJ874:MQJ875 NAF874:NAF875 NKB874:NKB875 NTX874:NTX875 ODT874:ODT875 ONP874:ONP875 OXL874:OXL875 PHH874:PHH875 PRD874:PRD875 QAZ874:QAZ875 QKV874:QKV875 QUR874:QUR875 REN874:REN875 ROJ874:ROJ875 RYF874:RYF875 SIB874:SIB875 SRX874:SRX875 TBT874:TBT875 TLP874:TLP875 TVL874:TVL875 UFH874:UFH875 UPD874:UPD875 UYZ874:UYZ875 VIV874:VIV875 VSR874:VSR875 WCN874:WCN875 WMJ874:WMJ875 WWF874:WWF875 AP878:AP880 KC874:KC876 TY874:TY876 ADU874:ADU876 ANQ874:ANQ876 AXM874:AXM876 BHI874:BHI876 BRE874:BRE876 CBA874:CBA876 CKW874:CKW876 CUS874:CUS876 DEO874:DEO876 DOK874:DOK876 DYG874:DYG876 EIC874:EIC876 ERY874:ERY876 FBU874:FBU876 FLQ874:FLQ876 FVM874:FVM876 GFI874:GFI876 GPE874:GPE876 GZA874:GZA876 HIW874:HIW876 HSS874:HSS876 ICO874:ICO876 IMK874:IMK876 IWG874:IWG876 JGC874:JGC876 JPY874:JPY876 JZU874:JZU876 KJQ874:KJQ876 KTM874:KTM876 LDI874:LDI876 LNE874:LNE876 LXA874:LXA876 MGW874:MGW876 MQS874:MQS876 NAO874:NAO876 NKK874:NKK876 NUG874:NUG876 OEC874:OEC876 ONY874:ONY876 OXU874:OXU876 PHQ874:PHQ876 PRM874:PRM876 QBI874:QBI876 QLE874:QLE876 QVA874:QVA876 REW874:REW876 ROS874:ROS876 RYO874:RYO876 SIK874:SIK876 SSG874:SSG876 TCC874:TCC876 TLY874:TLY876 TVU874:TVU876 UFQ874:UFQ876 UPM874:UPM876 UZI874:UZI876 VJE874:VJE876 VTA874:VTA876 WCW874:WCW876 WMS874:WMS876 WWO874:WWO876 AM878:AM880 JZ874:JZ876 TV874:TV876 ADR874:ADR876 ANN874:ANN876 AXJ874:AXJ876 BHF874:BHF876 BRB874:BRB876 CAX874:CAX876 CKT874:CKT876 CUP874:CUP876 DEL874:DEL876 DOH874:DOH876 DYD874:DYD876 EHZ874:EHZ876 ERV874:ERV876 FBR874:FBR876 FLN874:FLN876 FVJ874:FVJ876 GFF874:GFF876 GPB874:GPB876 GYX874:GYX876 HIT874:HIT876 HSP874:HSP876 ICL874:ICL876 IMH874:IMH876 IWD874:IWD876 JFZ874:JFZ876 JPV874:JPV876 JZR874:JZR876 KJN874:KJN876 KTJ874:KTJ876 LDF874:LDF876 LNB874:LNB876 LWX874:LWX876 MGT874:MGT876 MQP874:MQP876 NAL874:NAL876 NKH874:NKH876 NUD874:NUD876 ODZ874:ODZ876 ONV874:ONV876 OXR874:OXR876 PHN874:PHN876 PRJ874:PRJ876 QBF874:QBF876 QLB874:QLB876 QUX874:QUX876 RET874:RET876 ROP874:ROP876 RYL874:RYL876 SIH874:SIH876 SSD874:SSD876 TBZ874:TBZ876 TLV874:TLV876 TVR874:TVR876 UFN874:UFN876 UPJ874:UPJ876 UZF874:UZF876 VJB874:VJB876 VSX874:VSX876 WCT874:WCT876 WMP874:WMP876 AJ700:AJ701 AJ698 JW696:JW697 JW694 TS696:TS697 TS694 ADO696:ADO697 ADO694 ANK696:ANK697 ANK694 AXG696:AXG697 AXG694 BHC696:BHC697 BHC694 BQY696:BQY697 BQY694 CAU696:CAU697 CAU694 CKQ696:CKQ697 CKQ694 CUM696:CUM697 CUM694 DEI696:DEI697 DEI694 DOE696:DOE697 DOE694 DYA696:DYA697 DYA694 EHW696:EHW697 EHW694 ERS696:ERS697 ERS694 FBO696:FBO697 FBO694 FLK696:FLK697 FLK694 FVG696:FVG697 FVG694 GFC696:GFC697 GFC694 GOY696:GOY697 GOY694 GYU696:GYU697 GYU694 HIQ696:HIQ697 HIQ694 HSM696:HSM697 HSM694 ICI696:ICI697 ICI694 IME696:IME697 IME694 IWA696:IWA697 IWA694 JFW696:JFW697 JFW694 JPS696:JPS697 JPS694 JZO696:JZO697 JZO694 KJK696:KJK697 KJK694 KTG696:KTG697 KTG694 LDC696:LDC697 LDC694 LMY696:LMY697 LMY694 LWU696:LWU697 LWU694 MGQ696:MGQ697 MGQ694 MQM696:MQM697 MQM694 NAI696:NAI697 NAI694 NKE696:NKE697 NKE694 NUA696:NUA697 NUA694 ODW696:ODW697 ODW694 ONS696:ONS697 ONS694 OXO696:OXO697 OXO694 PHK696:PHK697 PHK694 PRG696:PRG697 PRG694 QBC696:QBC697 QBC694 QKY696:QKY697 QKY694 QUU696:QUU697 QUU694 REQ696:REQ697 REQ694 ROM696:ROM697 ROM694 RYI696:RYI697 RYI694 SIE696:SIE697 SIE694 SSA696:SSA697 SSA694 TBW696:TBW697 TBW694 TLS696:TLS697 TLS694 TVO696:TVO697 TVO694 UFK696:UFK697 UFK694 UPG696:UPG697 UPG694 UZC696:UZC697 UZC694 VIY696:VIY697 VIY694 VSU696:VSU697 VSU694 WCQ696:WCQ697 WCQ694 WMM696:WMM697 WMM694 WWI696:WWI697 WWI694 AP700:AP701 AP668:AP698 JT696:JT697 JT694 TP696:TP697 TP694 ADL696:ADL697 ADL694 ANH696:ANH697 ANH694 AXD696:AXD697 AXD694 BGZ696:BGZ697 BGZ694 BQV696:BQV697 BQV694 CAR696:CAR697 CAR694 CKN696:CKN697 CKN694 CUJ696:CUJ697 CUJ694 DEF696:DEF697 DEF694 DOB696:DOB697 DOB694 DXX696:DXX697 DXX694 EHT696:EHT697 EHT694 ERP696:ERP697 ERP694 FBL696:FBL697 FBL694 FLH696:FLH697 FLH694 FVD696:FVD697 FVD694 GEZ696:GEZ697 GEZ694 GOV696:GOV697 GOV694 GYR696:GYR697 GYR694 HIN696:HIN697 HIN694 HSJ696:HSJ697 HSJ694 ICF696:ICF697 ICF694 IMB696:IMB697 IMB694 IVX696:IVX697 IVX694 JFT696:JFT697 JFT694 JPP696:JPP697 JPP694 JZL696:JZL697 JZL694 KJH696:KJH697 KJH694 KTD696:KTD697 KTD694 LCZ696:LCZ697 LCZ694 LMV696:LMV697 LMV694 LWR696:LWR697 LWR694 MGN696:MGN697 MGN694 MQJ696:MQJ697 MQJ694 NAF696:NAF697 NAF694 NKB696:NKB697 NKB694 NTX696:NTX697 NTX694 ODT696:ODT697 ODT694 ONP696:ONP697 ONP694 OXL696:OXL697 OXL694 PHH696:PHH697 PHH694 PRD696:PRD697 PRD694 QAZ696:QAZ697 QAZ694 QKV696:QKV697 QKV694 QUR696:QUR697 QUR694 REN696:REN697 REN694 ROJ696:ROJ697 ROJ694 RYF696:RYF697 RYF694 SIB696:SIB697 SIB694 SRX696:SRX697 SRX694 TBT696:TBT697 TBT694 TLP696:TLP697 TLP694 TVL696:TVL697 TVL694 UFH696:UFH697 UFH694 UPD696:UPD697 UPD694 UYZ696:UYZ697 UYZ694 VIV696:VIV697 VIV694 VSR696:VSR697 VSR694 WCN696:WCN697 WCN694 WMJ696:WMJ697 WMJ694 WWF696:WWF697 WWF694 AM700:AM701 AM668:AM698 KC696:KC697 KC694 TY696:TY697 TY694 ADU696:ADU697 ADU694 ANQ696:ANQ697 ANQ694 AXM696:AXM697 AXM694 BHI696:BHI697 BHI694 BRE696:BRE697 BRE694 CBA696:CBA697 CBA694 CKW696:CKW697 CKW694 CUS696:CUS697 CUS694 DEO696:DEO697 DEO694 DOK696:DOK697 DOK694 DYG696:DYG697 DYG694 EIC696:EIC697 EIC694 ERY696:ERY697 ERY694 FBU696:FBU697 FBU694 FLQ696:FLQ697 FLQ694 FVM696:FVM697 FVM694 GFI696:GFI697 GFI694 GPE696:GPE697 GPE694 GZA696:GZA697 GZA694 HIW696:HIW697 HIW694 HSS696:HSS697 HSS694 ICO696:ICO697 ICO694 IMK696:IMK697 IMK694 IWG696:IWG697 IWG694 JGC696:JGC697 JGC694 JPY696:JPY697 JPY694 JZU696:JZU697 JZU694 KJQ696:KJQ697 KJQ694 KTM696:KTM697 KTM694 LDI696:LDI697 LDI694 LNE696:LNE697 LNE694 LXA696:LXA697 LXA694 MGW696:MGW697 MGW694 MQS696:MQS697 MQS694 NAO696:NAO697 NAO694 NKK696:NKK697 NKK694 NUG696:NUG697 NUG694 OEC696:OEC697 OEC694 ONY696:ONY697 ONY694 OXU696:OXU697 OXU694 PHQ696:PHQ697 PHQ694 PRM696:PRM697 PRM694 QBI696:QBI697 QBI694 QLE696:QLE697 QLE694 QVA696:QVA697 QVA694 REW696:REW697 REW694 ROS696:ROS697 ROS694 RYO696:RYO697 RYO694 SIK696:SIK697 SIK694 SSG696:SSG697 SSG694 TCC696:TCC697 TCC694 TLY696:TLY697 TLY694 TVU696:TVU697 TVU694 UFQ696:UFQ697 UFQ694 UPM696:UPM697 UPM694 UZI696:UZI697 UZI694 VJE696:VJE697 VJE694 VTA696:VTA697 VTA694 WCW696:WCW697 WCW694 WMS696:WMS697 WMS694 WWO696:WWO697 WWO694 JZ696:JZ697 JZ694 TV696:TV697 TV694 ADR696:ADR697 ADR694 ANN696:ANN697 ANN694 AXJ696:AXJ697 AXJ694 BHF696:BHF697 BHF694 BRB696:BRB697 BRB694 CAX696:CAX697 CAX694 CKT696:CKT697 CKT694 CUP696:CUP697 CUP694 DEL696:DEL697 DEL694 DOH696:DOH697 DOH694 DYD696:DYD697 DYD694 EHZ696:EHZ697 EHZ694 ERV696:ERV697 ERV694 FBR696:FBR697 FBR694 FLN696:FLN697 FLN694 FVJ696:FVJ697 FVJ694 GFF696:GFF697 GFF694 GPB696:GPB697 GPB694 GYX696:GYX697 GYX694 HIT696:HIT697 HIT694 HSP696:HSP697 HSP694 ICL696:ICL697 ICL694 IMH696:IMH697 IMH694 IWD696:IWD697 IWD694 JFZ696:JFZ697 JFZ694 JPV696:JPV697 JPV694 JZR696:JZR697 JZR694 KJN696:KJN697 KJN694 KTJ696:KTJ697 KTJ694 LDF696:LDF697 LDF694 LNB696:LNB697 LNB694 LWX696:LWX697 LWX694 MGT696:MGT697 MGT694 MQP696:MQP697 MQP694 NAL696:NAL697 NAL694 NKH696:NKH697 NKH694 NUD696:NUD697 NUD694 ODZ696:ODZ697 ODZ694 ONV696:ONV697 ONV694 OXR696:OXR697 OXR694 PHN696:PHN697 PHN694 PRJ696:PRJ697 PRJ694 QBF696:QBF697 QBF694 QLB696:QLB697 QLB694 QUX696:QUX697 QUX694 RET696:RET697 RET694 ROP696:ROP697 ROP694 RYL696:RYL697 RYL694 SIH696:SIH697 SIH694 SSD696:SSD697 SSD694 TBZ696:TBZ697 TBZ694 TLV696:TLV697 TLV694 TVR696:TVR697 TVR694 UFN696:UFN697 UFN694 UPJ696:UPJ697 UPJ694 UZF696:UZF697 UZF694 VJB696:VJB697 VJB694 VSX696:VSX697 VSX694 WCT696:WCT697 WCT694 WMP696:WMP697 WMP694 WWL696:WWL697 WWL694 AG700:AG701 AG667:AG698 AJ383:AJ385 JW379:JW381 TS379:TS381 ADO379:ADO381 ANK379:ANK381 AXG379:AXG381 BHC379:BHC381 BQY379:BQY381 CAU379:CAU381 CKQ379:CKQ381 CUM379:CUM381 DEI379:DEI381 DOE379:DOE381 DYA379:DYA381 EHW379:EHW381 ERS379:ERS381 FBO379:FBO381 FLK379:FLK381 FVG379:FVG381 GFC379:GFC381 GOY379:GOY381 GYU379:GYU381 HIQ379:HIQ381 HSM379:HSM381 ICI379:ICI381 IME379:IME381 IWA379:IWA381 JFW379:JFW381 JPS379:JPS381 JZO379:JZO381 KJK379:KJK381 KTG379:KTG381 LDC379:LDC381 LMY379:LMY381 LWU379:LWU381 MGQ379:MGQ381 MQM379:MQM381 NAI379:NAI381 NKE379:NKE381 NUA379:NUA381 ODW379:ODW381 ONS379:ONS381 OXO379:OXO381 PHK379:PHK381 PRG379:PRG381 QBC379:QBC381 QKY379:QKY381 QUU379:QUU381 REQ379:REQ381 ROM379:ROM381 RYI379:RYI381 SIE379:SIE381 SSA379:SSA381 TBW379:TBW381 TLS379:TLS381 TVO379:TVO381 UFK379:UFK381 UPG379:UPG381 UZC379:UZC381 VIY379:VIY381 VSU379:VSU381 WCQ379:WCQ381 WMM379:WMM381 WWI379:WWI381 AG383:AG385 JT379:JT381 TP379:TP381 ADL379:ADL381 ANH379:ANH381 AXD379:AXD381 BGZ379:BGZ381 BQV379:BQV381 CAR379:CAR381 CKN379:CKN381 CUJ379:CUJ381 DEF379:DEF381 DOB379:DOB381 DXX379:DXX381 EHT379:EHT381 ERP379:ERP381 FBL379:FBL381 FLH379:FLH381 FVD379:FVD381 GEZ379:GEZ381 GOV379:GOV381 GYR379:GYR381 HIN379:HIN381 HSJ379:HSJ381 ICF379:ICF381 IMB379:IMB381 IVX379:IVX381 JFT379:JFT381 JPP379:JPP381 JZL379:JZL381 KJH379:KJH381 KTD379:KTD381 LCZ379:LCZ381 LMV379:LMV381 LWR379:LWR381 MGN379:MGN381 MQJ379:MQJ381 NAF379:NAF381 NKB379:NKB381 NTX379:NTX381 ODT379:ODT381 ONP379:ONP381 OXL379:OXL381 PHH379:PHH381 PRD379:PRD381 QAZ379:QAZ381 QKV379:QKV381 QUR379:QUR381 REN379:REN381 ROJ379:ROJ381 RYF379:RYF381 SIB379:SIB381 SRX379:SRX381 TBT379:TBT381 TLP379:TLP381 TVL379:TVL381 UFH379:UFH381 UPD379:UPD381 UYZ379:UYZ381 VIV379:VIV381 VSR379:VSR381 WCN379:WCN381 WMJ379:WMJ381 WWF379:WWF381 AM383:AM385 JZ379:JZ381 TV379:TV381 ADR379:ADR381 ANN379:ANN381 AXJ379:AXJ381 BHF379:BHF381 BRB379:BRB381 CAX379:CAX381 CKT379:CKT381 CUP379:CUP381 DEL379:DEL381 DOH379:DOH381 DYD379:DYD381 EHZ379:EHZ381 ERV379:ERV381 FBR379:FBR381 FLN379:FLN381 FVJ379:FVJ381 GFF379:GFF381 GPB379:GPB381 GYX379:GYX381 HIT379:HIT381 HSP379:HSP381 ICL379:ICL381 IMH379:IMH381 IWD379:IWD381 JFZ379:JFZ381 JPV379:JPV381 JZR379:JZR381 KJN379:KJN381 KTJ379:KTJ381 LDF379:LDF381 LNB379:LNB381 LWX379:LWX381 MGT379:MGT381 MQP379:MQP381 NAL379:NAL381 NKH379:NKH381 NUD379:NUD381 ODZ379:ODZ381 ONV379:ONV381 OXR379:OXR381 PHN379:PHN381 PRJ379:PRJ381 QBF379:QBF381 QLB379:QLB381 QUX379:QUX381 RET379:RET381 ROP379:ROP381 RYL379:RYL381 SIH379:SIH381 SSD379:SSD381 TBZ379:TBZ381 TLV379:TLV381 TVR379:TVR381 UFN379:UFN381 UPJ379:UPJ381 UZF379:UZF381 VJB379:VJB381 VSX379:VSX381 WCT379:WCT381 WMP379:WMP381 WWL379:WWL381 AP383:AP385 KC379:KC381 TY379:TY381 ADU379:ADU381 ANQ379:ANQ381 AXM379:AXM381 BHI379:BHI381 BRE379:BRE381 CBA379:CBA381 CKW379:CKW381 CUS379:CUS381 DEO379:DEO381 DOK379:DOK381 DYG379:DYG381 EIC379:EIC381 ERY379:ERY381 FBU379:FBU381 FLQ379:FLQ381 FVM379:FVM381 GFI379:GFI381 GPE379:GPE381 GZA379:GZA381 HIW379:HIW381 HSS379:HSS381 ICO379:ICO381 IMK379:IMK381 IWG379:IWG381 JGC379:JGC381 JPY379:JPY381 JZU379:JZU381 KJQ379:KJQ381 KTM379:KTM381 LDI379:LDI381 LNE379:LNE381 LXA379:LXA381 MGW379:MGW381 MQS379:MQS381 NAO379:NAO381 NKK379:NKK381 NUG379:NUG381 OEC379:OEC381 ONY379:ONY381 OXU379:OXU381 PHQ379:PHQ381 PRM379:PRM381 QBI379:QBI381 QLE379:QLE381 QVA379:QVA381 REW379:REW381 ROS379:ROS381 RYO379:RYO381 SIK379:SIK381 SSG379:SSG381 TCC379:TCC381 TLY379:TLY381 TVU379:TVU381 UFQ379:UFQ381 UPM379:UPM381 UZI379:UZI381 VJE379:VJE381 VTA379:VTA381 WCW379:WCW381 WMS379:WMS381 AP622:AP660 KC622 TY622 ADU622 ANQ622 AXM622 BHI622 BRE622 CBA622 CKW622 CUS622 DEO622 DOK622 DYG622 EIC622 ERY622 FBU622 FLQ622 FVM622 GFI622 GPE622 GZA622 HIW622 HSS622 ICO622 IMK622 IWG622 JGC622 JPY622 JZU622 KJQ622 KTM622 LDI622 LNE622 LXA622 MGW622 MQS622 NAO622 NKK622 NUG622 OEC622 ONY622 OXU622 PHQ622 PRM622 QBI622 QLE622 QVA622 REW622 ROS622 RYO622 SIK622 SSG622 TCC622 TLY622 TVU622 UFQ622 UPM622 UZI622 VJE622 VTA622 WCW622 WMS622 WWO622 AG622:AG629 JT622 TP622 ADL622 ANH622 AXD622 BGZ622 BQV622 CAR622 CKN622 CUJ622 DEF622 DOB622 DXX622 EHT622 ERP622 FBL622 FLH622 FVD622 GEZ622 GOV622 GYR622 HIN622 HSJ622 ICF622 IMB622 IVX622 JFT622 JPP622 JZL622 KJH622 KTD622 LCZ622 LMV622 LWR622 MGN622 MQJ622 NAF622 NKB622 NTX622 ODT622 ONP622 OXL622 PHH622 PRD622 QAZ622 QKV622 QUR622 REN622 ROJ622 RYF622 SIB622 SRX622 TBT622 TLP622 TVL622 UFH622 UPD622 UYZ622 VIV622 VSR622 WCN622 WMJ622 WWF622 AJ626:AJ629 JW622 TS622 ADO622 ANK622 AXG622 BHC622 BQY622 CAU622 CKQ622 CUM622 DEI622 DOE622 DYA622 EHW622 ERS622 FBO622 FLK622 FVG622 GFC622 GOY622 GYU622 HIQ622 HSM622 ICI622 IME622 IWA622 JFW622 JPS622 JZO622 KJK622 KTG622 LDC622 LMY622 LWU622 MGQ622 MQM622 NAI622 NKE622 NUA622 ODW622 ONS622 OXO622 PHK622 PRG622 QBC622 QKY622 QUU622 REQ622 ROM622 RYI622 SIE622 SSA622 TBW622 TLS622 TVO622 UFK622 UPG622 UZC622 VIY622 VSU622 WCQ622 WMM622 WWI622 AM622:AM631 JZ622 TV622 ADR622 ANN622 AXJ622 BHF622 BRB622 CAX622 CKT622 CUP622 DEL622 DOH622 DYD622 EHZ622 ERV622 FBR622 FLN622 FVJ622 GFF622 GPB622 GYX622 HIT622 HSP622 ICL622 IMH622 IWD622 JFZ622 JPV622 JZR622 KJN622 KTJ622 LDF622 LNB622 LWX622 MGT622 MQP622 NAL622 NKH622 NUD622 ODZ622 ONV622 OXR622 PHN622 PRJ622 QBF622 QLB622 QUX622 RET622 ROP622 RYL622 SIH622 SSD622 TBZ622 TLV622 TVR622 UFN622 UPJ622 UZF622 VJB622 VSX622 WCT622 WMP622 WWL622 JW534:JW535 TS534:TS535 ADO534:ADO535 ANK534:ANK535 AXG534:AXG535 BHC534:BHC535 BQY534:BQY535 CAU534:CAU535 CKQ534:CKQ535 CUM534:CUM535 DEI534:DEI535 DOE534:DOE535 DYA534:DYA535 EHW534:EHW535 ERS534:ERS535 FBO534:FBO535 FLK534:FLK535 FVG534:FVG535 GFC534:GFC535 GOY534:GOY535 GYU534:GYU535 HIQ534:HIQ535 HSM534:HSM535 ICI534:ICI535 IME534:IME535 IWA534:IWA535 JFW534:JFW535 JPS534:JPS535 JZO534:JZO535 KJK534:KJK535 KTG534:KTG535 LDC534:LDC535 LMY534:LMY535 LWU534:LWU535 MGQ534:MGQ535 MQM534:MQM535 NAI534:NAI535 NKE534:NKE535 NUA534:NUA535 ODW534:ODW535 ONS534:ONS535 OXO534:OXO535 PHK534:PHK535 PRG534:PRG535 QBC534:QBC535 QKY534:QKY535 QUU534:QUU535 REQ534:REQ535 ROM534:ROM535 RYI534:RYI535 SIE534:SIE535 SSA534:SSA535 TBW534:TBW535 TLS534:TLS535 TVO534:TVO535 UFK534:UFK535 UPG534:UPG535 UZC534:UZC535 VIY534:VIY535 VSU534:VSU535 WCQ534:WCQ535 WMM534:WMM535 WWI534:WWI535 JT534:JT535 TP534:TP535 ADL534:ADL535 ANH534:ANH535 AXD534:AXD535 BGZ534:BGZ535 BQV534:BQV535 CAR534:CAR535 CKN534:CKN535 CUJ534:CUJ535 DEF534:DEF535 DOB534:DOB535 DXX534:DXX535 EHT534:EHT535 ERP534:ERP535 FBL534:FBL535 FLH534:FLH535 FVD534:FVD535 GEZ534:GEZ535 GOV534:GOV535 GYR534:GYR535 HIN534:HIN535 HSJ534:HSJ535 ICF534:ICF535 IMB534:IMB535 IVX534:IVX535 JFT534:JFT535 JPP534:JPP535 JZL534:JZL535 KJH534:KJH535 KTD534:KTD535 LCZ534:LCZ535 LMV534:LMV535 LWR534:LWR535 MGN534:MGN535 MQJ534:MQJ535 NAF534:NAF535 NKB534:NKB535 NTX534:NTX535 ODT534:ODT535 ONP534:ONP535 OXL534:OXL535 PHH534:PHH535 PRD534:PRD535 QAZ534:QAZ535 QKV534:QKV535 QUR534:QUR535 REN534:REN535 ROJ534:ROJ535 RYF534:RYF535 SIB534:SIB535 SRX534:SRX535 TBT534:TBT535 TLP534:TLP535 TVL534:TVL535 UFH534:UFH535 UPD534:UPD535 UYZ534:UYZ535 VIV534:VIV535 VSR534:VSR535 WCN534:WCN535 WMJ534:WMJ535 WWF534:WWF535 KC534:KC535 TY534:TY535 ADU534:ADU535 ANQ534:ANQ535 AXM534:AXM535 BHI534:BHI535 BRE534:BRE535 CBA534:CBA535 CKW534:CKW535 CUS534:CUS535 DEO534:DEO535 DOK534:DOK535 DYG534:DYG535 EIC534:EIC535 ERY534:ERY535 FBU534:FBU535 FLQ534:FLQ535 FVM534:FVM535 GFI534:GFI535 GPE534:GPE535 GZA534:GZA535 HIW534:HIW535 HSS534:HSS535 ICO534:ICO535 IMK534:IMK535 IWG534:IWG535 JGC534:JGC535 JPY534:JPY535 JZU534:JZU535 KJQ534:KJQ535 KTM534:KTM535 LDI534:LDI535 LNE534:LNE535 LXA534:LXA535 MGW534:MGW535 MQS534:MQS535 NAO534:NAO535 NKK534:NKK535 NUG534:NUG535 OEC534:OEC535 ONY534:ONY535 OXU534:OXU535 PHQ534:PHQ535 PRM534:PRM535 QBI534:QBI535 QLE534:QLE535 QVA534:QVA535 REW534:REW535 ROS534:ROS535 RYO534:RYO535 SIK534:SIK535 SSG534:SSG535 TCC534:TCC535 TLY534:TLY535 TVU534:TVU535 UFQ534:UFQ535 UPM534:UPM535 UZI534:UZI535 VJE534:VJE535 VTA534:VTA535 WCW534:WCW535 WMS534:WMS535 WWO534:WWO535 JZ534:JZ535 TV534:TV535 ADR534:ADR535 ANN534:ANN535 AXJ534:AXJ535 BHF534:BHF535 BRB534:BRB535 CAX534:CAX535 CKT534:CKT535 CUP534:CUP535 DEL534:DEL535 DOH534:DOH535 DYD534:DYD535 EHZ534:EHZ535 ERV534:ERV535 FBR534:FBR535 FLN534:FLN535 FVJ534:FVJ535 GFF534:GFF535 GPB534:GPB535 GYX534:GYX535 HIT534:HIT535 HSP534:HSP535 ICL534:ICL535 IMH534:IMH535 IWD534:IWD535 JFZ534:JFZ535 JPV534:JPV535 JZR534:JZR535 KJN534:KJN535 KTJ534:KTJ535 LDF534:LDF535 LNB534:LNB535 LWX534:LWX535 MGT534:MGT535 MQP534:MQP535 NAL534:NAL535 NKH534:NKH535 NUD534:NUD535 ODZ534:ODZ535 ONV534:ONV535 OXR534:OXR535 PHN534:PHN535 PRJ534:PRJ535 QBF534:QBF535 QLB534:QLB535 QUX534:QUX535 RET534:RET535 ROP534:ROP535 RYL534:RYL535 SIH534:SIH535 SSD534:SSD535 TBZ534:TBZ535 TLV534:TLV535 TVR534:TVR535 UFN534:UFN535 UPJ534:UPJ535 UZF534:UZF535 VJB534:VJB535 VSX534:VSX535 WCT534:WCT535 WMP534:WMP535 WWL534:WWL535 WWU318:WWU341 AJ581 JW577 TS577 ADO577 ANK577 AXG577 BHC577 BQY577 CAU577 CKQ577 CUM577 DEI577 DOE577 DYA577 EHW577 ERS577 FBO577 FLK577 FVG577 GFC577 GOY577 GYU577 HIQ577 HSM577 ICI577 IME577 IWA577 JFW577 JPS577 JZO577 KJK577 KTG577 LDC577 LMY577 LWU577 MGQ577 MQM577 NAI577 NKE577 NUA577 ODW577 ONS577 OXO577 PHK577 PRG577 QBC577 QKY577 QUU577 REQ577 ROM577 RYI577 SIE577 SSA577 TBW577 TLS577 TVO577 UFK577 UPG577 UZC577 VIY577 VSU577 WCQ577 WMM577 WWI577 AG581 JT577 TP577 ADL577 ANH577 AXD577 BGZ577 BQV577 CAR577 CKN577 CUJ577 DEF577 DOB577 DXX577 EHT577 ERP577 FBL577 FLH577 FVD577 GEZ577 GOV577 GYR577 HIN577 HSJ577 ICF577 IMB577 IVX577 JFT577 JPP577 JZL577 KJH577 KTD577 LCZ577 LMV577 LWR577 MGN577 MQJ577 NAF577 NKB577 NTX577 ODT577 ONP577 OXL577 PHH577 PRD577 QAZ577 QKV577 QUR577 REN577 ROJ577 RYF577 SIB577 SRX577 TBT577 TLP577 TVL577 UFH577 UPD577 UYZ577 VIV577 VSR577 WCN577 WMJ577 WWF577 AP581 KC577 TY577 ADU577 ANQ577 AXM577 BHI577 BRE577 CBA577 CKW577 CUS577 DEO577 DOK577 DYG577 EIC577 ERY577 FBU577 FLQ577 FVM577 GFI577 GPE577 GZA577 HIW577 HSS577 ICO577 IMK577 IWG577 JGC577 JPY577 JZU577 KJQ577 KTM577 LDI577 LNE577 LXA577 MGW577 MQS577 NAO577 NKK577 NUG577 OEC577 ONY577 OXU577 PHQ577 PRM577 QBI577 QLE577 QVA577 REW577 ROS577 RYO577 SIK577 SSG577 TCC577 TLY577 TVU577 UFQ577 UPM577 UZI577 VJE577 VTA577 WCW577 WMS577 WWO577 AM581 JZ577 TV577 ADR577 ANN577 AXJ577 BHF577 BRB577 CAX577 CKT577 CUP577 DEL577 DOH577 DYD577 EHZ577 ERV577 FBR577 FLN577 FVJ577 GFF577 GPB577 GYX577 HIT577 HSP577 ICL577 IMH577 IWD577 JFZ577 JPV577 JZR577 KJN577 KTJ577 LDF577 LNB577 LWX577 MGT577 MQP577 NAL577 NKH577 NUD577 ODZ577 ONV577 OXR577 PHN577 PRJ577 QBF577 QLB577 QUX577 RET577 ROP577 RYL577 SIH577 SSD577 TBZ577 TLV577 TVR577 UFN577 UPJ577 UZF577 VJB577 VSX577 WCT577 WMP577 WWL577 WWO362:WWO374 WWL233:WWL236 WMP233:WMP236 WCT233:WCT236 VSX233:VSX236 VJB233:VJB236 UZF233:UZF236 UPJ233:UPJ236 UFN233:UFN236 TVR233:TVR236 TLV233:TLV236 TBZ233:TBZ236 SSD233:SSD236 SIH233:SIH236 RYL233:RYL236 ROP233:ROP236 RET233:RET236 QUX233:QUX236 QLB233:QLB236 QBF233:QBF236 PRJ233:PRJ236 PHN233:PHN236 OXR233:OXR236 ONV233:ONV236 ODZ233:ODZ236 NUD233:NUD236 NKH233:NKH236 NAL233:NAL236 MQP233:MQP236 MGT233:MGT236 LWX233:LWX236 LNB233:LNB236 LDF233:LDF236 KTJ233:KTJ236 KJN233:KJN236 JZR233:JZR236 JPV233:JPV236 JFZ233:JFZ236 IWD233:IWD236 IMH233:IMH236 ICL233:ICL236 HSP233:HSP236 HIT233:HIT236 GYX233:GYX236 GPB233:GPB236 GFF233:GFF236 FVJ233:FVJ236 FLN233:FLN236 FBR233:FBR236 ERV233:ERV236 EHZ233:EHZ236 DYD233:DYD236 DOH233:DOH236 DEL233:DEL236 CUP233:CUP236 CKT233:CKT236 CAX233:CAX236 BRB233:BRB236 BHF233:BHF236 AXJ233:AXJ236 ANN233:ANN236 ADR233:ADR236 TV233:TV236 JZ233:JZ236 AM237:AM240 WWO233:WWO236 WMS233:WMS236 WCW233:WCW236 VTA233:VTA236 VJE233:VJE236 UZI233:UZI236 UPM233:UPM236 UFQ233:UFQ236 TVU233:TVU236 TLY233:TLY236 TCC233:TCC236 SSG233:SSG236 SIK233:SIK236 RYO233:RYO236 ROS233:ROS236 REW233:REW236 QVA233:QVA236 QLE233:QLE236 QBI233:QBI236 PRM233:PRM236 PHQ233:PHQ236 OXU233:OXU236 ONY233:ONY236 OEC233:OEC236 NUG233:NUG236 NKK233:NKK236 NAO233:NAO236 MQS233:MQS236 MGW233:MGW236 LXA233:LXA236 LNE233:LNE236 LDI233:LDI236 KTM233:KTM236 KJQ233:KJQ236 JZU233:JZU236 JPY233:JPY236 JGC233:JGC236 IWG233:IWG236 IMK233:IMK236 ICO233:ICO236 HSS233:HSS236 HIW233:HIW236 GZA233:GZA236 GPE233:GPE236 GFI233:GFI236 FVM233:FVM236 FLQ233:FLQ236 FBU233:FBU236 ERY233:ERY236 EIC233:EIC236 DYG233:DYG236 DOK233:DOK236 DEO233:DEO236 CUS233:CUS236 CKW233:CKW236 CBA233:CBA236 BRE233:BRE236 BHI233:BHI236 AXM233:AXM236 ANQ233:ANQ236 ADU233:ADU236 TY233:TY236 KC233:KC236 AP237:AP240 WWF233:WWF236 WMJ233:WMJ236 WCN233:WCN236 VSR233:VSR236 VIV233:VIV236 UYZ233:UYZ236 UPD233:UPD236 UFH233:UFH236 TVL233:TVL236 TLP233:TLP236 TBT233:TBT236 SRX233:SRX236 SIB233:SIB236 RYF233:RYF236 ROJ233:ROJ236 REN233:REN236 QUR233:QUR236 QKV233:QKV236 QAZ233:QAZ236 PRD233:PRD236 PHH233:PHH236 OXL233:OXL236 ONP233:ONP236 ODT233:ODT236 NTX233:NTX236 NKB233:NKB236 NAF233:NAF236 MQJ233:MQJ236 MGN233:MGN236 LWR233:LWR236 LMV233:LMV236 LCZ233:LCZ236 KTD233:KTD236 KJH233:KJH236 JZL233:JZL236 JPP233:JPP236 JFT233:JFT236 IVX233:IVX236 IMB233:IMB236 ICF233:ICF236 HSJ233:HSJ236 HIN233:HIN236 GYR233:GYR236 GOV233:GOV236 GEZ233:GEZ236 FVD233:FVD236 FLH233:FLH236 FBL233:FBL236 ERP233:ERP236 EHT233:EHT236 DXX233:DXX236 DOB233:DOB236 DEF233:DEF236 CUJ233:CUJ236 CKN233:CKN236 CAR233:CAR236 BQV233:BQV236 BGZ233:BGZ236 AXD233:AXD236 ANH233:ANH236 ADL233:ADL236 TP233:TP236 JT233:JT236 AG237:AG240 WWI233:WWI236 WMM233:WMM236 WCQ233:WCQ236 VSU233:VSU236 VIY233:VIY236 UZC233:UZC236 UPG233:UPG236 UFK233:UFK236 TVO233:TVO236 TLS233:TLS236 TBW233:TBW236 SSA233:SSA236 SIE233:SIE236 RYI233:RYI236 ROM233:ROM236 REQ233:REQ236 QUU233:QUU236 QKY233:QKY236 QBC233:QBC236 PRG233:PRG236 PHK233:PHK236 OXO233:OXO236 ONS233:ONS236 ODW233:ODW236 NUA233:NUA236 NKE233:NKE236 NAI233:NAI236 MQM233:MQM236 MGQ233:MGQ236 LWU233:LWU236 LMY233:LMY236 LDC233:LDC236 KTG233:KTG236 KJK233:KJK236 JZO233:JZO236 JPS233:JPS236 JFW233:JFW236 IWA233:IWA236 IME233:IME236 ICI233:ICI236 HSM233:HSM236 HIQ233:HIQ236 GYU233:GYU236 GOY233:GOY236 GFC233:GFC236 FVG233:FVG236 FLK233:FLK236 FBO233:FBO236 ERS233:ERS236 EHW233:EHW236 DYA233:DYA236 DOE233:DOE236 DEI233:DEI236 CUM233:CUM236 CKQ233:CKQ236 CAU233:CAU236 BQY233:BQY236 BHC233:BHC236 AXG233:AXG236 ANK233:ANK236 ADO233:ADO236 TS233:TS236 JW233:JW236 AJ237:AJ240 AJ366:AJ378 JW362:JW374 TS362:TS374 ADO362:ADO374 ANK362:ANK374 AXG362:AXG374 BHC362:BHC374 BQY362:BQY374 CAU362:CAU374 CKQ362:CKQ374 CUM362:CUM374 DEI362:DEI374 DOE362:DOE374 DYA362:DYA374 EHW362:EHW374 ERS362:ERS374 FBO362:FBO374 FLK362:FLK374 FVG362:FVG374 GFC362:GFC374 GOY362:GOY374 GYU362:GYU374 HIQ362:HIQ374 HSM362:HSM374 ICI362:ICI374 IME362:IME374 IWA362:IWA374 JFW362:JFW374 JPS362:JPS374 JZO362:JZO374 KJK362:KJK374 KTG362:KTG374 LDC362:LDC374 LMY362:LMY374 LWU362:LWU374 MGQ362:MGQ374 MQM362:MQM374 NAI362:NAI374 NKE362:NKE374 NUA362:NUA374 ODW362:ODW374 ONS362:ONS374 OXO362:OXO374 PHK362:PHK374 PRG362:PRG374 QBC362:QBC374 QKY362:QKY374 QUU362:QUU374 REQ362:REQ374 ROM362:ROM374 RYI362:RYI374 SIE362:SIE374 SSA362:SSA374 TBW362:TBW374 TLS362:TLS374 TVO362:TVO374 UFK362:UFK374 UPG362:UPG374 UZC362:UZC374 VIY362:VIY374 VSU362:VSU374 WCQ362:WCQ374 WMM362:WMM374 WWI362:WWI374 AG366:AG378 JT362:JT374 TP362:TP374 ADL362:ADL374 ANH362:ANH374 AXD362:AXD374 BGZ362:BGZ374 BQV362:BQV374 CAR362:CAR374 CKN362:CKN374 CUJ362:CUJ374 DEF362:DEF374 DOB362:DOB374 DXX362:DXX374 EHT362:EHT374 ERP362:ERP374 FBL362:FBL374 FLH362:FLH374 FVD362:FVD374 GEZ362:GEZ374 GOV362:GOV374 GYR362:GYR374 HIN362:HIN374 HSJ362:HSJ374 ICF362:ICF374 IMB362:IMB374 IVX362:IVX374 JFT362:JFT374 JPP362:JPP374 JZL362:JZL374 KJH362:KJH374 KTD362:KTD374 LCZ362:LCZ374 LMV362:LMV374 LWR362:LWR374 MGN362:MGN374 MQJ362:MQJ374 NAF362:NAF374 NKB362:NKB374 NTX362:NTX374 ODT362:ODT374 ONP362:ONP374 OXL362:OXL374 PHH362:PHH374 PRD362:PRD374 QAZ362:QAZ374 QKV362:QKV374 QUR362:QUR374 REN362:REN374 ROJ362:ROJ374 RYF362:RYF374 SIB362:SIB374 SRX362:SRX374 TBT362:TBT374 TLP362:TLP374 TVL362:TVL374 UFH362:UFH374 UPD362:UPD374 UYZ362:UYZ374 VIV362:VIV374 VSR362:VSR374 WCN362:WCN374 WMJ362:WMJ374 WWF362:WWF374 AM366:AM378 JZ362:JZ374 TV362:TV374 ADR362:ADR374 ANN362:ANN374 AXJ362:AXJ374 BHF362:BHF374 BRB362:BRB374 CAX362:CAX374 CKT362:CKT374 CUP362:CUP374 DEL362:DEL374 DOH362:DOH374 DYD362:DYD374 EHZ362:EHZ374 ERV362:ERV374 FBR362:FBR374 FLN362:FLN374 FVJ362:FVJ374 GFF362:GFF374 GPB362:GPB374 GYX362:GYX374 HIT362:HIT374 HSP362:HSP374 ICL362:ICL374 IMH362:IMH374 IWD362:IWD374 JFZ362:JFZ374 JPV362:JPV374 JZR362:JZR374 KJN362:KJN374 KTJ362:KTJ374 LDF362:LDF374 LNB362:LNB374 LWX362:LWX374 MGT362:MGT374 MQP362:MQP374 NAL362:NAL374 NKH362:NKH374 NUD362:NUD374 ODZ362:ODZ374 ONV362:ONV374 OXR362:OXR374 PHN362:PHN374 PRJ362:PRJ374 QBF362:QBF374 QLB362:QLB374 QUX362:QUX374 RET362:RET374 ROP362:ROP374 RYL362:RYL374 SIH362:SIH374 SSD362:SSD374 TBZ362:TBZ374 TLV362:TLV374 TVR362:TVR374 UFN362:UFN374 UPJ362:UPJ374 UZF362:UZF374 VJB362:VJB374 VSX362:VSX374 WCT362:WCT374 WMP362:WMP374 WWL362:WWL374 AP366:AP378 KC362:KC374 TY362:TY374 ADU362:ADU374 ANQ362:ANQ374 AXM362:AXM374 BHI362:BHI374 BRE362:BRE374 CBA362:CBA374 CKW362:CKW374 CUS362:CUS374 DEO362:DEO374 DOK362:DOK374 DYG362:DYG374 EIC362:EIC374 ERY362:ERY374 FBU362:FBU374 FLQ362:FLQ374 FVM362:FVM374 GFI362:GFI374 GPE362:GPE374 GZA362:GZA374 HIW362:HIW374 HSS362:HSS374 ICO362:ICO374 IMK362:IMK374 IWG362:IWG374 JGC362:JGC374 JPY362:JPY374 JZU362:JZU374 KJQ362:KJQ374 KTM362:KTM374 LDI362:LDI374 LNE362:LNE374 LXA362:LXA374 MGW362:MGW374 MQS362:MQS374 NAO362:NAO374 NKK362:NKK374 NUG362:NUG374 OEC362:OEC374 ONY362:ONY374 OXU362:OXU374 PHQ362:PHQ374 PRM362:PRM374 QBI362:QBI374 QLE362:QLE374 QVA362:QVA374 REW362:REW374 ROS362:ROS374 RYO362:RYO374 SIK362:SIK374 SSG362:SSG374 TCC362:TCC374 TLY362:TLY374 TVU362:TVU374 UFQ362:UFQ374 UPM362:UPM374 UZI362:UZI374 VJE362:VJE374 VTA362:VTA374 WCW362:WCW374 WMS362:WMS374 WWL28:WWL31 WMP28:WMP31 WCT28:WCT31 VSX28:VSX31 VJB28:VJB31 UZF28:UZF31 UPJ28:UPJ31 UFN28:UFN31 TVR28:TVR31 TLV28:TLV31 TBZ28:TBZ31 SSD28:SSD31 SIH28:SIH31 RYL28:RYL31 ROP28:ROP31 RET28:RET31 QUX28:QUX31 QLB28:QLB31 QBF28:QBF31 PRJ28:PRJ31 PHN28:PHN31 OXR28:OXR31 ONV28:ONV31 ODZ28:ODZ31 NUD28:NUD31 NKH28:NKH31 NAL28:NAL31 MQP28:MQP31 MGT28:MGT31 LWX28:LWX31 LNB28:LNB31 LDF28:LDF31 KTJ28:KTJ31 KJN28:KJN31 JZR28:JZR31 JPV28:JPV31 JFZ28:JFZ31 IWD28:IWD31 IMH28:IMH31 ICL28:ICL31 HSP28:HSP31 HIT28:HIT31 GYX28:GYX31 GPB28:GPB31 GFF28:GFF31 FVJ28:FVJ31 FLN28:FLN31 FBR28:FBR31 ERV28:ERV31 EHZ28:EHZ31 DYD28:DYD31 DOH28:DOH31 DEL28:DEL31 CUP28:CUP31 CKT28:CKT31 CAX28:CAX31 BRB28:BRB31 BHF28:BHF31 AXJ28:AXJ31 ANN28:ANN31 ADR28:ADR31 TV28:TV31 JZ28:JZ31 AM32:AM35 WWO28:WWO31 WMS28:WMS31 WCW28:WCW31 VTA28:VTA31 VJE28:VJE31 UZI28:UZI31 UPM28:UPM31 UFQ28:UFQ31 TVU28:TVU31 TLY28:TLY31 TCC28:TCC31 SSG28:SSG31 SIK28:SIK31 RYO28:RYO31 ROS28:ROS31 REW28:REW31 QVA28:QVA31 QLE28:QLE31 QBI28:QBI31 PRM28:PRM31 PHQ28:PHQ31 OXU28:OXU31 ONY28:ONY31 OEC28:OEC31 NUG28:NUG31 NKK28:NKK31 NAO28:NAO31 MQS28:MQS31 MGW28:MGW31 LXA28:LXA31 LNE28:LNE31 LDI28:LDI31 KTM28:KTM31 KJQ28:KJQ31 JZU28:JZU31 JPY28:JPY31 JGC28:JGC31 IWG28:IWG31 IMK28:IMK31 ICO28:ICO31 HSS28:HSS31 HIW28:HIW31 GZA28:GZA31 GPE28:GPE31 GFI28:GFI31 FVM28:FVM31 FLQ28:FLQ31 FBU28:FBU31 ERY28:ERY31 EIC28:EIC31 DYG28:DYG31 DOK28:DOK31 DEO28:DEO31 CUS28:CUS31 CKW28:CKW31 CBA28:CBA31 BRE28:BRE31 BHI28:BHI31 AXM28:AXM31 ANQ28:ANQ31 ADU28:ADU31 TY28:TY31 KC28:KC31 AP32:AP35 WWF28:WWF31 WMJ28:WMJ31 WCN28:WCN31 VSR28:VSR31 VIV28:VIV31 UYZ28:UYZ31 UPD28:UPD31 UFH28:UFH31 TVL28:TVL31 TLP28:TLP31 TBT28:TBT31 SRX28:SRX31 SIB28:SIB31 RYF28:RYF31 ROJ28:ROJ31 REN28:REN31 QUR28:QUR31 QKV28:QKV31 QAZ28:QAZ31 PRD28:PRD31 PHH28:PHH31 OXL28:OXL31 ONP28:ONP31 ODT28:ODT31 NTX28:NTX31 NKB28:NKB31 NAF28:NAF31 MQJ28:MQJ31 MGN28:MGN31 LWR28:LWR31 LMV28:LMV31 LCZ28:LCZ31 KTD28:KTD31 KJH28:KJH31 JZL28:JZL31 JPP28:JPP31 JFT28:JFT31 IVX28:IVX31 IMB28:IMB31 ICF28:ICF31 HSJ28:HSJ31 HIN28:HIN31 GYR28:GYR31 GOV28:GOV31 GEZ28:GEZ31 FVD28:FVD31 FLH28:FLH31 FBL28:FBL31 ERP28:ERP31 EHT28:EHT31 DXX28:DXX31 DOB28:DOB31 DEF28:DEF31 CUJ28:CUJ31 CKN28:CKN31 CAR28:CAR31 BQV28:BQV31 BGZ28:BGZ31 AXD28:AXD31 ANH28:ANH31 ADL28:ADL31 TP28:TP31 JT28:JT31 AG32:AG35 WWI28:WWI31 WMM28:WMM31 WCQ28:WCQ31 VSU28:VSU31 VIY28:VIY31 UZC28:UZC31 UPG28:UPG31 UFK28:UFK31 TVO28:TVO31 TLS28:TLS31 TBW28:TBW31 SSA28:SSA31 SIE28:SIE31 RYI28:RYI31 ROM28:ROM31 REQ28:REQ31 QUU28:QUU31 QKY28:QKY31 QBC28:QBC31 PRG28:PRG31 PHK28:PHK31 OXO28:OXO31 ONS28:ONS31 ODW28:ODW31 NUA28:NUA31 NKE28:NKE31 NAI28:NAI31 MQM28:MQM31 MGQ28:MGQ31 LWU28:LWU31 LMY28:LMY31 LDC28:LDC31 KTG28:KTG31 KJK28:KJK31 JZO28:JZO31 JPS28:JPS31 JFW28:JFW31 IWA28:IWA31 IME28:IME31 ICI28:ICI31 HSM28:HSM31 HIQ28:HIQ31 GYU28:GYU31 GOY28:GOY31 GFC28:GFC31 FVG28:FVG31 FLK28:FLK31 FBO28:FBO31 ERS28:ERS31 EHW28:EHW31 DYA28:DYA31 DOE28:DOE31 DEI28:DEI31 CUM28:CUM31 CKQ28:CKQ31 CAU28:CAU31 BQY28:BQY31 BHC28:BHC31 AXG28:AXG31 ANK28:ANK31 ADO28:ADO31 TS28:TS31 JW28:JW31 AJ32:AJ35 BA346:BA347 BG346:BG347 AJ348:AJ353 AQ346:AQ347 AN346:AN347 AW346:AW347 AT346:AT347 AJ313:AJ315 KF309:KF311 UB309:UB311 ADX309:ADX311 ANT309:ANT311 AXP309:AXP311 BHL309:BHL311 BRH309:BRH311 CBD309:CBD311 CKZ309:CKZ311 CUV309:CUV311 DER309:DER311 DON309:DON311 DYJ309:DYJ311 EIF309:EIF311 ESB309:ESB311 FBX309:FBX311 FLT309:FLT311 FVP309:FVP311 GFL309:GFL311 GPH309:GPH311 GZD309:GZD311 HIZ309:HIZ311 HSV309:HSV311 ICR309:ICR311 IMN309:IMN311 IWJ309:IWJ311 JGF309:JGF311 JQB309:JQB311 JZX309:JZX311 KJT309:KJT311 KTP309:KTP311 LDL309:LDL311 LNH309:LNH311 LXD309:LXD311 MGZ309:MGZ311 MQV309:MQV311 NAR309:NAR311 NKN309:NKN311 NUJ309:NUJ311 OEF309:OEF311 OOB309:OOB311 OXX309:OXX311 PHT309:PHT311 PRP309:PRP311 QBL309:QBL311 QLH309:QLH311 QVD309:QVD311 REZ309:REZ311 ROV309:ROV311 RYR309:RYR311 SIN309:SIN311 SSJ309:SSJ311 TCF309:TCF311 TMB309:TMB311 TVX309:TVX311 UFT309:UFT311 UPP309:UPP311 UZL309:UZL311 VJH309:VJH311 VTD309:VTD311 WCZ309:WCZ311 WMV309:WMV311 WWR309:WWR311 AG313:AG315 KC309:KC311 TY309:TY311 ADU309:ADU311 ANQ309:ANQ311 AXM309:AXM311 BHI309:BHI311 BRE309:BRE311 CBA309:CBA311 CKW309:CKW311 CUS309:CUS311 DEO309:DEO311 DOK309:DOK311 DYG309:DYG311 EIC309:EIC311 ERY309:ERY311 FBU309:FBU311 FLQ309:FLQ311 FVM309:FVM311 GFI309:GFI311 GPE309:GPE311 GZA309:GZA311 HIW309:HIW311 HSS309:HSS311 ICO309:ICO311 IMK309:IMK311 IWG309:IWG311 JGC309:JGC311 JPY309:JPY311 JZU309:JZU311 KJQ309:KJQ311 KTM309:KTM311 LDI309:LDI311 LNE309:LNE311 LXA309:LXA311 MGW309:MGW311 MQS309:MQS311 NAO309:NAO311 NKK309:NKK311 NUG309:NUG311 OEC309:OEC311 ONY309:ONY311 OXU309:OXU311 PHQ309:PHQ311 PRM309:PRM311 QBI309:QBI311 QLE309:QLE311 QVA309:QVA311 REW309:REW311 ROS309:ROS311 RYO309:RYO311 SIK309:SIK311 SSG309:SSG311 TCC309:TCC311 TLY309:TLY311 TVU309:TVU311 UFQ309:UFQ311 UPM309:UPM311 UZI309:UZI311 VJE309:VJE311 VTA309:VTA311 WCW309:WCW311 WMS309:WMS311 WWO309:WWO311 AP313:AP315 KL309:KL311 UH309:UH311 AED309:AED311 ANZ309:ANZ311 AXV309:AXV311 BHR309:BHR311 BRN309:BRN311 CBJ309:CBJ311 CLF309:CLF311 CVB309:CVB311 DEX309:DEX311 DOT309:DOT311 DYP309:DYP311 EIL309:EIL311 ESH309:ESH311 FCD309:FCD311 FLZ309:FLZ311 FVV309:FVV311 GFR309:GFR311 GPN309:GPN311 GZJ309:GZJ311 HJF309:HJF311 HTB309:HTB311 ICX309:ICX311 IMT309:IMT311 IWP309:IWP311 JGL309:JGL311 JQH309:JQH311 KAD309:KAD311 KJZ309:KJZ311 KTV309:KTV311 LDR309:LDR311 LNN309:LNN311 LXJ309:LXJ311 MHF309:MHF311 MRB309:MRB311 NAX309:NAX311 NKT309:NKT311 NUP309:NUP311 OEL309:OEL311 OOH309:OOH311 OYD309:OYD311 PHZ309:PHZ311 PRV309:PRV311 QBR309:QBR311 QLN309:QLN311 QVJ309:QVJ311 RFF309:RFF311 RPB309:RPB311 RYX309:RYX311 SIT309:SIT311 SSP309:SSP311 TCL309:TCL311 TMH309:TMH311 TWD309:TWD311 UFZ309:UFZ311 UPV309:UPV311 UZR309:UZR311 VJN309:VJN311 VTJ309:VTJ311 WDF309:WDF311 WNB309:WNB311 WWX309:WWX311 AM313:AM315 KI309:KI311 UE309:UE311 AEA309:AEA311 ANW309:ANW311 AXS309:AXS311 BHO309:BHO311 BRK309:BRK311 CBG309:CBG311 CLC309:CLC311 CUY309:CUY311 DEU309:DEU311 DOQ309:DOQ311 DYM309:DYM311 EII309:EII311 ESE309:ESE311 FCA309:FCA311 FLW309:FLW311 FVS309:FVS311 GFO309:GFO311 GPK309:GPK311 GZG309:GZG311 HJC309:HJC311 HSY309:HSY311 ICU309:ICU311 IMQ309:IMQ311 IWM309:IWM311 JGI309:JGI311 JQE309:JQE311 KAA309:KAA311 KJW309:KJW311 KTS309:KTS311 LDO309:LDO311 LNK309:LNK311 LXG309:LXG311 MHC309:MHC311 MQY309:MQY311 NAU309:NAU311 NKQ309:NKQ311 NUM309:NUM311 OEI309:OEI311 OOE309:OOE311 OYA309:OYA311 PHW309:PHW311 PRS309:PRS311 QBO309:QBO311 QLK309:QLK311 QVG309:QVG311 RFC309:RFC311 ROY309:ROY311 RYU309:RYU311 SIQ309:SIQ311 SSM309:SSM311 TCI309:TCI311 TME309:TME311 TWA309:TWA311 UFW309:UFW311 UPS309:UPS311 UZO309:UZO311 VJK309:VJK311 VTG309:VTG311 WDC309:WDC311 WMY309:WMY311 WWU309:WWU311 AJ322:AJ345 KF318:KF341 UB318:UB341 ADX318:ADX341 ANT318:ANT341 AXP318:AXP341 BHL318:BHL341 BRH318:BRH341 CBD318:CBD341 CKZ318:CKZ341 CUV318:CUV341 DER318:DER341 DON318:DON341 DYJ318:DYJ341 EIF318:EIF341 ESB318:ESB341 FBX318:FBX341 FLT318:FLT341 FVP318:FVP341 GFL318:GFL341 GPH318:GPH341 GZD318:GZD341 HIZ318:HIZ341 HSV318:HSV341 ICR318:ICR341 IMN318:IMN341 IWJ318:IWJ341 JGF318:JGF341 JQB318:JQB341 JZX318:JZX341 KJT318:KJT341 KTP318:KTP341 LDL318:LDL341 LNH318:LNH341 LXD318:LXD341 MGZ318:MGZ341 MQV318:MQV341 NAR318:NAR341 NKN318:NKN341 NUJ318:NUJ341 OEF318:OEF341 OOB318:OOB341 OXX318:OXX341 PHT318:PHT341 PRP318:PRP341 QBL318:QBL341 QLH318:QLH341 QVD318:QVD341 REZ318:REZ341 ROV318:ROV341 RYR318:RYR341 SIN318:SIN341 SSJ318:SSJ341 TCF318:TCF341 TMB318:TMB341 TVX318:TVX341 UFT318:UFT341 UPP318:UPP341 UZL318:UZL341 VJH318:VJH341 VTD318:VTD341 WCZ318:WCZ341 WMV318:WMV341 WWR318:WWR341 AG322:AG345 KC318:KC349 TY318:TY349 ADU318:ADU349 ANQ318:ANQ349 AXM318:AXM349 BHI318:BHI349 BRE318:BRE349 CBA318:CBA349 CKW318:CKW349 CUS318:CUS349 DEO318:DEO349 DOK318:DOK349 DYG318:DYG349 EIC318:EIC349 ERY318:ERY349 FBU318:FBU349 FLQ318:FLQ349 FVM318:FVM349 GFI318:GFI349 GPE318:GPE349 GZA318:GZA349 HIW318:HIW349 HSS318:HSS349 ICO318:ICO349 IMK318:IMK349 IWG318:IWG349 JGC318:JGC349 JPY318:JPY349 JZU318:JZU349 KJQ318:KJQ349 KTM318:KTM349 LDI318:LDI349 LNE318:LNE349 LXA318:LXA349 MGW318:MGW349 MQS318:MQS349 NAO318:NAO349 NKK318:NKK349 NUG318:NUG349 OEC318:OEC349 ONY318:ONY349 OXU318:OXU349 PHQ318:PHQ349 PRM318:PRM349 QBI318:QBI349 QLE318:QLE349 QVA318:QVA349 REW318:REW349 ROS318:ROS349 RYO318:RYO349 SIK318:SIK349 SSG318:SSG349 TCC318:TCC349 TLY318:TLY349 TVU318:TVU349 UFQ318:UFQ349 UPM318:UPM349 UZI318:UZI349 VJE318:VJE349 VTA318:VTA349 WCW318:WCW349 WMS318:WMS349 WWO318:WWO349 AP322:AP345 KL318:KL341 UH318:UH341 AED318:AED341 ANZ318:ANZ341 AXV318:AXV341 BHR318:BHR341 BRN318:BRN341 CBJ318:CBJ341 CLF318:CLF341 CVB318:CVB341 DEX318:DEX341 DOT318:DOT341 DYP318:DYP341 EIL318:EIL341 ESH318:ESH341 FCD318:FCD341 FLZ318:FLZ341 FVV318:FVV341 GFR318:GFR341 GPN318:GPN341 GZJ318:GZJ341 HJF318:HJF341 HTB318:HTB341 ICX318:ICX341 IMT318:IMT341 IWP318:IWP341 JGL318:JGL341 JQH318:JQH341 KAD318:KAD341 KJZ318:KJZ341 KTV318:KTV341 LDR318:LDR341 LNN318:LNN341 LXJ318:LXJ341 MHF318:MHF341 MRB318:MRB341 NAX318:NAX341 NKT318:NKT341 NUP318:NUP341 OEL318:OEL341 OOH318:OOH341 OYD318:OYD341 PHZ318:PHZ341 PRV318:PRV341 QBR318:QBR341 QLN318:QLN341 QVJ318:QVJ341 RFF318:RFF341 RPB318:RPB341 RYX318:RYX341 SIT318:SIT341 SSP318:SSP341 TCL318:TCL341 TMH318:TMH341 TWD318:TWD341 UFZ318:UFZ341 UPV318:UPV341 UZR318:UZR341 VJN318:VJN341 VTJ318:VTJ341 WDF318:WDF341 WNB318:WNB341 WWX318:WWX341 AM322:AM345 KI318:KI341 UE318:UE341 AEA318:AEA341 ANW318:ANW341 AXS318:AXS341 BHO318:BHO341 BRK318:BRK341 CBG318:CBG341 CLC318:CLC341 CUY318:CUY341 DEU318:DEU341 DOQ318:DOQ341 DYM318:DYM341 EII318:EII341 ESE318:ESE341 FCA318:FCA341 FLW318:FLW341 FVS318:FVS341 GFO318:GFO341 GPK318:GPK341 GZG318:GZG341 HJC318:HJC341 HSY318:HSY341 ICU318:ICU341 IMQ318:IMQ341 IWM318:IWM341 JGI318:JGI341 JQE318:JQE341 KAA318:KAA341 KJW318:KJW341 KTS318:KTS341 LDO318:LDO341 LNK318:LNK341 LXG318:LXG341 MHC318:MHC341 MQY318:MQY341 NAU318:NAU341 NKQ318:NKQ341 NUM318:NUM341 OEI318:OEI341 OOE318:OOE341 OYA318:OYA341 PHW318:PHW341 PRS318:PRS341 QBO318:QBO341 QLK318:QLK341 QVG318:QVG341 RFC318:RFC341 ROY318:ROY341 RYU318:RYU341 SIQ318:SIQ341 SSM318:SSM341 TCI318:TCI341 TME318:TME341 TWA318:TWA341 UFW318:UFW341 UPS318:UPS341 UZO318:UZO341 VJK318:VJK341 VTG318:VTG341 WDC318:WDC341 WMY318:WMY341 AM538:AM539 AP538:AP539 AG538:AG539 AJ538:AJ539">
      <formula1>0</formula1>
      <formula2>7</formula2>
    </dataValidation>
    <dataValidation type="whole" allowBlank="1" showInputMessage="1" showErrorMessage="1" errorTitle="Odstotek uporabe" error="odstotek (celoštevilska vrednost)" prompt="vpišite kolikšna je bila angažiranost v procentih, oblika besedila je celoštevilska vrednost" sqref="AL188:AL206 AL217:AL218 AL404:AL418 AL481 AL601:AL611 AL592:AL599 AL854:AL856 AL462:AL471 WWK379:WWK381 AL882:AL892 AL9:AL30 AL213:AL215 AL799:AL833 AL432:AL458 AL662:AL665 AL523:AL527 AL632:AL660 WWK874:WWK876 AL94:AL182 JY103:JY107 TU103:TU107 ADQ103:ADQ107 ANM103:ANM107 AXI103:AXI107 BHE103:BHE107 BRA103:BRA107 CAW103:CAW107 CKS103:CKS107 CUO103:CUO107 DEK103:DEK107 DOG103:DOG107 DYC103:DYC107 EHY103:EHY107 ERU103:ERU107 FBQ103:FBQ107 FLM103:FLM107 FVI103:FVI107 GFE103:GFE107 GPA103:GPA107 GYW103:GYW107 HIS103:HIS107 HSO103:HSO107 ICK103:ICK107 IMG103:IMG107 IWC103:IWC107 JFY103:JFY107 JPU103:JPU107 JZQ103:JZQ107 KJM103:KJM107 KTI103:KTI107 LDE103:LDE107 LNA103:LNA107 LWW103:LWW107 MGS103:MGS107 MQO103:MQO107 NAK103:NAK107 NKG103:NKG107 NUC103:NUC107 ODY103:ODY107 ONU103:ONU107 OXQ103:OXQ107 PHM103:PHM107 PRI103:PRI107 QBE103:QBE107 QLA103:QLA107 QUW103:QUW107 RES103:RES107 ROO103:ROO107 RYK103:RYK107 SIG103:SIG107 SSC103:SSC107 TBY103:TBY107 TLU103:TLU107 TVQ103:TVQ107 UFM103:UFM107 UPI103:UPI107 UZE103:UZE107 VJA103:VJA107 VSW103:VSW107 WCS103:WCS107 WMO103:WMO107 WWK103:WWK107 BC346:BC347 JY342:JY349 TU342:TU349 ADQ342:ADQ349 ANM342:ANM349 AXI342:AXI349 BHE342:BHE349 BRA342:BRA349 CAW342:CAW349 CKS342:CKS349 CUO342:CUO349 DEK342:DEK349 DOG342:DOG349 DYC342:DYC349 EHY342:EHY349 ERU342:ERU349 FBQ342:FBQ349 FLM342:FLM349 FVI342:FVI349 GFE342:GFE349 GPA342:GPA349 GYW342:GYW349 HIS342:HIS349 HSO342:HSO349 ICK342:ICK349 IMG342:IMG349 IWC342:IWC349 JFY342:JFY349 JPU342:JPU349 JZQ342:JZQ349 KJM342:KJM349 KTI342:KTI349 LDE342:LDE349 LNA342:LNA349 LWW342:LWW349 MGS342:MGS349 MQO342:MQO349 NAK342:NAK349 NKG342:NKG349 NUC342:NUC349 ODY342:ODY349 ONU342:ONU349 OXQ342:OXQ349 PHM342:PHM349 PRI342:PRI349 QBE342:QBE349 QLA342:QLA349 QUW342:QUW349 RES342:RES349 ROO342:ROO349 RYK342:RYK349 SIG342:SIG349 SSC342:SSC349 TBY342:TBY349 TLU342:TLU349 TVQ342:TVQ349 UFM342:UFM349 UPI342:UPI349 UZE342:UZE349 VJA342:VJA349 VSW342:VSW349 WCS342:WCS349 WMO342:WMO349 WWK342:WWK349 WWK699:WWK746 AL703:AL775 JY699:JY746 TU699:TU746 ADQ699:ADQ746 ANM699:ANM746 AXI699:AXI746 BHE699:BHE746 BRA699:BRA746 CAW699:CAW746 CKS699:CKS746 CUO699:CUO746 DEK699:DEK746 DOG699:DOG746 DYC699:DYC746 EHY699:EHY746 ERU699:ERU746 FBQ699:FBQ746 FLM699:FLM746 FVI699:FVI746 GFE699:GFE746 GPA699:GPA746 GYW699:GYW746 HIS699:HIS746 HSO699:HSO746 ICK699:ICK746 IMG699:IMG746 IWC699:IWC746 JFY699:JFY746 JPU699:JPU746 JZQ699:JZQ746 KJM699:KJM746 KTI699:KTI746 LDE699:LDE746 LNA699:LNA746 LWW699:LWW746 MGS699:MGS746 MQO699:MQO746 NAK699:NAK746 NKG699:NKG746 NUC699:NUC746 ODY699:ODY746 ONU699:ONU746 OXQ699:OXQ746 PHM699:PHM746 PRI699:PRI746 QBE699:QBE746 QLA699:QLA746 QUW699:QUW746 RES699:RES746 ROO699:ROO746 RYK699:RYK746 SIG699:SIG746 SSC699:SSC746 TBY699:TBY746 TLU699:TLU746 TVQ699:TVQ746 UFM699:UFM746 UPI699:UPI746 UZE699:UZE746 VJA699:VJA746 VSW699:VSW746 WCS699:WCS746 WMO699:WMO746 JY774:JY791 TU774:TU791 ADQ774:ADQ791 ANM774:ANM791 AXI774:AXI791 BHE774:BHE791 BRA774:BRA791 CAW774:CAW791 CKS774:CKS791 CUO774:CUO791 DEK774:DEK791 DOG774:DOG791 DYC774:DYC791 EHY774:EHY791 ERU774:ERU791 FBQ774:FBQ791 FLM774:FLM791 FVI774:FVI791 GFE774:GFE791 GPA774:GPA791 GYW774:GYW791 HIS774:HIS791 HSO774:HSO791 ICK774:ICK791 IMG774:IMG791 IWC774:IWC791 JFY774:JFY791 JPU774:JPU791 JZQ774:JZQ791 KJM774:KJM791 KTI774:KTI791 LDE774:LDE791 LNA774:LNA791 LWW774:LWW791 MGS774:MGS791 MQO774:MQO791 NAK774:NAK791 NKG774:NKG791 NUC774:NUC791 ODY774:ODY791 ONU774:ONU791 OXQ774:OXQ791 PHM774:PHM791 PRI774:PRI791 QBE774:QBE791 QLA774:QLA791 QUW774:QUW791 RES774:RES791 ROO774:ROO791 RYK774:RYK791 SIG774:SIG791 SSC774:SSC791 TBY774:TBY791 TLU774:TLU791 TVQ774:TVQ791 UFM774:UFM791 UPI774:UPI791 UZE774:UZE791 VJA774:VJA791 VSW774:VSW791 WCS774:WCS791 WMO774:WMO791 WWK774:WWK791 AL778:AL796 AJ776:AJ777 AL420:AL430 JY416 TU416 ADQ416 ANM416 AXI416 BHE416 BRA416 CAW416 CKS416 CUO416 DEK416 DOG416 DYC416 EHY416 ERU416 FBQ416 FLM416 FVI416 GFE416 GPA416 GYW416 HIS416 HSO416 ICK416 IMG416 IWC416 JFY416 JPU416 JZQ416 KJM416 KTI416 LDE416 LNA416 LWW416 MGS416 MQO416 NAK416 NKG416 NUC416 ODY416 ONU416 OXQ416 PHM416 PRI416 QBE416 QLA416 QUW416 RES416 ROO416 RYK416 SIG416 SSC416 TBY416 TLU416 TVQ416 UFM416 UPI416 UZE416 VJA416 VSW416 WCS416 WMO416 WWK416 AL878:AL880 JY874:JY876 TU874:TU876 ADQ874:ADQ876 ANM874:ANM876 AXI874:AXI876 BHE874:BHE876 BRA874:BRA876 CAW874:CAW876 CKS874:CKS876 CUO874:CUO876 DEK874:DEK876 DOG874:DOG876 DYC874:DYC876 EHY874:EHY876 ERU874:ERU876 FBQ874:FBQ876 FLM874:FLM876 FVI874:FVI876 GFE874:GFE876 GPA874:GPA876 GYW874:GYW876 HIS874:HIS876 HSO874:HSO876 ICK874:ICK876 IMG874:IMG876 IWC874:IWC876 JFY874:JFY876 JPU874:JPU876 JZQ874:JZQ876 KJM874:KJM876 KTI874:KTI876 LDE874:LDE876 LNA874:LNA876 LWW874:LWW876 MGS874:MGS876 MQO874:MQO876 NAK874:NAK876 NKG874:NKG876 NUC874:NUC876 ODY874:ODY876 ONU874:ONU876 OXQ874:OXQ876 PHM874:PHM876 PRI874:PRI876 QBE874:QBE876 QLA874:QLA876 QUW874:QUW876 RES874:RES876 ROO874:ROO876 RYK874:RYK876 SIG874:SIG876 SSC874:SSC876 TBY874:TBY876 TLU874:TLU876 TVQ874:TVQ876 UFM874:UFM876 UPI874:UPI876 UZE874:UZE876 VJA874:VJA876 VSW874:VSW876 WCS874:WCS876 WMO874:WMO876 JY696:JY697 JY694 TU696:TU697 TU694 ADQ696:ADQ697 ADQ694 ANM696:ANM697 ANM694 AXI696:AXI697 AXI694 BHE696:BHE697 BHE694 BRA696:BRA697 BRA694 CAW696:CAW697 CAW694 CKS696:CKS697 CKS694 CUO696:CUO697 CUO694 DEK696:DEK697 DEK694 DOG696:DOG697 DOG694 DYC696:DYC697 DYC694 EHY696:EHY697 EHY694 ERU696:ERU697 ERU694 FBQ696:FBQ697 FBQ694 FLM696:FLM697 FLM694 FVI696:FVI697 FVI694 GFE696:GFE697 GFE694 GPA696:GPA697 GPA694 GYW696:GYW697 GYW694 HIS696:HIS697 HIS694 HSO696:HSO697 HSO694 ICK696:ICK697 ICK694 IMG696:IMG697 IMG694 IWC696:IWC697 IWC694 JFY696:JFY697 JFY694 JPU696:JPU697 JPU694 JZQ696:JZQ697 JZQ694 KJM696:KJM697 KJM694 KTI696:KTI697 KTI694 LDE696:LDE697 LDE694 LNA696:LNA697 LNA694 LWW696:LWW697 LWW694 MGS696:MGS697 MGS694 MQO696:MQO697 MQO694 NAK696:NAK697 NAK694 NKG696:NKG697 NKG694 NUC696:NUC697 NUC694 ODY696:ODY697 ODY694 ONU696:ONU697 ONU694 OXQ696:OXQ697 OXQ694 PHM696:PHM697 PHM694 PRI696:PRI697 PRI694 QBE696:QBE697 QBE694 QLA696:QLA697 QLA694 QUW696:QUW697 QUW694 RES696:RES697 RES694 ROO696:ROO697 ROO694 RYK696:RYK697 RYK694 SIG696:SIG697 SIG694 SSC696:SSC697 SSC694 TBY696:TBY697 TBY694 TLU696:TLU697 TLU694 TVQ696:TVQ697 TVQ694 UFM696:UFM697 UFM694 UPI696:UPI697 UPI694 UZE696:UZE697 UZE694 VJA696:VJA697 VJA694 VSW696:VSW697 VSW694 WCS696:WCS697 WCS694 WMO696:WMO697 WMO694 WWK696:WWK697 WWK694 AL700:AL701 AL668:AL698 AL383:AL385 JY379:JY381 TU379:TU381 ADQ379:ADQ381 ANM379:ANM381 AXI379:AXI381 BHE379:BHE381 BRA379:BRA381 CAW379:CAW381 CKS379:CKS381 CUO379:CUO381 DEK379:DEK381 DOG379:DOG381 DYC379:DYC381 EHY379:EHY381 ERU379:ERU381 FBQ379:FBQ381 FLM379:FLM381 FVI379:FVI381 GFE379:GFE381 GPA379:GPA381 GYW379:GYW381 HIS379:HIS381 HSO379:HSO381 ICK379:ICK381 IMG379:IMG381 IWC379:IWC381 JFY379:JFY381 JPU379:JPU381 JZQ379:JZQ381 KJM379:KJM381 KTI379:KTI381 LDE379:LDE381 LNA379:LNA381 LWW379:LWW381 MGS379:MGS381 MQO379:MQO381 NAK379:NAK381 NKG379:NKG381 NUC379:NUC381 ODY379:ODY381 ONU379:ONU381 OXQ379:OXQ381 PHM379:PHM381 PRI379:PRI381 QBE379:QBE381 QLA379:QLA381 QUW379:QUW381 RES379:RES381 ROO379:ROO381 RYK379:RYK381 SIG379:SIG381 SSC379:SSC381 TBY379:TBY381 TLU379:TLU381 TVQ379:TVQ381 UFM379:UFM381 UPI379:UPI381 UZE379:UZE381 VJA379:VJA381 VSW379:VSW381 WCS379:WCS381 WMO379:WMO381 AL622:AL629 JY622 TU622 ADQ622 ANM622 AXI622 BHE622 BRA622 CAW622 CKS622 CUO622 DEK622 DOG622 DYC622 EHY622 ERU622 FBQ622 FLM622 FVI622 GFE622 GPA622 GYW622 HIS622 HSO622 ICK622 IMG622 IWC622 JFY622 JPU622 JZQ622 KJM622 KTI622 LDE622 LNA622 LWW622 MGS622 MQO622 NAK622 NKG622 NUC622 ODY622 ONU622 OXQ622 PHM622 PRI622 QBE622 QLA622 QUW622 RES622 ROO622 RYK622 SIG622 SSC622 TBY622 TLU622 TVQ622 UFM622 UPI622 UZE622 VJA622 VSW622 WCS622 WMO622 WWK622 JY534:JY535 TU534:TU535 ADQ534:ADQ535 ANM534:ANM535 AXI534:AXI535 BHE534:BHE535 BRA534:BRA535 CAW534:CAW535 CKS534:CKS535 CUO534:CUO535 DEK534:DEK535 DOG534:DOG535 DYC534:DYC535 EHY534:EHY535 ERU534:ERU535 FBQ534:FBQ535 FLM534:FLM535 FVI534:FVI535 GFE534:GFE535 GPA534:GPA535 GYW534:GYW535 HIS534:HIS535 HSO534:HSO535 ICK534:ICK535 IMG534:IMG535 IWC534:IWC535 JFY534:JFY535 JPU534:JPU535 JZQ534:JZQ535 KJM534:KJM535 KTI534:KTI535 LDE534:LDE535 LNA534:LNA535 LWW534:LWW535 MGS534:MGS535 MQO534:MQO535 NAK534:NAK535 NKG534:NKG535 NUC534:NUC535 ODY534:ODY535 ONU534:ONU535 OXQ534:OXQ535 PHM534:PHM535 PRI534:PRI535 QBE534:QBE535 QLA534:QLA535 QUW534:QUW535 RES534:RES535 ROO534:ROO535 RYK534:RYK535 SIG534:SIG535 SSC534:SSC535 TBY534:TBY535 TLU534:TLU535 TVQ534:TVQ535 UFM534:UFM535 UPI534:UPI535 UZE534:UZE535 VJA534:VJA535 VSW534:VSW535 WCS534:WCS535 WMO534:WMO535 WWK534:WWK535 WWT318:WWT341 AL581 JY577 TU577 ADQ577 ANM577 AXI577 BHE577 BRA577 CAW577 CKS577 CUO577 DEK577 DOG577 DYC577 EHY577 ERU577 FBQ577 FLM577 FVI577 GFE577 GPA577 GYW577 HIS577 HSO577 ICK577 IMG577 IWC577 JFY577 JPU577 JZQ577 KJM577 KTI577 LDE577 LNA577 LWW577 MGS577 MQO577 NAK577 NKG577 NUC577 ODY577 ONU577 OXQ577 PHM577 PRI577 QBE577 QLA577 QUW577 RES577 ROO577 RYK577 SIG577 SSC577 TBY577 TLU577 TVQ577 UFM577 UPI577 UZE577 VJA577 VSW577 WCS577 WMO577 WWK577 WWK362:WWK374 WWK233:WWK236 WMO233:WMO236 WCS233:WCS236 VSW233:VSW236 VJA233:VJA236 UZE233:UZE236 UPI233:UPI236 UFM233:UFM236 TVQ233:TVQ236 TLU233:TLU236 TBY233:TBY236 SSC233:SSC236 SIG233:SIG236 RYK233:RYK236 ROO233:ROO236 RES233:RES236 QUW233:QUW236 QLA233:QLA236 QBE233:QBE236 PRI233:PRI236 PHM233:PHM236 OXQ233:OXQ236 ONU233:ONU236 ODY233:ODY236 NUC233:NUC236 NKG233:NKG236 NAK233:NAK236 MQO233:MQO236 MGS233:MGS236 LWW233:LWW236 LNA233:LNA236 LDE233:LDE236 KTI233:KTI236 KJM233:KJM236 JZQ233:JZQ236 JPU233:JPU236 JFY233:JFY236 IWC233:IWC236 IMG233:IMG236 ICK233:ICK236 HSO233:HSO236 HIS233:HIS236 GYW233:GYW236 GPA233:GPA236 GFE233:GFE236 FVI233:FVI236 FLM233:FLM236 FBQ233:FBQ236 ERU233:ERU236 EHY233:EHY236 DYC233:DYC236 DOG233:DOG236 DEK233:DEK236 CUO233:CUO236 CKS233:CKS236 CAW233:CAW236 BRA233:BRA236 BHE233:BHE236 AXI233:AXI236 ANM233:ANM236 ADQ233:ADQ236 TU233:TU236 JY233:JY236 AL237:AL240 AL366:AL378 JY362:JY374 TU362:TU374 ADQ362:ADQ374 ANM362:ANM374 AXI362:AXI374 BHE362:BHE374 BRA362:BRA374 CAW362:CAW374 CKS362:CKS374 CUO362:CUO374 DEK362:DEK374 DOG362:DOG374 DYC362:DYC374 EHY362:EHY374 ERU362:ERU374 FBQ362:FBQ374 FLM362:FLM374 FVI362:FVI374 GFE362:GFE374 GPA362:GPA374 GYW362:GYW374 HIS362:HIS374 HSO362:HSO374 ICK362:ICK374 IMG362:IMG374 IWC362:IWC374 JFY362:JFY374 JPU362:JPU374 JZQ362:JZQ374 KJM362:KJM374 KTI362:KTI374 LDE362:LDE374 LNA362:LNA374 LWW362:LWW374 MGS362:MGS374 MQO362:MQO374 NAK362:NAK374 NKG362:NKG374 NUC362:NUC374 ODY362:ODY374 ONU362:ONU374 OXQ362:OXQ374 PHM362:PHM374 PRI362:PRI374 QBE362:QBE374 QLA362:QLA374 QUW362:QUW374 RES362:RES374 ROO362:ROO374 RYK362:RYK374 SIG362:SIG374 SSC362:SSC374 TBY362:TBY374 TLU362:TLU374 TVQ362:TVQ374 UFM362:UFM374 UPI362:UPI374 UZE362:UZE374 VJA362:VJA374 VSW362:VSW374 WCS362:WCS374 WMO362:WMO374 WWK28:WWK31 WMO28:WMO31 WCS28:WCS31 VSW28:VSW31 VJA28:VJA31 UZE28:UZE31 UPI28:UPI31 UFM28:UFM31 TVQ28:TVQ31 TLU28:TLU31 TBY28:TBY31 SSC28:SSC31 SIG28:SIG31 RYK28:RYK31 ROO28:ROO31 RES28:RES31 QUW28:QUW31 QLA28:QLA31 QBE28:QBE31 PRI28:PRI31 PHM28:PHM31 OXQ28:OXQ31 ONU28:ONU31 ODY28:ODY31 NUC28:NUC31 NKG28:NKG31 NAK28:NAK31 MQO28:MQO31 MGS28:MGS31 LWW28:LWW31 LNA28:LNA31 LDE28:LDE31 KTI28:KTI31 KJM28:KJM31 JZQ28:JZQ31 JPU28:JPU31 JFY28:JFY31 IWC28:IWC31 IMG28:IMG31 ICK28:ICK31 HSO28:HSO31 HIS28:HIS31 GYW28:GYW31 GPA28:GPA31 GFE28:GFE31 FVI28:FVI31 FLM28:FLM31 FBQ28:FBQ31 ERU28:ERU31 EHY28:EHY31 DYC28:DYC31 DOG28:DOG31 DEK28:DEK31 CUO28:CUO31 CKS28:CKS31 CAW28:CAW31 BRA28:BRA31 BHE28:BHE31 AXI28:AXI31 ANM28:ANM31 ADQ28:ADQ31 TU28:TU31 JY28:JY31 AL32:AL35 AL348:AL353 AS346:AS347 AL313:AL315 KH309:KH311 UD309:UD311 ADZ309:ADZ311 ANV309:ANV311 AXR309:AXR311 BHN309:BHN311 BRJ309:BRJ311 CBF309:CBF311 CLB309:CLB311 CUX309:CUX311 DET309:DET311 DOP309:DOP311 DYL309:DYL311 EIH309:EIH311 ESD309:ESD311 FBZ309:FBZ311 FLV309:FLV311 FVR309:FVR311 GFN309:GFN311 GPJ309:GPJ311 GZF309:GZF311 HJB309:HJB311 HSX309:HSX311 ICT309:ICT311 IMP309:IMP311 IWL309:IWL311 JGH309:JGH311 JQD309:JQD311 JZZ309:JZZ311 KJV309:KJV311 KTR309:KTR311 LDN309:LDN311 LNJ309:LNJ311 LXF309:LXF311 MHB309:MHB311 MQX309:MQX311 NAT309:NAT311 NKP309:NKP311 NUL309:NUL311 OEH309:OEH311 OOD309:OOD311 OXZ309:OXZ311 PHV309:PHV311 PRR309:PRR311 QBN309:QBN311 QLJ309:QLJ311 QVF309:QVF311 RFB309:RFB311 ROX309:ROX311 RYT309:RYT311 SIP309:SIP311 SSL309:SSL311 TCH309:TCH311 TMD309:TMD311 TVZ309:TVZ311 UFV309:UFV311 UPR309:UPR311 UZN309:UZN311 VJJ309:VJJ311 VTF309:VTF311 WDB309:WDB311 WMX309:WMX311 WWT309:WWT311 AL322:AL345 KH318:KH341 UD318:UD341 ADZ318:ADZ341 ANV318:ANV341 AXR318:AXR341 BHN318:BHN341 BRJ318:BRJ341 CBF318:CBF341 CLB318:CLB341 CUX318:CUX341 DET318:DET341 DOP318:DOP341 DYL318:DYL341 EIH318:EIH341 ESD318:ESD341 FBZ318:FBZ341 FLV318:FLV341 FVR318:FVR341 GFN318:GFN341 GPJ318:GPJ341 GZF318:GZF341 HJB318:HJB341 HSX318:HSX341 ICT318:ICT341 IMP318:IMP341 IWL318:IWL341 JGH318:JGH341 JQD318:JQD341 JZZ318:JZZ341 KJV318:KJV341 KTR318:KTR341 LDN318:LDN341 LNJ318:LNJ341 LXF318:LXF341 MHB318:MHB341 MQX318:MQX341 NAT318:NAT341 NKP318:NKP341 NUL318:NUL341 OEH318:OEH341 OOD318:OOD341 OXZ318:OXZ341 PHV318:PHV341 PRR318:PRR341 QBN318:QBN341 QLJ318:QLJ341 QVF318:QVF341 RFB318:RFB341 ROX318:ROX341 RYT318:RYT341 SIP318:SIP341 SSL318:SSL341 TCH318:TCH341 TMD318:TMD341 TVZ318:TVZ341 UFV318:UFV341 UPR318:UPR341 UZN318:UZN341 VJJ318:VJJ341 VTF318:VTF341 WDB318:WDB341 WMX318:WMX341 AL538:AL539">
      <formula1>0</formula1>
      <formula2>100</formula2>
    </dataValidation>
    <dataValidation type="whole" allowBlank="1" showInputMessage="1" showErrorMessage="1" errorTitle="Odstotek uporabe" error="odstotek (celoštevilska vrednost)" prompt="vpišite kolikšna je bila angažiranost v procentih,  celoštevilska vrednost" sqref="AR188:AR206 AO188:AO206 AI188:AI206 AR217:AR218 AO217:AO218 AI217 AR404:AR418 AO404:AO418 AI404:AI418 AR481 AO481 AI481 AL600 AI592:AI611 AR592:AR611 AO592:AO611 AR854:AR856 AO854:AO856 AO462:AO471 AR462:AR471 AI462:AI471 AR882:AR892 AO882:AO892 AI9:AI30 AO9:AO30 AR9:AR30 AI213:AI215 AO213:AO215 AR213:AR215 AO432:AO458 AI432:AI458 AO799:AO833 AR799:AR833 AI799:AI856 AO662:AO665 AR662:AR665 AR432:AR458 AI632:AI659 AI662:AI665 Y660 AO523:AO527 AR523:AR527 AI523:AI527 WWH379:WWH381 WWH874:WWH875 AR94:AR182 KE103:KE107 UA103:UA107 ADW103:ADW107 ANS103:ANS107 AXO103:AXO107 BHK103:BHK107 BRG103:BRG107 CBC103:CBC107 CKY103:CKY107 CUU103:CUU107 DEQ103:DEQ107 DOM103:DOM107 DYI103:DYI107 EIE103:EIE107 ESA103:ESA107 FBW103:FBW107 FLS103:FLS107 FVO103:FVO107 GFK103:GFK107 GPG103:GPG107 GZC103:GZC107 HIY103:HIY107 HSU103:HSU107 ICQ103:ICQ107 IMM103:IMM107 IWI103:IWI107 JGE103:JGE107 JQA103:JQA107 JZW103:JZW107 KJS103:KJS107 KTO103:KTO107 LDK103:LDK107 LNG103:LNG107 LXC103:LXC107 MGY103:MGY107 MQU103:MQU107 NAQ103:NAQ107 NKM103:NKM107 NUI103:NUI107 OEE103:OEE107 OOA103:OOA107 OXW103:OXW107 PHS103:PHS107 PRO103:PRO107 QBK103:QBK107 QLG103:QLG107 QVC103:QVC107 REY103:REY107 ROU103:ROU107 RYQ103:RYQ107 SIM103:SIM107 SSI103:SSI107 TCE103:TCE107 TMA103:TMA107 TVW103:TVW107 UFS103:UFS107 UPO103:UPO107 UZK103:UZK107 VJG103:VJG107 VTC103:VTC107 WCY103:WCY107 WMU103:WMU107 WWQ103:WWQ107 AO94:AO182 KB103:KB107 TX103:TX107 ADT103:ADT107 ANP103:ANP107 AXL103:AXL107 BHH103:BHH107 BRD103:BRD107 CAZ103:CAZ107 CKV103:CKV107 CUR103:CUR107 DEN103:DEN107 DOJ103:DOJ107 DYF103:DYF107 EIB103:EIB107 ERX103:ERX107 FBT103:FBT107 FLP103:FLP107 FVL103:FVL107 GFH103:GFH107 GPD103:GPD107 GYZ103:GYZ107 HIV103:HIV107 HSR103:HSR107 ICN103:ICN107 IMJ103:IMJ107 IWF103:IWF107 JGB103:JGB107 JPX103:JPX107 JZT103:JZT107 KJP103:KJP107 KTL103:KTL107 LDH103:LDH107 LND103:LND107 LWZ103:LWZ107 MGV103:MGV107 MQR103:MQR107 NAN103:NAN107 NKJ103:NKJ107 NUF103:NUF107 OEB103:OEB107 ONX103:ONX107 OXT103:OXT107 PHP103:PHP107 PRL103:PRL107 QBH103:QBH107 QLD103:QLD107 QUZ103:QUZ107 REV103:REV107 ROR103:ROR107 RYN103:RYN107 SIJ103:SIJ107 SSF103:SSF107 TCB103:TCB107 TLX103:TLX107 TVT103:TVT107 UFP103:UFP107 UPL103:UPL107 UZH103:UZH107 VJD103:VJD107 VSZ103:VSZ107 WCV103:WCV107 WMR103:WMR107 WWN103:WWN107 AI94:AI182 JV103:JV107 TR103:TR107 ADN103:ADN107 ANJ103:ANJ107 AXF103:AXF107 BHB103:BHB107 BQX103:BQX107 CAT103:CAT107 CKP103:CKP107 CUL103:CUL107 DEH103:DEH107 DOD103:DOD107 DXZ103:DXZ107 EHV103:EHV107 ERR103:ERR107 FBN103:FBN107 FLJ103:FLJ107 FVF103:FVF107 GFB103:GFB107 GOX103:GOX107 GYT103:GYT107 HIP103:HIP107 HSL103:HSL107 ICH103:ICH107 IMD103:IMD107 IVZ103:IVZ107 JFV103:JFV107 JPR103:JPR107 JZN103:JZN107 KJJ103:KJJ107 KTF103:KTF107 LDB103:LDB107 LMX103:LMX107 LWT103:LWT107 MGP103:MGP107 MQL103:MQL107 NAH103:NAH107 NKD103:NKD107 NTZ103:NTZ107 ODV103:ODV107 ONR103:ONR107 OXN103:OXN107 PHJ103:PHJ107 PRF103:PRF107 QBB103:QBB107 QKX103:QKX107 QUT103:QUT107 REP103:REP107 ROL103:ROL107 RYH103:RYH107 SID103:SID107 SRZ103:SRZ107 TBV103:TBV107 TLR103:TLR107 TVN103:TVN107 UFJ103:UFJ107 UPF103:UPF107 UZB103:UZB107 VIX103:VIX107 VST103:VST107 WCP103:WCP107 WML103:WML107 WWH103:WWH107 AO348:AO353 AI348:AI353 KB342:KB349 TX342:TX349 ADT342:ADT349 ANP342:ANP349 AXL342:AXL349 BHH342:BHH349 BRD342:BRD349 CAZ342:CAZ349 CKV342:CKV349 CUR342:CUR349 DEN342:DEN349 DOJ342:DOJ349 DYF342:DYF349 EIB342:EIB349 ERX342:ERX349 FBT342:FBT349 FLP342:FLP349 FVL342:FVL349 GFH342:GFH349 GPD342:GPD349 GYZ342:GYZ349 HIV342:HIV349 HSR342:HSR349 ICN342:ICN349 IMJ342:IMJ349 IWF342:IWF349 JGB342:JGB349 JPX342:JPX349 JZT342:JZT349 KJP342:KJP349 KTL342:KTL349 LDH342:LDH349 LND342:LND349 LWZ342:LWZ349 MGV342:MGV349 MQR342:MQR349 NAN342:NAN349 NKJ342:NKJ349 NUF342:NUF349 OEB342:OEB349 ONX342:ONX349 OXT342:OXT349 PHP342:PHP349 PRL342:PRL349 QBH342:QBH349 QLD342:QLD349 QUZ342:QUZ349 REV342:REV349 ROR342:ROR349 RYN342:RYN349 SIJ342:SIJ349 SSF342:SSF349 TCB342:TCB349 TLX342:TLX349 TVT342:TVT349 UFP342:UFP349 UPL342:UPL349 UZH342:UZH349 VJD342:VJD349 VSZ342:VSZ349 WCV342:WCV349 WMR342:WMR349 WWN342:WWN349 AZ346:AZ347 JV342:JV349 TR342:TR349 ADN342:ADN349 ANJ342:ANJ349 AXF342:AXF349 BHB342:BHB349 BQX342:BQX349 CAT342:CAT349 CKP342:CKP349 CUL342:CUL349 DEH342:DEH349 DOD342:DOD349 DXZ342:DXZ349 EHV342:EHV349 ERR342:ERR349 FBN342:FBN349 FLJ342:FLJ349 FVF342:FVF349 GFB342:GFB349 GOX342:GOX349 GYT342:GYT349 HIP342:HIP349 HSL342:HSL349 ICH342:ICH349 IMD342:IMD349 IVZ342:IVZ349 JFV342:JFV349 JPR342:JPR349 JZN342:JZN349 KJJ342:KJJ349 KTF342:KTF349 LDB342:LDB349 LMX342:LMX349 LWT342:LWT349 MGP342:MGP349 MQL342:MQL349 NAH342:NAH349 NKD342:NKD349 NTZ342:NTZ349 ODV342:ODV349 ONR342:ONR349 OXN342:OXN349 PHJ342:PHJ349 PRF342:PRF349 QBB342:QBB349 QKX342:QKX349 QUT342:QUT349 REP342:REP349 ROL342:ROL349 RYH342:RYH349 SID342:SID349 SRZ342:SRZ349 TBV342:TBV349 TLR342:TLR349 TVN342:TVN349 UFJ342:UFJ349 UPF342:UPF349 UZB342:UZB349 VIX342:VIX349 VST342:VST349 WCP342:WCP349 WML342:WML349 WWH342:WWH349 WWH699:WWH746 AR703:AR775 KE699:KE746 UA699:UA746 ADW699:ADW746 ANS699:ANS746 AXO699:AXO746 BHK699:BHK746 BRG699:BRG746 CBC699:CBC746 CKY699:CKY746 CUU699:CUU746 DEQ699:DEQ746 DOM699:DOM746 DYI699:DYI746 EIE699:EIE746 ESA699:ESA746 FBW699:FBW746 FLS699:FLS746 FVO699:FVO746 GFK699:GFK746 GPG699:GPG746 GZC699:GZC746 HIY699:HIY746 HSU699:HSU746 ICQ699:ICQ746 IMM699:IMM746 IWI699:IWI746 JGE699:JGE746 JQA699:JQA746 JZW699:JZW746 KJS699:KJS746 KTO699:KTO746 LDK699:LDK746 LNG699:LNG746 LXC699:LXC746 MGY699:MGY746 MQU699:MQU746 NAQ699:NAQ746 NKM699:NKM746 NUI699:NUI746 OEE699:OEE746 OOA699:OOA746 OXW699:OXW746 PHS699:PHS746 PRO699:PRO746 QBK699:QBK746 QLG699:QLG746 QVC699:QVC746 REY699:REY746 ROU699:ROU746 RYQ699:RYQ746 SIM699:SIM746 SSI699:SSI746 TCE699:TCE746 TMA699:TMA746 TVW699:TVW746 UFS699:UFS746 UPO699:UPO746 UZK699:UZK746 VJG699:VJG746 VTC699:VTC746 WCY699:WCY746 WMU699:WMU746 WWQ699:WWQ746 AO703:AO775 KB699:KB746 TX699:TX746 ADT699:ADT746 ANP699:ANP746 AXL699:AXL746 BHH699:BHH746 BRD699:BRD746 CAZ699:CAZ746 CKV699:CKV746 CUR699:CUR746 DEN699:DEN746 DOJ699:DOJ746 DYF699:DYF746 EIB699:EIB746 ERX699:ERX746 FBT699:FBT746 FLP699:FLP746 FVL699:FVL746 GFH699:GFH746 GPD699:GPD746 GYZ699:GYZ746 HIV699:HIV746 HSR699:HSR746 ICN699:ICN746 IMJ699:IMJ746 IWF699:IWF746 JGB699:JGB746 JPX699:JPX746 JZT699:JZT746 KJP699:KJP746 KTL699:KTL746 LDH699:LDH746 LND699:LND746 LWZ699:LWZ746 MGV699:MGV746 MQR699:MQR746 NAN699:NAN746 NKJ699:NKJ746 NUF699:NUF746 OEB699:OEB746 ONX699:ONX746 OXT699:OXT746 PHP699:PHP746 PRL699:PRL746 QBH699:QBH746 QLD699:QLD746 QUZ699:QUZ746 REV699:REV746 ROR699:ROR746 RYN699:RYN746 SIJ699:SIJ746 SSF699:SSF746 TCB699:TCB746 TLX699:TLX746 TVT699:TVT746 UFP699:UFP746 UPL699:UPL746 UZH699:UZH746 VJD699:VJD746 VSZ699:VSZ746 WCV699:WCV746 WMR699:WMR746 WWN699:WWN746 AI703:AI775 JV699:JV746 TR699:TR746 ADN699:ADN746 ANJ699:ANJ746 AXF699:AXF746 BHB699:BHB746 BQX699:BQX746 CAT699:CAT746 CKP699:CKP746 CUL699:CUL746 DEH699:DEH746 DOD699:DOD746 DXZ699:DXZ746 EHV699:EHV746 ERR699:ERR746 FBN699:FBN746 FLJ699:FLJ746 FVF699:FVF746 GFB699:GFB746 GOX699:GOX746 GYT699:GYT746 HIP699:HIP746 HSL699:HSL746 ICH699:ICH746 IMD699:IMD746 IVZ699:IVZ746 JFV699:JFV746 JPR699:JPR746 JZN699:JZN746 KJJ699:KJJ746 KTF699:KTF746 LDB699:LDB746 LMX699:LMX746 LWT699:LWT746 MGP699:MGP746 MQL699:MQL746 NAH699:NAH746 NKD699:NKD746 NTZ699:NTZ746 ODV699:ODV746 ONR699:ONR746 OXN699:OXN746 PHJ699:PHJ746 PRF699:PRF746 QBB699:QBB746 QKX699:QKX746 QUT699:QUT746 REP699:REP746 ROL699:ROL746 RYH699:RYH746 SID699:SID746 SRZ699:SRZ746 TBV699:TBV746 TLR699:TLR746 TVN699:TVN746 UFJ699:UFJ746 UPF699:UPF746 UZB699:UZB746 VIX699:VIX746 VST699:VST746 WCP699:WCP746 WML699:WML746 KE774:KE791 UA774:UA791 ADW774:ADW791 ANS774:ANS791 AXO774:AXO791 BHK774:BHK791 BRG774:BRG791 CBC774:CBC791 CKY774:CKY791 CUU774:CUU791 DEQ774:DEQ791 DOM774:DOM791 DYI774:DYI791 EIE774:EIE791 ESA774:ESA791 FBW774:FBW791 FLS774:FLS791 FVO774:FVO791 GFK774:GFK791 GPG774:GPG791 GZC774:GZC791 HIY774:HIY791 HSU774:HSU791 ICQ774:ICQ791 IMM774:IMM791 IWI774:IWI791 JGE774:JGE791 JQA774:JQA791 JZW774:JZW791 KJS774:KJS791 KTO774:KTO791 LDK774:LDK791 LNG774:LNG791 LXC774:LXC791 MGY774:MGY791 MQU774:MQU791 NAQ774:NAQ791 NKM774:NKM791 NUI774:NUI791 OEE774:OEE791 OOA774:OOA791 OXW774:OXW791 PHS774:PHS791 PRO774:PRO791 QBK774:QBK791 QLG774:QLG791 QVC774:QVC791 REY774:REY791 ROU774:ROU791 RYQ774:RYQ791 SIM774:SIM791 SSI774:SSI791 TCE774:TCE791 TMA774:TMA791 TVW774:TVW791 UFS774:UFS791 UPO774:UPO791 UZK774:UZK791 VJG774:VJG791 VTC774:VTC791 WCY774:WCY791 WMU774:WMU791 WWQ774:WWQ791 KB774:KB791 TX774:TX791 ADT774:ADT791 ANP774:ANP791 AXL774:AXL791 BHH774:BHH791 BRD774:BRD791 CAZ774:CAZ791 CKV774:CKV791 CUR774:CUR791 DEN774:DEN791 DOJ774:DOJ791 DYF774:DYF791 EIB774:EIB791 ERX774:ERX791 FBT774:FBT791 FLP774:FLP791 FVL774:FVL791 GFH774:GFH791 GPD774:GPD791 GYZ774:GYZ791 HIV774:HIV791 HSR774:HSR791 ICN774:ICN791 IMJ774:IMJ791 IWF774:IWF791 JGB774:JGB791 JPX774:JPX791 JZT774:JZT791 KJP774:KJP791 KTL774:KTL791 LDH774:LDH791 LND774:LND791 LWZ774:LWZ791 MGV774:MGV791 MQR774:MQR791 NAN774:NAN791 NKJ774:NKJ791 NUF774:NUF791 OEB774:OEB791 ONX774:ONX791 OXT774:OXT791 PHP774:PHP791 PRL774:PRL791 QBH774:QBH791 QLD774:QLD791 QUZ774:QUZ791 REV774:REV791 ROR774:ROR791 RYN774:RYN791 SIJ774:SIJ791 SSF774:SSF791 TCB774:TCB791 TLX774:TLX791 TVT774:TVT791 UFP774:UFP791 UPL774:UPL791 UZH774:UZH791 VJD774:VJD791 VSZ774:VSZ791 WCV774:WCV791 WMR774:WMR791 WWN774:WWN791 JV774:JV791 TR774:TR791 ADN774:ADN791 ANJ774:ANJ791 AXF774:AXF791 BHB774:BHB791 BQX774:BQX791 CAT774:CAT791 CKP774:CKP791 CUL774:CUL791 DEH774:DEH791 DOD774:DOD791 DXZ774:DXZ791 EHV774:EHV791 ERR774:ERR791 FBN774:FBN791 FLJ774:FLJ791 FVF774:FVF791 GFB774:GFB791 GOX774:GOX791 GYT774:GYT791 HIP774:HIP791 HSL774:HSL791 ICH774:ICH791 IMD774:IMD791 IVZ774:IVZ791 JFV774:JFV791 JPR774:JPR791 JZN774:JZN791 KJJ774:KJJ791 KTF774:KTF791 LDB774:LDB791 LMX774:LMX791 LWT774:LWT791 MGP774:MGP791 MQL774:MQL791 NAH774:NAH791 NKD774:NKD791 NTZ774:NTZ791 ODV774:ODV791 ONR774:ONR791 OXN774:OXN791 PHJ774:PHJ791 PRF774:PRF791 QBB774:QBB791 QKX774:QKX791 QUT774:QUT791 REP774:REP791 ROL774:ROL791 RYH774:RYH791 SID774:SID791 SRZ774:SRZ791 TBV774:TBV791 TLR774:TLR791 TVN774:TVN791 UFJ774:UFJ791 UPF774:UPF791 UZB774:UZB791 VIX774:VIX791 VST774:VST791 WCP774:WCP791 WML774:WML791 WWH774:WWH791 AI778:AI796 AG776:AG777 AO778:AO796 AM776:AM777 AR778:AR796 AP776:AP777 AR420:AR430 KE416 UA416 ADW416 ANS416 AXO416 BHK416 BRG416 CBC416 CKY416 CUU416 DEQ416 DOM416 DYI416 EIE416 ESA416 FBW416 FLS416 FVO416 GFK416 GPG416 GZC416 HIY416 HSU416 ICQ416 IMM416 IWI416 JGE416 JQA416 JZW416 KJS416 KTO416 LDK416 LNG416 LXC416 MGY416 MQU416 NAQ416 NKM416 NUI416 OEE416 OOA416 OXW416 PHS416 PRO416 QBK416 QLG416 QVC416 REY416 ROU416 RYQ416 SIM416 SSI416 TCE416 TMA416 TVW416 UFS416 UPO416 UZK416 VJG416 VTC416 WCY416 WMU416 WWQ416 AO420:AO430 KB416 TX416 ADT416 ANP416 AXL416 BHH416 BRD416 CAZ416 CKV416 CUR416 DEN416 DOJ416 DYF416 EIB416 ERX416 FBT416 FLP416 FVL416 GFH416 GPD416 GYZ416 HIV416 HSR416 ICN416 IMJ416 IWF416 JGB416 JPX416 JZT416 KJP416 KTL416 LDH416 LND416 LWZ416 MGV416 MQR416 NAN416 NKJ416 NUF416 OEB416 ONX416 OXT416 PHP416 PRL416 QBH416 QLD416 QUZ416 REV416 ROR416 RYN416 SIJ416 SSF416 TCB416 TLX416 TVT416 UFP416 UPL416 UZH416 VJD416 VSZ416 WCV416 WMR416 WWN416 AI420:AI430 JV416 TR416 ADN416 ANJ416 AXF416 BHB416 BQX416 CAT416 CKP416 CUL416 DEH416 DOD416 DXZ416 EHV416 ERR416 FBN416 FLJ416 FVF416 GFB416 GOX416 GYT416 HIP416 HSL416 ICH416 IMD416 IVZ416 JFV416 JPR416 JZN416 KJJ416 KTF416 LDB416 LMX416 LWT416 MGP416 MQL416 NAH416 NKD416 NTZ416 ODV416 ONR416 OXN416 PHJ416 PRF416 QBB416 QKX416 QUT416 REP416 ROL416 RYH416 SID416 SRZ416 TBV416 TLR416 TVN416 UFJ416 UPF416 UZB416 VIX416 VST416 WCP416 WML416 WWH416 AR878:AR880 KE874:KE876 UA874:UA876 ADW874:ADW876 ANS874:ANS876 AXO874:AXO876 BHK874:BHK876 BRG874:BRG876 CBC874:CBC876 CKY874:CKY876 CUU874:CUU876 DEQ874:DEQ876 DOM874:DOM876 DYI874:DYI876 EIE874:EIE876 ESA874:ESA876 FBW874:FBW876 FLS874:FLS876 FVO874:FVO876 GFK874:GFK876 GPG874:GPG876 GZC874:GZC876 HIY874:HIY876 HSU874:HSU876 ICQ874:ICQ876 IMM874:IMM876 IWI874:IWI876 JGE874:JGE876 JQA874:JQA876 JZW874:JZW876 KJS874:KJS876 KTO874:KTO876 LDK874:LDK876 LNG874:LNG876 LXC874:LXC876 MGY874:MGY876 MQU874:MQU876 NAQ874:NAQ876 NKM874:NKM876 NUI874:NUI876 OEE874:OEE876 OOA874:OOA876 OXW874:OXW876 PHS874:PHS876 PRO874:PRO876 QBK874:QBK876 QLG874:QLG876 QVC874:QVC876 REY874:REY876 ROU874:ROU876 RYQ874:RYQ876 SIM874:SIM876 SSI874:SSI876 TCE874:TCE876 TMA874:TMA876 TVW874:TVW876 UFS874:UFS876 UPO874:UPO876 UZK874:UZK876 VJG874:VJG876 VTC874:VTC876 WCY874:WCY876 WMU874:WMU876 WWQ874:WWQ876 AO878:AO880 KB874:KB876 TX874:TX876 ADT874:ADT876 ANP874:ANP876 AXL874:AXL876 BHH874:BHH876 BRD874:BRD876 CAZ874:CAZ876 CKV874:CKV876 CUR874:CUR876 DEN874:DEN876 DOJ874:DOJ876 DYF874:DYF876 EIB874:EIB876 ERX874:ERX876 FBT874:FBT876 FLP874:FLP876 FVL874:FVL876 GFH874:GFH876 GPD874:GPD876 GYZ874:GYZ876 HIV874:HIV876 HSR874:HSR876 ICN874:ICN876 IMJ874:IMJ876 IWF874:IWF876 JGB874:JGB876 JPX874:JPX876 JZT874:JZT876 KJP874:KJP876 KTL874:KTL876 LDH874:LDH876 LND874:LND876 LWZ874:LWZ876 MGV874:MGV876 MQR874:MQR876 NAN874:NAN876 NKJ874:NKJ876 NUF874:NUF876 OEB874:OEB876 ONX874:ONX876 OXT874:OXT876 PHP874:PHP876 PRL874:PRL876 QBH874:QBH876 QLD874:QLD876 QUZ874:QUZ876 REV874:REV876 ROR874:ROR876 RYN874:RYN876 SIJ874:SIJ876 SSF874:SSF876 TCB874:TCB876 TLX874:TLX876 TVT874:TVT876 UFP874:UFP876 UPL874:UPL876 UZH874:UZH876 VJD874:VJD876 VSZ874:VSZ876 WCV874:WCV876 WMR874:WMR876 WWN874:WWN876 AI878:AI879 JV874:JV875 TR874:TR875 ADN874:ADN875 ANJ874:ANJ875 AXF874:AXF875 BHB874:BHB875 BQX874:BQX875 CAT874:CAT875 CKP874:CKP875 CUL874:CUL875 DEH874:DEH875 DOD874:DOD875 DXZ874:DXZ875 EHV874:EHV875 ERR874:ERR875 FBN874:FBN875 FLJ874:FLJ875 FVF874:FVF875 GFB874:GFB875 GOX874:GOX875 GYT874:GYT875 HIP874:HIP875 HSL874:HSL875 ICH874:ICH875 IMD874:IMD875 IVZ874:IVZ875 JFV874:JFV875 JPR874:JPR875 JZN874:JZN875 KJJ874:KJJ875 KTF874:KTF875 LDB874:LDB875 LMX874:LMX875 LWT874:LWT875 MGP874:MGP875 MQL874:MQL875 NAH874:NAH875 NKD874:NKD875 NTZ874:NTZ875 ODV874:ODV875 ONR874:ONR875 OXN874:OXN875 PHJ874:PHJ875 PRF874:PRF875 QBB874:QBB875 QKX874:QKX875 QUT874:QUT875 REP874:REP875 ROL874:ROL875 RYH874:RYH875 SID874:SID875 SRZ874:SRZ875 TBV874:TBV875 TLR874:TLR875 TVN874:TVN875 UFJ874:UFJ875 UPF874:UPF875 UZB874:UZB875 VIX874:VIX875 VST874:VST875 WCP874:WCP875 WML874:WML875 AO700:AO701 AO668:AO698 KE696:KE697 KE694 UA696:UA697 UA694 ADW696:ADW697 ADW694 ANS696:ANS697 ANS694 AXO696:AXO697 AXO694 BHK696:BHK697 BHK694 BRG696:BRG697 BRG694 CBC696:CBC697 CBC694 CKY696:CKY697 CKY694 CUU696:CUU697 CUU694 DEQ696:DEQ697 DEQ694 DOM696:DOM697 DOM694 DYI696:DYI697 DYI694 EIE696:EIE697 EIE694 ESA696:ESA697 ESA694 FBW696:FBW697 FBW694 FLS696:FLS697 FLS694 FVO696:FVO697 FVO694 GFK696:GFK697 GFK694 GPG696:GPG697 GPG694 GZC696:GZC697 GZC694 HIY696:HIY697 HIY694 HSU696:HSU697 HSU694 ICQ696:ICQ697 ICQ694 IMM696:IMM697 IMM694 IWI696:IWI697 IWI694 JGE696:JGE697 JGE694 JQA696:JQA697 JQA694 JZW696:JZW697 JZW694 KJS696:KJS697 KJS694 KTO696:KTO697 KTO694 LDK696:LDK697 LDK694 LNG696:LNG697 LNG694 LXC696:LXC697 LXC694 MGY696:MGY697 MGY694 MQU696:MQU697 MQU694 NAQ696:NAQ697 NAQ694 NKM696:NKM697 NKM694 NUI696:NUI697 NUI694 OEE696:OEE697 OEE694 OOA696:OOA697 OOA694 OXW696:OXW697 OXW694 PHS696:PHS697 PHS694 PRO696:PRO697 PRO694 QBK696:QBK697 QBK694 QLG696:QLG697 QLG694 QVC696:QVC697 QVC694 REY696:REY697 REY694 ROU696:ROU697 ROU694 RYQ696:RYQ697 RYQ694 SIM696:SIM697 SIM694 SSI696:SSI697 SSI694 TCE696:TCE697 TCE694 TMA696:TMA697 TMA694 TVW696:TVW697 TVW694 UFS696:UFS697 UFS694 UPO696:UPO697 UPO694 UZK696:UZK697 UZK694 VJG696:VJG697 VJG694 VTC696:VTC697 VTC694 WCY696:WCY697 WCY694 WMU696:WMU697 WMU694 WWQ696:WWQ697 WWQ694 AI700:AI701 AI667:AI698 KB696:KB697 KB694 TX696:TX697 TX694 ADT696:ADT697 ADT694 ANP696:ANP697 ANP694 AXL696:AXL697 AXL694 BHH696:BHH697 BHH694 BRD696:BRD697 BRD694 CAZ696:CAZ697 CAZ694 CKV696:CKV697 CKV694 CUR696:CUR697 CUR694 DEN696:DEN697 DEN694 DOJ696:DOJ697 DOJ694 DYF696:DYF697 DYF694 EIB696:EIB697 EIB694 ERX696:ERX697 ERX694 FBT696:FBT697 FBT694 FLP696:FLP697 FLP694 FVL696:FVL697 FVL694 GFH696:GFH697 GFH694 GPD696:GPD697 GPD694 GYZ696:GYZ697 GYZ694 HIV696:HIV697 HIV694 HSR696:HSR697 HSR694 ICN696:ICN697 ICN694 IMJ696:IMJ697 IMJ694 IWF696:IWF697 IWF694 JGB696:JGB697 JGB694 JPX696:JPX697 JPX694 JZT696:JZT697 JZT694 KJP696:KJP697 KJP694 KTL696:KTL697 KTL694 LDH696:LDH697 LDH694 LND696:LND697 LND694 LWZ696:LWZ697 LWZ694 MGV696:MGV697 MGV694 MQR696:MQR697 MQR694 NAN696:NAN697 NAN694 NKJ696:NKJ697 NKJ694 NUF696:NUF697 NUF694 OEB696:OEB697 OEB694 ONX696:ONX697 ONX694 OXT696:OXT697 OXT694 PHP696:PHP697 PHP694 PRL696:PRL697 PRL694 QBH696:QBH697 QBH694 QLD696:QLD697 QLD694 QUZ696:QUZ697 QUZ694 REV696:REV697 REV694 ROR696:ROR697 ROR694 RYN696:RYN697 RYN694 SIJ696:SIJ697 SIJ694 SSF696:SSF697 SSF694 TCB696:TCB697 TCB694 TLX696:TLX697 TLX694 TVT696:TVT697 TVT694 UFP696:UFP697 UFP694 UPL696:UPL697 UPL694 UZH696:UZH697 UZH694 VJD696:VJD697 VJD694 VSZ696:VSZ697 VSZ694 WCV696:WCV697 WCV694 WMR696:WMR697 WMR694 WWN696:WWN697 WWN694 JV696:JV697 JV694 TR696:TR697 TR694 ADN696:ADN697 ADN694 ANJ696:ANJ697 ANJ694 AXF696:AXF697 AXF694 BHB696:BHB697 BHB694 BQX696:BQX697 BQX694 CAT696:CAT697 CAT694 CKP696:CKP697 CKP694 CUL696:CUL697 CUL694 DEH696:DEH697 DEH694 DOD696:DOD697 DOD694 DXZ696:DXZ697 DXZ694 EHV696:EHV697 EHV694 ERR696:ERR697 ERR694 FBN696:FBN697 FBN694 FLJ696:FLJ697 FLJ694 FVF696:FVF697 FVF694 GFB696:GFB697 GFB694 GOX696:GOX697 GOX694 GYT696:GYT697 GYT694 HIP696:HIP697 HIP694 HSL696:HSL697 HSL694 ICH696:ICH697 ICH694 IMD696:IMD697 IMD694 IVZ696:IVZ697 IVZ694 JFV696:JFV697 JFV694 JPR696:JPR697 JPR694 JZN696:JZN697 JZN694 KJJ696:KJJ697 KJJ694 KTF696:KTF697 KTF694 LDB696:LDB697 LDB694 LMX696:LMX697 LMX694 LWT696:LWT697 LWT694 MGP696:MGP697 MGP694 MQL696:MQL697 MQL694 NAH696:NAH697 NAH694 NKD696:NKD697 NKD694 NTZ696:NTZ697 NTZ694 ODV696:ODV697 ODV694 ONR696:ONR697 ONR694 OXN696:OXN697 OXN694 PHJ696:PHJ697 PHJ694 PRF696:PRF697 PRF694 QBB696:QBB697 QBB694 QKX696:QKX697 QKX694 QUT696:QUT697 QUT694 REP696:REP697 REP694 ROL696:ROL697 ROL694 RYH696:RYH697 RYH694 SID696:SID697 SID694 SRZ696:SRZ697 SRZ694 TBV696:TBV697 TBV694 TLR696:TLR697 TLR694 TVN696:TVN697 TVN694 UFJ696:UFJ697 UFJ694 UPF696:UPF697 UPF694 UZB696:UZB697 UZB694 VIX696:VIX697 VIX694 VST696:VST697 VST694 WCP696:WCP697 WCP694 WML696:WML697 WML694 WWH696:WWH697 WWH694 AR700:AR701 AR668:AR698 AF878 AF883 AI883 AR383:AR385 KE379:KE381 UA379:UA381 ADW379:ADW381 ANS379:ANS381 AXO379:AXO381 BHK379:BHK381 BRG379:BRG381 CBC379:CBC381 CKY379:CKY381 CUU379:CUU381 DEQ379:DEQ381 DOM379:DOM381 DYI379:DYI381 EIE379:EIE381 ESA379:ESA381 FBW379:FBW381 FLS379:FLS381 FVO379:FVO381 GFK379:GFK381 GPG379:GPG381 GZC379:GZC381 HIY379:HIY381 HSU379:HSU381 ICQ379:ICQ381 IMM379:IMM381 IWI379:IWI381 JGE379:JGE381 JQA379:JQA381 JZW379:JZW381 KJS379:KJS381 KTO379:KTO381 LDK379:LDK381 LNG379:LNG381 LXC379:LXC381 MGY379:MGY381 MQU379:MQU381 NAQ379:NAQ381 NKM379:NKM381 NUI379:NUI381 OEE379:OEE381 OOA379:OOA381 OXW379:OXW381 PHS379:PHS381 PRO379:PRO381 QBK379:QBK381 QLG379:QLG381 QVC379:QVC381 REY379:REY381 ROU379:ROU381 RYQ379:RYQ381 SIM379:SIM381 SSI379:SSI381 TCE379:TCE381 TMA379:TMA381 TVW379:TVW381 UFS379:UFS381 UPO379:UPO381 UZK379:UZK381 VJG379:VJG381 VTC379:VTC381 WCY379:WCY381 WMU379:WMU381 WWQ379:WWQ381 AO383:AO385 KB379:KB381 TX379:TX381 ADT379:ADT381 ANP379:ANP381 AXL379:AXL381 BHH379:BHH381 BRD379:BRD381 CAZ379:CAZ381 CKV379:CKV381 CUR379:CUR381 DEN379:DEN381 DOJ379:DOJ381 DYF379:DYF381 EIB379:EIB381 ERX379:ERX381 FBT379:FBT381 FLP379:FLP381 FVL379:FVL381 GFH379:GFH381 GPD379:GPD381 GYZ379:GYZ381 HIV379:HIV381 HSR379:HSR381 ICN379:ICN381 IMJ379:IMJ381 IWF379:IWF381 JGB379:JGB381 JPX379:JPX381 JZT379:JZT381 KJP379:KJP381 KTL379:KTL381 LDH379:LDH381 LND379:LND381 LWZ379:LWZ381 MGV379:MGV381 MQR379:MQR381 NAN379:NAN381 NKJ379:NKJ381 NUF379:NUF381 OEB379:OEB381 ONX379:ONX381 OXT379:OXT381 PHP379:PHP381 PRL379:PRL381 QBH379:QBH381 QLD379:QLD381 QUZ379:QUZ381 REV379:REV381 ROR379:ROR381 RYN379:RYN381 SIJ379:SIJ381 SSF379:SSF381 TCB379:TCB381 TLX379:TLX381 TVT379:TVT381 UFP379:UFP381 UPL379:UPL381 UZH379:UZH381 VJD379:VJD381 VSZ379:VSZ381 WCV379:WCV381 WMR379:WMR381 WWN379:WWN381 AI383:AI385 JV379:JV381 TR379:TR381 ADN379:ADN381 ANJ379:ANJ381 AXF379:AXF381 BHB379:BHB381 BQX379:BQX381 CAT379:CAT381 CKP379:CKP381 CUL379:CUL381 DEH379:DEH381 DOD379:DOD381 DXZ379:DXZ381 EHV379:EHV381 ERR379:ERR381 FBN379:FBN381 FLJ379:FLJ381 FVF379:FVF381 GFB379:GFB381 GOX379:GOX381 GYT379:GYT381 HIP379:HIP381 HSL379:HSL381 ICH379:ICH381 IMD379:IMD381 IVZ379:IVZ381 JFV379:JFV381 JPR379:JPR381 JZN379:JZN381 KJJ379:KJJ381 KTF379:KTF381 LDB379:LDB381 LMX379:LMX381 LWT379:LWT381 MGP379:MGP381 MQL379:MQL381 NAH379:NAH381 NKD379:NKD381 NTZ379:NTZ381 ODV379:ODV381 ONR379:ONR381 OXN379:OXN381 PHJ379:PHJ381 PRF379:PRF381 QBB379:QBB381 QKX379:QKX381 QUT379:QUT381 REP379:REP381 ROL379:ROL381 RYH379:RYH381 SID379:SID381 SRZ379:SRZ381 TBV379:TBV381 TLR379:TLR381 TVN379:TVN381 UFJ379:UFJ381 UPF379:UPF381 UZB379:UZB381 VIX379:VIX381 VST379:VST381 WCP379:WCP381 WML379:WML381 AO622:AO660 KB622 TX622 ADT622 ANP622 AXL622 BHH622 BRD622 CAZ622 CKV622 CUR622 DEN622 DOJ622 DYF622 EIB622 ERX622 FBT622 FLP622 FVL622 GFH622 GPD622 GYZ622 HIV622 HSR622 ICN622 IMJ622 IWF622 JGB622 JPX622 JZT622 KJP622 KTL622 LDH622 LND622 LWZ622 MGV622 MQR622 NAN622 NKJ622 NUF622 OEB622 ONX622 OXT622 PHP622 PRL622 QBH622 QLD622 QUZ622 REV622 ROR622 RYN622 SIJ622 SSF622 TCB622 TLX622 TVT622 UFP622 UPL622 UZH622 VJD622 VSZ622 WCV622 WMR622 WWN622 AR622:AR660 KE622 UA622 ADW622 ANS622 AXO622 BHK622 BRG622 CBC622 CKY622 CUU622 DEQ622 DOM622 DYI622 EIE622 ESA622 FBW622 FLS622 FVO622 GFK622 GPG622 GZC622 HIY622 HSU622 ICQ622 IMM622 IWI622 JGE622 JQA622 JZW622 KJS622 KTO622 LDK622 LNG622 LXC622 MGY622 MQU622 NAQ622 NKM622 NUI622 OEE622 OOA622 OXW622 PHS622 PRO622 QBK622 QLG622 QVC622 REY622 ROU622 RYQ622 SIM622 SSI622 TCE622 TMA622 TVW622 UFS622 UPO622 UZK622 VJG622 VTC622 WCY622 WMU622 WWQ622 AR538:AR539 JV622 TR622 ADN622 ANJ622 AXF622 BHB622 BQX622 CAT622 CKP622 CUL622 DEH622 DOD622 DXZ622 EHV622 ERR622 FBN622 FLJ622 FVF622 GFB622 GOX622 GYT622 HIP622 HSL622 ICH622 IMD622 IVZ622 JFV622 JPR622 JZN622 KJJ622 KTF622 LDB622 LMX622 LWT622 MGP622 MQL622 NAH622 NKD622 NTZ622 ODV622 ONR622 OXN622 PHJ622 PRF622 QBB622 QKX622 QUT622 REP622 ROL622 RYH622 SID622 SRZ622 TBV622 TLR622 TVN622 UFJ622 UPF622 UZB622 VIX622 VST622 WCP622 WML622 WWH622 KE534:KE535 UA534:UA535 ADW534:ADW535 ANS534:ANS535 AXO534:AXO535 BHK534:BHK535 BRG534:BRG535 CBC534:CBC535 CKY534:CKY535 CUU534:CUU535 DEQ534:DEQ535 DOM534:DOM535 DYI534:DYI535 EIE534:EIE535 ESA534:ESA535 FBW534:FBW535 FLS534:FLS535 FVO534:FVO535 GFK534:GFK535 GPG534:GPG535 GZC534:GZC535 HIY534:HIY535 HSU534:HSU535 ICQ534:ICQ535 IMM534:IMM535 IWI534:IWI535 JGE534:JGE535 JQA534:JQA535 JZW534:JZW535 KJS534:KJS535 KTO534:KTO535 LDK534:LDK535 LNG534:LNG535 LXC534:LXC535 MGY534:MGY535 MQU534:MQU535 NAQ534:NAQ535 NKM534:NKM535 NUI534:NUI535 OEE534:OEE535 OOA534:OOA535 OXW534:OXW535 PHS534:PHS535 PRO534:PRO535 QBK534:QBK535 QLG534:QLG535 QVC534:QVC535 REY534:REY535 ROU534:ROU535 RYQ534:RYQ535 SIM534:SIM535 SSI534:SSI535 TCE534:TCE535 TMA534:TMA535 TVW534:TVW535 UFS534:UFS535 UPO534:UPO535 UZK534:UZK535 VJG534:VJG535 VTC534:VTC535 WCY534:WCY535 WMU534:WMU535 WWQ534:WWQ535 KB534:KB535 TX534:TX535 ADT534:ADT535 ANP534:ANP535 AXL534:AXL535 BHH534:BHH535 BRD534:BRD535 CAZ534:CAZ535 CKV534:CKV535 CUR534:CUR535 DEN534:DEN535 DOJ534:DOJ535 DYF534:DYF535 EIB534:EIB535 ERX534:ERX535 FBT534:FBT535 FLP534:FLP535 FVL534:FVL535 GFH534:GFH535 GPD534:GPD535 GYZ534:GYZ535 HIV534:HIV535 HSR534:HSR535 ICN534:ICN535 IMJ534:IMJ535 IWF534:IWF535 JGB534:JGB535 JPX534:JPX535 JZT534:JZT535 KJP534:KJP535 KTL534:KTL535 LDH534:LDH535 LND534:LND535 LWZ534:LWZ535 MGV534:MGV535 MQR534:MQR535 NAN534:NAN535 NKJ534:NKJ535 NUF534:NUF535 OEB534:OEB535 ONX534:ONX535 OXT534:OXT535 PHP534:PHP535 PRL534:PRL535 QBH534:QBH535 QLD534:QLD535 QUZ534:QUZ535 REV534:REV535 ROR534:ROR535 RYN534:RYN535 SIJ534:SIJ535 SSF534:SSF535 TCB534:TCB535 TLX534:TLX535 TVT534:TVT535 UFP534:UFP535 UPL534:UPL535 UZH534:UZH535 VJD534:VJD535 VSZ534:VSZ535 WCV534:WCV535 WMR534:WMR535 WWN534:WWN535 JV534:JV535 TR534:TR535 ADN534:ADN535 ANJ534:ANJ535 AXF534:AXF535 BHB534:BHB535 BQX534:BQX535 CAT534:CAT535 CKP534:CKP535 CUL534:CUL535 DEH534:DEH535 DOD534:DOD535 DXZ534:DXZ535 EHV534:EHV535 ERR534:ERR535 FBN534:FBN535 FLJ534:FLJ535 FVF534:FVF535 GFB534:GFB535 GOX534:GOX535 GYT534:GYT535 HIP534:HIP535 HSL534:HSL535 ICH534:ICH535 IMD534:IMD535 IVZ534:IVZ535 JFV534:JFV535 JPR534:JPR535 JZN534:JZN535 KJJ534:KJJ535 KTF534:KTF535 LDB534:LDB535 LMX534:LMX535 LWT534:LWT535 MGP534:MGP535 MQL534:MQL535 NAH534:NAH535 NKD534:NKD535 NTZ534:NTZ535 ODV534:ODV535 ONR534:ONR535 OXN534:OXN535 PHJ534:PHJ535 PRF534:PRF535 QBB534:QBB535 QKX534:QKX535 QUT534:QUT535 REP534:REP535 ROL534:ROL535 RYH534:RYH535 SID534:SID535 SRZ534:SRZ535 TBV534:TBV535 TLR534:TLR535 TVN534:TVN535 UFJ534:UFJ535 UPF534:UPF535 UZB534:UZB535 VIX534:VIX535 VST534:VST535 WCP534:WCP535 WML534:WML535 WWH534:WWH535 WWQ318:WWQ349 AR581 KE577 UA577 ADW577 ANS577 AXO577 BHK577 BRG577 CBC577 CKY577 CUU577 DEQ577 DOM577 DYI577 EIE577 ESA577 FBW577 FLS577 FVO577 GFK577 GPG577 GZC577 HIY577 HSU577 ICQ577 IMM577 IWI577 JGE577 JQA577 JZW577 KJS577 KTO577 LDK577 LNG577 LXC577 MGY577 MQU577 NAQ577 NKM577 NUI577 OEE577 OOA577 OXW577 PHS577 PRO577 QBK577 QLG577 QVC577 REY577 ROU577 RYQ577 SIM577 SSI577 TCE577 TMA577 TVW577 UFS577 UPO577 UZK577 VJG577 VTC577 WCY577 WMU577 WWQ577 AO581 KB577 TX577 ADT577 ANP577 AXL577 BHH577 BRD577 CAZ577 CKV577 CUR577 DEN577 DOJ577 DYF577 EIB577 ERX577 FBT577 FLP577 FVL577 GFH577 GPD577 GYZ577 HIV577 HSR577 ICN577 IMJ577 IWF577 JGB577 JPX577 JZT577 KJP577 KTL577 LDH577 LND577 LWZ577 MGV577 MQR577 NAN577 NKJ577 NUF577 OEB577 ONX577 OXT577 PHP577 PRL577 QBH577 QLD577 QUZ577 REV577 ROR577 RYN577 SIJ577 SSF577 TCB577 TLX577 TVT577 UFP577 UPL577 UZH577 VJD577 VSZ577 WCV577 WMR577 WWN577 AI581 JV577 TR577 ADN577 ANJ577 AXF577 BHB577 BQX577 CAT577 CKP577 CUL577 DEH577 DOD577 DXZ577 EHV577 ERR577 FBN577 FLJ577 FVF577 GFB577 GOX577 GYT577 HIP577 HSL577 ICH577 IMD577 IVZ577 JFV577 JPR577 JZN577 KJJ577 KTF577 LDB577 LMX577 LWT577 MGP577 MQL577 NAH577 NKD577 NTZ577 ODV577 ONR577 OXN577 PHJ577 PRF577 QBB577 QKX577 QUT577 REP577 ROL577 RYH577 SID577 SRZ577 TBV577 TLR577 TVN577 UFJ577 UPF577 UZB577 VIX577 VST577 WCP577 WML577 WWH577 WWH362:WWH374 WWH233:WWH236 WML233:WML236 WCP233:WCP236 VST233:VST236 VIX233:VIX236 UZB233:UZB236 UPF233:UPF236 UFJ233:UFJ236 TVN233:TVN236 TLR233:TLR236 TBV233:TBV236 SRZ233:SRZ236 SID233:SID236 RYH233:RYH236 ROL233:ROL236 REP233:REP236 QUT233:QUT236 QKX233:QKX236 QBB233:QBB236 PRF233:PRF236 PHJ233:PHJ236 OXN233:OXN236 ONR233:ONR236 ODV233:ODV236 NTZ233:NTZ236 NKD233:NKD236 NAH233:NAH236 MQL233:MQL236 MGP233:MGP236 LWT233:LWT236 LMX233:LMX236 LDB233:LDB236 KTF233:KTF236 KJJ233:KJJ236 JZN233:JZN236 JPR233:JPR236 JFV233:JFV236 IVZ233:IVZ236 IMD233:IMD236 ICH233:ICH236 HSL233:HSL236 HIP233:HIP236 GYT233:GYT236 GOX233:GOX236 GFB233:GFB236 FVF233:FVF236 FLJ233:FLJ236 FBN233:FBN236 ERR233:ERR236 EHV233:EHV236 DXZ233:DXZ236 DOD233:DOD236 DEH233:DEH236 CUL233:CUL236 CKP233:CKP236 CAT233:CAT236 BQX233:BQX236 BHB233:BHB236 AXF233:AXF236 ANJ233:ANJ236 ADN233:ADN236 TR233:TR236 JV233:JV236 AI237:AI240 WWN233:WWN236 WMR233:WMR236 WCV233:WCV236 VSZ233:VSZ236 VJD233:VJD236 UZH233:UZH236 UPL233:UPL236 UFP233:UFP236 TVT233:TVT236 TLX233:TLX236 TCB233:TCB236 SSF233:SSF236 SIJ233:SIJ236 RYN233:RYN236 ROR233:ROR236 REV233:REV236 QUZ233:QUZ236 QLD233:QLD236 QBH233:QBH236 PRL233:PRL236 PHP233:PHP236 OXT233:OXT236 ONX233:ONX236 OEB233:OEB236 NUF233:NUF236 NKJ233:NKJ236 NAN233:NAN236 MQR233:MQR236 MGV233:MGV236 LWZ233:LWZ236 LND233:LND236 LDH233:LDH236 KTL233:KTL236 KJP233:KJP236 JZT233:JZT236 JPX233:JPX236 JGB233:JGB236 IWF233:IWF236 IMJ233:IMJ236 ICN233:ICN236 HSR233:HSR236 HIV233:HIV236 GYZ233:GYZ236 GPD233:GPD236 GFH233:GFH236 FVL233:FVL236 FLP233:FLP236 FBT233:FBT236 ERX233:ERX236 EIB233:EIB236 DYF233:DYF236 DOJ233:DOJ236 DEN233:DEN236 CUR233:CUR236 CKV233:CKV236 CAZ233:CAZ236 BRD233:BRD236 BHH233:BHH236 AXL233:AXL236 ANP233:ANP236 ADT233:ADT236 TX233:TX236 KB233:KB236 AO237:AO240 WWQ233:WWQ236 WMU233:WMU236 WCY233:WCY236 VTC233:VTC236 VJG233:VJG236 UZK233:UZK236 UPO233:UPO236 UFS233:UFS236 TVW233:TVW236 TMA233:TMA236 TCE233:TCE236 SSI233:SSI236 SIM233:SIM236 RYQ233:RYQ236 ROU233:ROU236 REY233:REY236 QVC233:QVC236 QLG233:QLG236 QBK233:QBK236 PRO233:PRO236 PHS233:PHS236 OXW233:OXW236 OOA233:OOA236 OEE233:OEE236 NUI233:NUI236 NKM233:NKM236 NAQ233:NAQ236 MQU233:MQU236 MGY233:MGY236 LXC233:LXC236 LNG233:LNG236 LDK233:LDK236 KTO233:KTO236 KJS233:KJS236 JZW233:JZW236 JQA233:JQA236 JGE233:JGE236 IWI233:IWI236 IMM233:IMM236 ICQ233:ICQ236 HSU233:HSU236 HIY233:HIY236 GZC233:GZC236 GPG233:GPG236 GFK233:GFK236 FVO233:FVO236 FLS233:FLS236 FBW233:FBW236 ESA233:ESA236 EIE233:EIE236 DYI233:DYI236 DOM233:DOM236 DEQ233:DEQ236 CUU233:CUU236 CKY233:CKY236 CBC233:CBC236 BRG233:BRG236 BHK233:BHK236 AXO233:AXO236 ANS233:ANS236 ADW233:ADW236 UA233:UA236 KE233:KE236 AR237:AR240 AR366:AR378 KE362:KE374 UA362:UA374 ADW362:ADW374 ANS362:ANS374 AXO362:AXO374 BHK362:BHK374 BRG362:BRG374 CBC362:CBC374 CKY362:CKY374 CUU362:CUU374 DEQ362:DEQ374 DOM362:DOM374 DYI362:DYI374 EIE362:EIE374 ESA362:ESA374 FBW362:FBW374 FLS362:FLS374 FVO362:FVO374 GFK362:GFK374 GPG362:GPG374 GZC362:GZC374 HIY362:HIY374 HSU362:HSU374 ICQ362:ICQ374 IMM362:IMM374 IWI362:IWI374 JGE362:JGE374 JQA362:JQA374 JZW362:JZW374 KJS362:KJS374 KTO362:KTO374 LDK362:LDK374 LNG362:LNG374 LXC362:LXC374 MGY362:MGY374 MQU362:MQU374 NAQ362:NAQ374 NKM362:NKM374 NUI362:NUI374 OEE362:OEE374 OOA362:OOA374 OXW362:OXW374 PHS362:PHS374 PRO362:PRO374 QBK362:QBK374 QLG362:QLG374 QVC362:QVC374 REY362:REY374 ROU362:ROU374 RYQ362:RYQ374 SIM362:SIM374 SSI362:SSI374 TCE362:TCE374 TMA362:TMA374 TVW362:TVW374 UFS362:UFS374 UPO362:UPO374 UZK362:UZK374 VJG362:VJG374 VTC362:VTC374 WCY362:WCY374 WMU362:WMU374 WWQ362:WWQ374 AO366:AO378 KB362:KB374 TX362:TX374 ADT362:ADT374 ANP362:ANP374 AXL362:AXL374 BHH362:BHH374 BRD362:BRD374 CAZ362:CAZ374 CKV362:CKV374 CUR362:CUR374 DEN362:DEN374 DOJ362:DOJ374 DYF362:DYF374 EIB362:EIB374 ERX362:ERX374 FBT362:FBT374 FLP362:FLP374 FVL362:FVL374 GFH362:GFH374 GPD362:GPD374 GYZ362:GYZ374 HIV362:HIV374 HSR362:HSR374 ICN362:ICN374 IMJ362:IMJ374 IWF362:IWF374 JGB362:JGB374 JPX362:JPX374 JZT362:JZT374 KJP362:KJP374 KTL362:KTL374 LDH362:LDH374 LND362:LND374 LWZ362:LWZ374 MGV362:MGV374 MQR362:MQR374 NAN362:NAN374 NKJ362:NKJ374 NUF362:NUF374 OEB362:OEB374 ONX362:ONX374 OXT362:OXT374 PHP362:PHP374 PRL362:PRL374 QBH362:QBH374 QLD362:QLD374 QUZ362:QUZ374 REV362:REV374 ROR362:ROR374 RYN362:RYN374 SIJ362:SIJ374 SSF362:SSF374 TCB362:TCB374 TLX362:TLX374 TVT362:TVT374 UFP362:UFP374 UPL362:UPL374 UZH362:UZH374 VJD362:VJD374 VSZ362:VSZ374 WCV362:WCV374 WMR362:WMR374 WWN362:WWN374 AI366:AI378 JV362:JV374 TR362:TR374 ADN362:ADN374 ANJ362:ANJ374 AXF362:AXF374 BHB362:BHB374 BQX362:BQX374 CAT362:CAT374 CKP362:CKP374 CUL362:CUL374 DEH362:DEH374 DOD362:DOD374 DXZ362:DXZ374 EHV362:EHV374 ERR362:ERR374 FBN362:FBN374 FLJ362:FLJ374 FVF362:FVF374 GFB362:GFB374 GOX362:GOX374 GYT362:GYT374 HIP362:HIP374 HSL362:HSL374 ICH362:ICH374 IMD362:IMD374 IVZ362:IVZ374 JFV362:JFV374 JPR362:JPR374 JZN362:JZN374 KJJ362:KJJ374 KTF362:KTF374 LDB362:LDB374 LMX362:LMX374 LWT362:LWT374 MGP362:MGP374 MQL362:MQL374 NAH362:NAH374 NKD362:NKD374 NTZ362:NTZ374 ODV362:ODV374 ONR362:ONR374 OXN362:OXN374 PHJ362:PHJ374 PRF362:PRF374 QBB362:QBB374 QKX362:QKX374 QUT362:QUT374 REP362:REP374 ROL362:ROL374 RYH362:RYH374 SID362:SID374 SRZ362:SRZ374 TBV362:TBV374 TLR362:TLR374 TVN362:TVN374 UFJ362:UFJ374 UPF362:UPF374 UZB362:UZB374 VIX362:VIX374 VST362:VST374 WCP362:WCP374 WML362:WML374 WWH28:WWH31 WML28:WML31 WCP28:WCP31 VST28:VST31 VIX28:VIX31 UZB28:UZB31 UPF28:UPF31 UFJ28:UFJ31 TVN28:TVN31 TLR28:TLR31 TBV28:TBV31 SRZ28:SRZ31 SID28:SID31 RYH28:RYH31 ROL28:ROL31 REP28:REP31 QUT28:QUT31 QKX28:QKX31 QBB28:QBB31 PRF28:PRF31 PHJ28:PHJ31 OXN28:OXN31 ONR28:ONR31 ODV28:ODV31 NTZ28:NTZ31 NKD28:NKD31 NAH28:NAH31 MQL28:MQL31 MGP28:MGP31 LWT28:LWT31 LMX28:LMX31 LDB28:LDB31 KTF28:KTF31 KJJ28:KJJ31 JZN28:JZN31 JPR28:JPR31 JFV28:JFV31 IVZ28:IVZ31 IMD28:IMD31 ICH28:ICH31 HSL28:HSL31 HIP28:HIP31 GYT28:GYT31 GOX28:GOX31 GFB28:GFB31 FVF28:FVF31 FLJ28:FLJ31 FBN28:FBN31 ERR28:ERR31 EHV28:EHV31 DXZ28:DXZ31 DOD28:DOD31 DEH28:DEH31 CUL28:CUL31 CKP28:CKP31 CAT28:CAT31 BQX28:BQX31 BHB28:BHB31 AXF28:AXF31 ANJ28:ANJ31 ADN28:ADN31 TR28:TR31 JV28:JV31 AI32:AI35 WWN28:WWN31 WMR28:WMR31 WCV28:WCV31 VSZ28:VSZ31 VJD28:VJD31 UZH28:UZH31 UPL28:UPL31 UFP28:UFP31 TVT28:TVT31 TLX28:TLX31 TCB28:TCB31 SSF28:SSF31 SIJ28:SIJ31 RYN28:RYN31 ROR28:ROR31 REV28:REV31 QUZ28:QUZ31 QLD28:QLD31 QBH28:QBH31 PRL28:PRL31 PHP28:PHP31 OXT28:OXT31 ONX28:ONX31 OEB28:OEB31 NUF28:NUF31 NKJ28:NKJ31 NAN28:NAN31 MQR28:MQR31 MGV28:MGV31 LWZ28:LWZ31 LND28:LND31 LDH28:LDH31 KTL28:KTL31 KJP28:KJP31 JZT28:JZT31 JPX28:JPX31 JGB28:JGB31 IWF28:IWF31 IMJ28:IMJ31 ICN28:ICN31 HSR28:HSR31 HIV28:HIV31 GYZ28:GYZ31 GPD28:GPD31 GFH28:GFH31 FVL28:FVL31 FLP28:FLP31 FBT28:FBT31 ERX28:ERX31 EIB28:EIB31 DYF28:DYF31 DOJ28:DOJ31 DEN28:DEN31 CUR28:CUR31 CKV28:CKV31 CAZ28:CAZ31 BRD28:BRD31 BHH28:BHH31 AXL28:AXL31 ANP28:ANP31 ADT28:ADT31 TX28:TX31 KB28:KB31 AO32:AO35 WWQ28:WWQ31 WMU28:WMU31 WCY28:WCY31 VTC28:VTC31 VJG28:VJG31 UZK28:UZK31 UPO28:UPO31 UFS28:UFS31 TVW28:TVW31 TMA28:TMA31 TCE28:TCE31 SSI28:SSI31 SIM28:SIM31 RYQ28:RYQ31 ROU28:ROU31 REY28:REY31 QVC28:QVC31 QLG28:QLG31 QBK28:QBK31 PRO28:PRO31 PHS28:PHS31 OXW28:OXW31 OOA28:OOA31 OEE28:OEE31 NUI28:NUI31 NKM28:NKM31 NAQ28:NAQ31 MQU28:MQU31 MGY28:MGY31 LXC28:LXC31 LNG28:LNG31 LDK28:LDK31 KTO28:KTO31 KJS28:KJS31 JZW28:JZW31 JQA28:JQA31 JGE28:JGE31 IWI28:IWI31 IMM28:IMM31 ICQ28:ICQ31 HSU28:HSU31 HIY28:HIY31 GZC28:GZC31 GPG28:GPG31 GFK28:GFK31 FVO28:FVO31 FLS28:FLS31 FBW28:FBW31 ESA28:ESA31 EIE28:EIE31 DYI28:DYI31 DOM28:DOM31 DEQ28:DEQ31 CUU28:CUU31 CKY28:CKY31 CBC28:CBC31 BRG28:BRG31 BHK28:BHK31 AXO28:AXO31 ANS28:ANS31 ADW28:ADW31 UA28:UA31 KE28:KE31 AR32:AR35 BF346:BF347 AR348:AR353 Y346:Y347 AV346:AV347 AP346:AP347 AR313:AR315 KN309:KN311 UJ309:UJ311 AEF309:AEF311 AOB309:AOB311 AXX309:AXX311 BHT309:BHT311 BRP309:BRP311 CBL309:CBL311 CLH309:CLH311 CVD309:CVD311 DEZ309:DEZ311 DOV309:DOV311 DYR309:DYR311 EIN309:EIN311 ESJ309:ESJ311 FCF309:FCF311 FMB309:FMB311 FVX309:FVX311 GFT309:GFT311 GPP309:GPP311 GZL309:GZL311 HJH309:HJH311 HTD309:HTD311 ICZ309:ICZ311 IMV309:IMV311 IWR309:IWR311 JGN309:JGN311 JQJ309:JQJ311 KAF309:KAF311 KKB309:KKB311 KTX309:KTX311 LDT309:LDT311 LNP309:LNP311 LXL309:LXL311 MHH309:MHH311 MRD309:MRD311 NAZ309:NAZ311 NKV309:NKV311 NUR309:NUR311 OEN309:OEN311 OOJ309:OOJ311 OYF309:OYF311 PIB309:PIB311 PRX309:PRX311 QBT309:QBT311 QLP309:QLP311 QVL309:QVL311 RFH309:RFH311 RPD309:RPD311 RYZ309:RYZ311 SIV309:SIV311 SSR309:SSR311 TCN309:TCN311 TMJ309:TMJ311 TWF309:TWF311 UGB309:UGB311 UPX309:UPX311 UZT309:UZT311 VJP309:VJP311 VTL309:VTL311 WDH309:WDH311 WND309:WND311 WWZ309:WWZ311 AO313:AO315 KK309:KK311 UG309:UG311 AEC309:AEC311 ANY309:ANY311 AXU309:AXU311 BHQ309:BHQ311 BRM309:BRM311 CBI309:CBI311 CLE309:CLE311 CVA309:CVA311 DEW309:DEW311 DOS309:DOS311 DYO309:DYO311 EIK309:EIK311 ESG309:ESG311 FCC309:FCC311 FLY309:FLY311 FVU309:FVU311 GFQ309:GFQ311 GPM309:GPM311 GZI309:GZI311 HJE309:HJE311 HTA309:HTA311 ICW309:ICW311 IMS309:IMS311 IWO309:IWO311 JGK309:JGK311 JQG309:JQG311 KAC309:KAC311 KJY309:KJY311 KTU309:KTU311 LDQ309:LDQ311 LNM309:LNM311 LXI309:LXI311 MHE309:MHE311 MRA309:MRA311 NAW309:NAW311 NKS309:NKS311 NUO309:NUO311 OEK309:OEK311 OOG309:OOG311 OYC309:OYC311 PHY309:PHY311 PRU309:PRU311 QBQ309:QBQ311 QLM309:QLM311 QVI309:QVI311 RFE309:RFE311 RPA309:RPA311 RYW309:RYW311 SIS309:SIS311 SSO309:SSO311 TCK309:TCK311 TMG309:TMG311 TWC309:TWC311 UFY309:UFY311 UPU309:UPU311 UZQ309:UZQ311 VJM309:VJM311 VTI309:VTI311 WDE309:WDE311 WNA309:WNA311 WWW309:WWW311 AI313:AI315 KE309:KE311 UA309:UA311 ADW309:ADW311 ANS309:ANS311 AXO309:AXO311 BHK309:BHK311 BRG309:BRG311 CBC309:CBC311 CKY309:CKY311 CUU309:CUU311 DEQ309:DEQ311 DOM309:DOM311 DYI309:DYI311 EIE309:EIE311 ESA309:ESA311 FBW309:FBW311 FLS309:FLS311 FVO309:FVO311 GFK309:GFK311 GPG309:GPG311 GZC309:GZC311 HIY309:HIY311 HSU309:HSU311 ICQ309:ICQ311 IMM309:IMM311 IWI309:IWI311 JGE309:JGE311 JQA309:JQA311 JZW309:JZW311 KJS309:KJS311 KTO309:KTO311 LDK309:LDK311 LNG309:LNG311 LXC309:LXC311 MGY309:MGY311 MQU309:MQU311 NAQ309:NAQ311 NKM309:NKM311 NUI309:NUI311 OEE309:OEE311 OOA309:OOA311 OXW309:OXW311 PHS309:PHS311 PRO309:PRO311 QBK309:QBK311 QLG309:QLG311 QVC309:QVC311 REY309:REY311 ROU309:ROU311 RYQ309:RYQ311 SIM309:SIM311 SSI309:SSI311 TCE309:TCE311 TMA309:TMA311 TVW309:TVW311 UFS309:UFS311 UPO309:UPO311 UZK309:UZK311 VJG309:VJG311 VTC309:VTC311 WCY309:WCY311 WMU309:WMU311 WWQ309:WWQ311 AR322:AR345 KN318:KN341 UJ318:UJ341 AEF318:AEF341 AOB318:AOB341 AXX318:AXX341 BHT318:BHT341 BRP318:BRP341 CBL318:CBL341 CLH318:CLH341 CVD318:CVD341 DEZ318:DEZ341 DOV318:DOV341 DYR318:DYR341 EIN318:EIN341 ESJ318:ESJ341 FCF318:FCF341 FMB318:FMB341 FVX318:FVX341 GFT318:GFT341 GPP318:GPP341 GZL318:GZL341 HJH318:HJH341 HTD318:HTD341 ICZ318:ICZ341 IMV318:IMV341 IWR318:IWR341 JGN318:JGN341 JQJ318:JQJ341 KAF318:KAF341 KKB318:KKB341 KTX318:KTX341 LDT318:LDT341 LNP318:LNP341 LXL318:LXL341 MHH318:MHH341 MRD318:MRD341 NAZ318:NAZ341 NKV318:NKV341 NUR318:NUR341 OEN318:OEN341 OOJ318:OOJ341 OYF318:OYF341 PIB318:PIB341 PRX318:PRX341 QBT318:QBT341 QLP318:QLP341 QVL318:QVL341 RFH318:RFH341 RPD318:RPD341 RYZ318:RYZ341 SIV318:SIV341 SSR318:SSR341 TCN318:TCN341 TMJ318:TMJ341 TWF318:TWF341 UGB318:UGB341 UPX318:UPX341 UZT318:UZT341 VJP318:VJP341 VTL318:VTL341 WDH318:WDH341 WND318:WND341 WWZ318:WWZ341 AO322:AO345 KK318:KK341 UG318:UG341 AEC318:AEC341 ANY318:ANY341 AXU318:AXU341 BHQ318:BHQ341 BRM318:BRM341 CBI318:CBI341 CLE318:CLE341 CVA318:CVA341 DEW318:DEW341 DOS318:DOS341 DYO318:DYO341 EIK318:EIK341 ESG318:ESG341 FCC318:FCC341 FLY318:FLY341 FVU318:FVU341 GFQ318:GFQ341 GPM318:GPM341 GZI318:GZI341 HJE318:HJE341 HTA318:HTA341 ICW318:ICW341 IMS318:IMS341 IWO318:IWO341 JGK318:JGK341 JQG318:JQG341 KAC318:KAC341 KJY318:KJY341 KTU318:KTU341 LDQ318:LDQ341 LNM318:LNM341 LXI318:LXI341 MHE318:MHE341 MRA318:MRA341 NAW318:NAW341 NKS318:NKS341 NUO318:NUO341 OEK318:OEK341 OOG318:OOG341 OYC318:OYC341 PHY318:PHY341 PRU318:PRU341 QBQ318:QBQ341 QLM318:QLM341 QVI318:QVI341 RFE318:RFE341 RPA318:RPA341 RYW318:RYW341 SIS318:SIS341 SSO318:SSO341 TCK318:TCK341 TMG318:TMG341 TWC318:TWC341 UFY318:UFY341 UPU318:UPU341 UZQ318:UZQ341 VJM318:VJM341 VTI318:VTI341 WDE318:WDE341 WNA318:WNA341 WWW318:WWW341 AI322:AI345 KE318:KE349 UA318:UA349 ADW318:ADW349 ANS318:ANS349 AXO318:AXO349 BHK318:BHK349 BRG318:BRG349 CBC318:CBC349 CKY318:CKY349 CUU318:CUU349 DEQ318:DEQ349 DOM318:DOM349 DYI318:DYI349 EIE318:EIE349 ESA318:ESA349 FBW318:FBW349 FLS318:FLS349 FVO318:FVO349 GFK318:GFK349 GPG318:GPG349 GZC318:GZC349 HIY318:HIY349 HSU318:HSU349 ICQ318:ICQ349 IMM318:IMM349 IWI318:IWI349 JGE318:JGE349 JQA318:JQA349 JZW318:JZW349 KJS318:KJS349 KTO318:KTO349 LDK318:LDK349 LNG318:LNG349 LXC318:LXC349 MGY318:MGY349 MQU318:MQU349 NAQ318:NAQ349 NKM318:NKM349 NUI318:NUI349 OEE318:OEE349 OOA318:OOA349 OXW318:OXW349 PHS318:PHS349 PRO318:PRO349 QBK318:QBK349 QLG318:QLG349 QVC318:QVC349 REY318:REY349 ROU318:ROU349 RYQ318:RYQ349 SIM318:SIM349 SSI318:SSI349 TCE318:TCE349 TMA318:TMA349 TVW318:TVW349 UFS318:UFS349 UPO318:UPO349 UZK318:UZK349 VJG318:VJG349 VTC318:VTC349 WCY318:WCY349 WMU318:WMU349 AI538:AI539 AO538:AO539 AI623:AI629">
      <formula1>0</formula1>
      <formula2>100</formula2>
    </dataValidation>
    <dataValidation type="decimal" allowBlank="1" showInputMessage="1" showErrorMessage="1" errorTitle="Stroški dela operaterja" error="decimalno število!" sqref="AD45:AE49 AD188:AE206 AD217:AE218 AD404:AE418 AD592:AE611 AB65:AC65 AD854:AE856 AD882:AE892 AD51:AE59 AD61:AE64 AD213:AE215 WWC577:WWD577 GFP358:GFQ361 AA909:AB937 AD799:AE833 AD668:AE696 WWV427:WWW427 AD513:AD518 AD462:AE509 GPL358:GPM361 AD662:AE665 WWV585:WWW585 AD348:AE353 AD589:AE589 GZH358:GZI361 HJD358:HJE361 HSZ358:HTA361 ICV358:ICW361 IMR358:IMS361 IWN358:IWO361 JGJ358:JGK361 JQF358:JQG361 KAB358:KAC361 KJX358:KJY361 KTT358:KTU361 LDP358:LDQ361 LNL358:LNM361 LXH358:LXI361 MHD358:MHE361 MQZ358:MRA361 NAV358:NAW361 NKR358:NKS361 NUN358:NUO361 OEJ358:OEK361 OOF358:OOG361 OYB358:OYC361 PHX358:PHY361 PRT358:PRU361 QBP358:QBQ361 QLL358:QLM361 QVH358:QVI361 RFD358:RFE361 ROZ358:RPA361 RYV358:RYW361 SIR358:SIS361 SSN358:SSO361 TCJ358:TCK361 TMF358:TMG361 TWB358:TWC361 UFX358:UFY361 UPT358:UPU361 UZP358:UZQ361 VJL358:VJM361 VTH358:VTI361 WDD358:WDE361 WMZ358:WNA361 WWV358:WWW361 AW362:AX365 KJ358:KK361 UF358:UG361 AEB358:AEC361 ANX358:ANY361 BHP358:BHQ361 AXT358:AXU361 BRL358:BRM361 CBH358:CBI361 CLD358:CLE361 CUZ358:CVA361 DEV358:DEW361 DOR358:DOS361 DYN358:DYO361 EIJ358:EIK361 ESF358:ESG361 FCB358:FCC361 FLX358:FLY361 AD237:AE240 WWC694:WWD694 AD432:AE458 AW431:AX431 KJ427:KK427 UF427:UG427 AEB427:AEC427 ANX427:ANY427 AXT427:AXU427 BHP427:BHQ427 BRL427:BRM427 CBH427:CBI427 CLD427:CLE427 CUZ427:CVA427 DEV427:DEW427 DOR427:DOS427 DYN427:DYO427 EIJ427:EIK427 ESF427:ESG427 FCB427:FCC427 FLX427:FLY427 FVT427:FVU427 GFP427:GFQ427 GPL427:GPM427 GZH427:GZI427 HJD427:HJE427 HSZ427:HTA427 ICV427:ICW427 IMR427:IMS427 IWN427:IWO427 JGJ427:JGK427 JQF427:JQG427 KAB427:KAC427 KJX427:KJY427 KTT427:KTU427 LDP427:LDQ427 LNL427:LNM427 LXH427:LXI427 MHD427:MHE427 MQZ427:MRA427 NAV427:NAW427 NKR427:NKS427 NUN427:NUO427 OEJ427:OEK427 OOF427:OOG427 OYB427:OYC427 PHX427:PHY427 PRT427:PRU427 QBP427:QBQ427 QLL427:QLM427 QVH427:QVI427 RFD427:RFE427 ROZ427:RPA427 RYV427:RYW427 SIR427:SIS427 SSN427:SSO427 TCJ427:TCK427 TMF427:TMG427 TWB427:TWC427 UFX427:UFY427 UPT427:UPU427 UZP427:UZQ427 VJL427:VJM427 VTH427:VTI427 WDD427:WDE427 WMZ427:WNA427 AD519:AE527 UF524:UG533 AEB524:AEC533 ANX524:ANY533 AXT524:AXU533 BHP524:BHQ533 BRL524:BRM533 CBH524:CBI533 CLD524:CLE533 CUZ524:CVA533 DEV524:DEW533 DOR524:DOS533 DYN524:DYO533 EIJ524:EIK533 ESF524:ESG533 FCB524:FCC533 FLX524:FLY533 FVT524:FVU533 GFP524:GFQ533 GPL524:GPM533 GZH524:GZI533 HJD524:HJE533 HSZ524:HTA533 ICV524:ICW533 IMR524:IMS533 IWN524:IWO533 JGJ524:JGK533 JQF524:JQG533 KAB524:KAC533 KJX524:KJY533 KTT524:KTU533 LDP524:LDQ533 LNL524:LNM533 LXH524:LXI533 MHD524:MHE533 MQZ524:MRA533 NAV524:NAW533 NKR524:NKS533 NUN524:NUO533 OEJ524:OEK533 OOF524:OOG533 OYB524:OYC533 PHX524:PHY533 PRT524:PRU533 QBP524:QBQ533 QLL524:QLM533 QVH524:QVI533 RFD524:RFE533 ROZ524:RPA533 RYV524:RYW533 SIR524:SIS533 SSN524:SSO533 TCJ524:TCK533 TMF524:TMG533 TWB524:TWC533 UFX524:UFY533 UPT524:UPU533 UZP524:UZQ533 VJL524:VJM533 VTH524:VTI533 WDD524:WDE533 WMZ524:WNA533 WWV524:WWW533 AD538:AE539 WWC622:WWD622 AW589:AX589 KJ585:KK585 UF585:UG585 AEB585:AEC585 ANX585:ANY585 AXT585:AXU585 BHP585:BHQ585 BRL585:BRM585 CBH585:CBI585 CLD585:CLE585 CUZ585:CVA585 DEV585:DEW585 DOR585:DOS585 DYN585:DYO585 EIJ585:EIK585 ESF585:ESG585 FCB585:FCC585 FLX585:FLY585 FVT585:FVU585 GFP585:GFQ585 GPL585:GPM585 GZH585:GZI585 HJD585:HJE585 HSZ585:HTA585 ICV585:ICW585 IMR585:IMS585 IWN585:IWO585 JGJ585:JGK585 JQF585:JQG585 KAB585:KAC585 KJX585:KJY585 KTT585:KTU585 LDP585:LDQ585 LNL585:LNM585 LXH585:LXI585 MHD585:MHE585 MQZ585:MRA585 NAV585:NAW585 NKR585:NKS585 NUN585:NUO585 OEJ585:OEK585 OOF585:OOG585 OYB585:OYC585 PHX585:PHY585 PRT585:PRU585 QBP585:QBQ585 QLL585:QLM585 QVH585:QVI585 RFD585:RFE585 ROZ585:RPA585 RYV585:RYW585 SIR585:SIS585 SSN585:SSO585 TCJ585:TCK585 TMF585:TMG585 TWB585:TWC585 UFX585:UFY585 UPT585:UPU585 UZP585:UZQ585 VJL585:VJM585 VTH585:VTI585 WDD585:WDE585 WMZ585:WNA585 AD66:AE182 JQ103:JR107 TM103:TN107 ADI103:ADJ107 ANE103:ANF107 AXA103:AXB107 BGW103:BGX107 BQS103:BQT107 CAO103:CAP107 CKK103:CKL107 CUG103:CUH107 DEC103:DED107 DNY103:DNZ107 DXU103:DXV107 EHQ103:EHR107 ERM103:ERN107 FBI103:FBJ107 FLE103:FLF107 FVA103:FVB107 GEW103:GEX107 GOS103:GOT107 GYO103:GYP107 HIK103:HIL107 HSG103:HSH107 ICC103:ICD107 ILY103:ILZ107 IVU103:IVV107 JFQ103:JFR107 JPM103:JPN107 JZI103:JZJ107 KJE103:KJF107 KTA103:KTB107 LCW103:LCX107 LMS103:LMT107 LWO103:LWP107 MGK103:MGL107 MQG103:MQH107 NAC103:NAD107 NJY103:NJZ107 NTU103:NTV107 ODQ103:ODR107 ONM103:ONN107 OXI103:OXJ107 PHE103:PHF107 PRA103:PRB107 QAW103:QAX107 QKS103:QKT107 QUO103:QUP107 REK103:REL107 ROG103:ROH107 RYC103:RYD107 SHY103:SHZ107 SRU103:SRV107 TBQ103:TBR107 TLM103:TLN107 TVI103:TVJ107 UFE103:UFF107 UPA103:UPB107 UYW103:UYX107 VIS103:VIT107 VSO103:VSP107 WCK103:WCL107 WMG103:WMH107 WWC103:WWD107 WWC342:WWD349 JQ342:JR349 TM342:TN349 ADI342:ADJ349 ANE342:ANF349 AXA342:AXB349 BGW342:BGX349 BQS342:BQT349 CAO342:CAP349 CKK342:CKL349 CUG342:CUH349 DEC342:DED349 DNY342:DNZ349 DXU342:DXV349 EHQ342:EHR349 ERM342:ERN349 FBI342:FBJ349 FLE342:FLF349 FVA342:FVB349 GEW342:GEX349 GOS342:GOT349 GYO342:GYP349 HIK342:HIL349 HSG342:HSH349 ICC342:ICD349 ILY342:ILZ349 IVU342:IVV349 JFQ342:JFR349 JPM342:JPN349 JZI342:JZJ349 KJE342:KJF349 KTA342:KTB349 LCW342:LCX349 LMS342:LMT349 LWO342:LWP349 MGK342:MGL349 MQG342:MQH349 NAC342:NAD349 NJY342:NJZ349 NTU342:NTV349 ODQ342:ODR349 ONM342:ONN349 OXI342:OXJ349 PHE342:PHF349 PRA342:PRB349 QAW342:QAX349 QKS342:QKT349 QUO342:QUP349 REK342:REL349 ROG342:ROH349 RYC342:RYD349 SHY342:SHZ349 SRU342:SRV349 TBQ342:TBR349 TLM342:TLN349 TVI342:TVJ349 UFE342:UFF349 UPA342:UPB349 UYW342:UYX349 VIS342:VIT349 VSO342:VSP349 WCK342:WCL349 WMG342:WMH349 WWC699:WWD746 AD703:AE775 JQ699:JR746 TM699:TN746 ADI699:ADJ746 ANE699:ANF746 AXA699:AXB746 BGW699:BGX746 BQS699:BQT746 CAO699:CAP746 CKK699:CKL746 CUG699:CUH746 DEC699:DED746 DNY699:DNZ746 DXU699:DXV746 EHQ699:EHR746 ERM699:ERN746 FBI699:FBJ746 FLE699:FLF746 FVA699:FVB746 GEW699:GEX746 GOS699:GOT746 GYO699:GYP746 HIK699:HIL746 HSG699:HSH746 ICC699:ICD746 ILY699:ILZ746 IVU699:IVV746 JFQ699:JFR746 JPM699:JPN746 JZI699:JZJ746 KJE699:KJF746 KTA699:KTB746 LCW699:LCX746 LMS699:LMT746 LWO699:LWP746 MGK699:MGL746 MQG699:MQH746 NAC699:NAD746 NJY699:NJZ746 NTU699:NTV746 ODQ699:ODR746 ONM699:ONN746 OXI699:OXJ746 PHE699:PHF746 PRA699:PRB746 QAW699:QAX746 QKS699:QKT746 QUO699:QUP746 REK699:REL746 ROG699:ROH746 RYC699:RYD746 SHY699:SHZ746 SRU699:SRV746 TBQ699:TBR746 TLM699:TLN746 TVI699:TVJ746 UFE699:UFF746 UPA699:UPB746 UYW699:UYX746 VIS699:VIT746 VSO699:VSP746 WCK699:WCL746 WMG699:WMH746 JQ774:JR791 TM774:TN791 ADI774:ADJ791 ANE774:ANF791 AXA774:AXB791 BGW774:BGX791 BQS774:BQT791 CAO774:CAP791 CKK774:CKL791 CUG774:CUH791 DEC774:DED791 DNY774:DNZ791 DXU774:DXV791 EHQ774:EHR791 ERM774:ERN791 FBI774:FBJ791 FLE774:FLF791 FVA774:FVB791 GEW774:GEX791 GOS774:GOT791 GYO774:GYP791 HIK774:HIL791 HSG774:HSH791 ICC774:ICD791 ILY774:ILZ791 IVU774:IVV791 JFQ774:JFR791 JPM774:JPN791 JZI774:JZJ791 KJE774:KJF791 KTA774:KTB791 LCW774:LCX791 LMS774:LMT791 LWO774:LWP791 MGK774:MGL791 MQG774:MQH791 NAC774:NAD791 NJY774:NJZ791 NTU774:NTV791 ODQ774:ODR791 ONM774:ONN791 OXI774:OXJ791 PHE774:PHF791 PRA774:PRB791 QAW774:QAX791 QKS774:QKT791 QUO774:QUP791 REK774:REL791 ROG774:ROH791 RYC774:RYD791 SHY774:SHZ791 SRU774:SRV791 TBQ774:TBR791 TLM774:TLN791 TVI774:TVJ791 UFE774:UFF791 UPA774:UPB791 UYW774:UYX791 VIS774:VIT791 VSO774:VSP791 WCK774:WCL791 WMG774:WMH791 WWC774:WWD791 AD778:AE796 AB776:AC777 AD420:AE430 JQ416:JR416 TM416:TN416 ADI416:ADJ416 ANE416:ANF416 AXA416:AXB416 BGW416:BGX416 BQS416:BQT416 CAO416:CAP416 CKK416:CKL416 CUG416:CUH416 DEC416:DED416 DNY416:DNZ416 DXU416:DXV416 EHQ416:EHR416 ERM416:ERN416 FBI416:FBJ416 FLE416:FLF416 FVA416:FVB416 GEW416:GEX416 GOS416:GOT416 GYO416:GYP416 HIK416:HIL416 HSG416:HSH416 ICC416:ICD416 ILY416:ILZ416 IVU416:IVV416 JFQ416:JFR416 JPM416:JPN416 JZI416:JZJ416 KJE416:KJF416 KTA416:KTB416 LCW416:LCX416 LMS416:LMT416 LWO416:LWP416 MGK416:MGL416 MQG416:MQH416 NAC416:NAD416 NJY416:NJZ416 NTU416:NTV416 ODQ416:ODR416 ONM416:ONN416 OXI416:OXJ416 PHE416:PHF416 PRA416:PRB416 QAW416:QAX416 QKS416:QKT416 QUO416:QUP416 REK416:REL416 ROG416:ROH416 RYC416:RYD416 SHY416:SHZ416 SRU416:SRV416 TBQ416:TBR416 TLM416:TLN416 TVI416:TVJ416 UFE416:UFF416 UPA416:UPB416 UYW416:UYX416 VIS416:VIT416 VSO416:VSP416 WCK416:WCL416 WMG416:WMH416 WWC416:WWD416 AD878:AE880 JQ874:JR876 TM874:TN876 ADI874:ADJ876 ANE874:ANF876 AXA874:AXB876 BGW874:BGX876 BQS874:BQT876 CAO874:CAP876 CKK874:CKL876 CUG874:CUH876 DEC874:DED876 DNY874:DNZ876 DXU874:DXV876 EHQ874:EHR876 ERM874:ERN876 FBI874:FBJ876 FLE874:FLF876 FVA874:FVB876 GEW874:GEX876 GOS874:GOT876 GYO874:GYP876 HIK874:HIL876 HSG874:HSH876 ICC874:ICD876 ILY874:ILZ876 IVU874:IVV876 JFQ874:JFR876 JPM874:JPN876 JZI874:JZJ876 KJE874:KJF876 KTA874:KTB876 LCW874:LCX876 LMS874:LMT876 LWO874:LWP876 MGK874:MGL876 MQG874:MQH876 NAC874:NAD876 NJY874:NJZ876 NTU874:NTV876 ODQ874:ODR876 ONM874:ONN876 OXI874:OXJ876 PHE874:PHF876 PRA874:PRB876 QAW874:QAX876 QKS874:QKT876 QUO874:QUP876 REK874:REL876 ROG874:ROH876 RYC874:RYD876 SHY874:SHZ876 SRU874:SRV876 TBQ874:TBR876 TLM874:TLN876 TVI874:TVJ876 UFE874:UFF876 UPA874:UPB876 UYW874:UYX876 VIS874:VIT876 VSO874:VSP876 WCK874:WCL876 WMG874:WMH876 WWC874:WWD876 AD700:AE701 AD698:AE698 JQ696:JR697 JQ694:JR694 TM696:TN697 TM694:TN694 ADI696:ADJ697 ADI694:ADJ694 ANE696:ANF697 ANE694:ANF694 AXA696:AXB697 AXA694:AXB694 BGW696:BGX697 BGW694:BGX694 BQS696:BQT697 BQS694:BQT694 CAO696:CAP697 CAO694:CAP694 CKK696:CKL697 CKK694:CKL694 CUG696:CUH697 CUG694:CUH694 DEC696:DED697 DEC694:DED694 DNY696:DNZ697 DNY694:DNZ694 DXU696:DXV697 DXU694:DXV694 EHQ696:EHR697 EHQ694:EHR694 ERM696:ERN697 ERM694:ERN694 FBI696:FBJ697 FBI694:FBJ694 FLE696:FLF697 FLE694:FLF694 FVA696:FVB697 FVA694:FVB694 GEW696:GEX697 GEW694:GEX694 GOS696:GOT697 GOS694:GOT694 GYO696:GYP697 GYO694:GYP694 HIK696:HIL697 HIK694:HIL694 HSG696:HSH697 HSG694:HSH694 ICC696:ICD697 ICC694:ICD694 ILY696:ILZ697 ILY694:ILZ694 IVU696:IVV697 IVU694:IVV694 JFQ696:JFR697 JFQ694:JFR694 JPM696:JPN697 JPM694:JPN694 JZI696:JZJ697 JZI694:JZJ694 KJE696:KJF697 KJE694:KJF694 KTA696:KTB697 KTA694:KTB694 LCW696:LCX697 LCW694:LCX694 LMS696:LMT697 LMS694:LMT694 LWO696:LWP697 LWO694:LWP694 MGK696:MGL697 MGK694:MGL694 MQG696:MQH697 MQG694:MQH694 NAC696:NAD697 NAC694:NAD694 NJY696:NJZ697 NJY694:NJZ694 NTU696:NTV697 NTU694:NTV694 ODQ696:ODR697 ODQ694:ODR694 ONM696:ONN697 ONM694:ONN694 OXI696:OXJ697 OXI694:OXJ694 PHE696:PHF697 PHE694:PHF694 PRA696:PRB697 PRA694:PRB694 QAW696:QAX697 QAW694:QAX694 QKS696:QKT697 QKS694:QKT694 QUO696:QUP697 QUO694:QUP694 REK696:REL697 REK694:REL694 ROG696:ROH697 ROG694:ROH694 RYC696:RYD697 RYC694:RYD694 SHY696:SHZ697 SHY694:SHZ694 SRU696:SRV697 SRU694:SRV694 TBQ696:TBR697 TBQ694:TBR694 TLM696:TLN697 TLM694:TLN694 TVI696:TVJ697 TVI694:TVJ694 UFE696:UFF697 UFE694:UFF694 UPA696:UPB697 UPA694:UPB694 UYW696:UYX697 UYW694:UYX694 VIS696:VIT697 VIS694:VIT694 VSO696:VSP697 VSO694:VSP694 WCK696:WCL697 WCK694:WCL694 WMG696:WMH697 WMG694:WMH694 WWC696:WWD697 WWC379:WWD381 AD383:AE385 JQ379:JR381 TM379:TN381 ADI379:ADJ381 ANE379:ANF381 AXA379:AXB381 BGW379:BGX381 BQS379:BQT381 CAO379:CAP381 CKK379:CKL381 CUG379:CUH381 DEC379:DED381 DNY379:DNZ381 DXU379:DXV381 EHQ379:EHR381 ERM379:ERN381 FBI379:FBJ381 FLE379:FLF381 FVA379:FVB381 GEW379:GEX381 GOS379:GOT381 GYO379:GYP381 HIK379:HIL381 HSG379:HSH381 ICC379:ICD381 ILY379:ILZ381 IVU379:IVV381 JFQ379:JFR381 JPM379:JPN381 JZI379:JZJ381 KJE379:KJF381 KTA379:KTB381 LCW379:LCX381 LMS379:LMT381 LWO379:LWP381 MGK379:MGL381 MQG379:MQH381 NAC379:NAD381 NJY379:NJZ381 NTU379:NTV381 ODQ379:ODR381 ONM379:ONN381 OXI379:OXJ381 PHE379:PHF381 PRA379:PRB381 QAW379:QAX381 QKS379:QKT381 QUO379:QUP381 REK379:REL381 ROG379:ROH381 RYC379:RYD381 SHY379:SHZ381 SRU379:SRV381 TBQ379:TBR381 TLM379:TLN381 TVI379:TVJ381 UFE379:UFF381 UPA379:UPB381 UYW379:UYX381 VIS379:VIT381 VSO379:VSP381 WCK379:WCL381 WMG379:WMH381 AD622:AE659 JQ622:JR622 TM622:TN622 ADI622:ADJ622 ANE622:ANF622 AXA622:AXB622 BGW622:BGX622 BQS622:BQT622 CAO622:CAP622 CKK622:CKL622 CUG622:CUH622 DEC622:DED622 DNY622:DNZ622 DXU622:DXV622 EHQ622:EHR622 ERM622:ERN622 FBI622:FBJ622 FLE622:FLF622 FVA622:FVB622 GEW622:GEX622 GOS622:GOT622 GYO622:GYP622 HIK622:HIL622 HSG622:HSH622 ICC622:ICD622 ILY622:ILZ622 IVU622:IVV622 JFQ622:JFR622 JPM622:JPN622 JZI622:JZJ622 KJE622:KJF622 KTA622:KTB622 LCW622:LCX622 LMS622:LMT622 LWO622:LWP622 MGK622:MGL622 MQG622:MQH622 NAC622:NAD622 NJY622:NJZ622 NTU622:NTV622 ODQ622:ODR622 ONM622:ONN622 OXI622:OXJ622 PHE622:PHF622 PRA622:PRB622 QAW622:QAX622 QKS622:QKT622 QUO622:QUP622 REK622:REL622 ROG622:ROH622 RYC622:RYD622 SHY622:SHZ622 SRU622:SRV622 TBQ622:TBR622 TLM622:TLN622 TVI622:TVJ622 UFE622:UFF622 UPA622:UPB622 UYW622:UYX622 VIS622:VIT622 VSO622:VSP622 WCK622:WCL622 WMG622:WMH622 KJ524:KK533 JQ534:JR535 TM534:TN535 ADI534:ADJ535 ANE534:ANF535 AXA534:AXB535 BGW534:BGX535 BQS534:BQT535 CAO534:CAP535 CKK534:CKL535 CUG534:CUH535 DEC534:DED535 DNY534:DNZ535 DXU534:DXV535 EHQ534:EHR535 ERM534:ERN535 FBI534:FBJ535 FLE534:FLF535 FVA534:FVB535 GEW534:GEX535 GOS534:GOT535 GYO534:GYP535 HIK534:HIL535 HSG534:HSH535 ICC534:ICD535 ILY534:ILZ535 IVU534:IVV535 JFQ534:JFR535 JPM534:JPN535 JZI534:JZJ535 KJE534:KJF535 KTA534:KTB535 LCW534:LCX535 LMS534:LMT535 LWO534:LWP535 MGK534:MGL535 MQG534:MQH535 NAC534:NAD535 NJY534:NJZ535 NTU534:NTV535 ODQ534:ODR535 ONM534:ONN535 OXI534:OXJ535 PHE534:PHF535 PRA534:PRB535 QAW534:QAX535 QKS534:QKT535 QUO534:QUP535 REK534:REL535 ROG534:ROH535 RYC534:RYD535 SHY534:SHZ535 SRU534:SRV535 TBQ534:TBR535 TLM534:TLN535 TVI534:TVJ535 UFE534:UFF535 UPA534:UPB535 UYW534:UYX535 VIS534:VIT535 VSO534:VSP535 WCK534:WCL535 WMG534:WMH535 WWC534:WWD535 WWL318:WWM341 AD581:AE581 JQ577:JR577 TM577:TN577 ADI577:ADJ577 ANE577:ANF577 AXA577:AXB577 BGW577:BGX577 BQS577:BQT577 CAO577:CAP577 CKK577:CKL577 CUG577:CUH577 DEC577:DED577 DNY577:DNZ577 DXU577:DXV577 EHQ577:EHR577 ERM577:ERN577 FBI577:FBJ577 FLE577:FLF577 FVA577:FVB577 GEW577:GEX577 GOS577:GOT577 GYO577:GYP577 HIK577:HIL577 HSG577:HSH577 ICC577:ICD577 ILY577:ILZ577 IVU577:IVV577 JFQ577:JFR577 JPM577:JPN577 JZI577:JZJ577 KJE577:KJF577 KTA577:KTB577 LCW577:LCX577 LMS577:LMT577 LWO577:LWP577 MGK577:MGL577 MQG577:MQH577 NAC577:NAD577 NJY577:NJZ577 NTU577:NTV577 ODQ577:ODR577 ONM577:ONN577 OXI577:OXJ577 PHE577:PHF577 PRA577:PRB577 QAW577:QAX577 QKS577:QKT577 QUO577:QUP577 REK577:REL577 ROG577:ROH577 RYC577:RYD577 SHY577:SHZ577 SRU577:SRV577 TBQ577:TBR577 TLM577:TLN577 TVI577:TVJ577 UFE577:UFF577 UPA577:UPB577 UYW577:UYX577 VIS577:VIT577 VSO577:VSP577 WCK577:WCL577 WMG577:WMH577 WWC362:WWD374 WWC233:WWD236 WMG233:WMH236 WCK233:WCL236 VSO233:VSP236 VIS233:VIT236 UYW233:UYX236 UPA233:UPB236 UFE233:UFF236 TVI233:TVJ236 TLM233:TLN236 TBQ233:TBR236 SRU233:SRV236 SHY233:SHZ236 RYC233:RYD236 ROG233:ROH236 REK233:REL236 QUO233:QUP236 QKS233:QKT236 QAW233:QAX236 PRA233:PRB236 PHE233:PHF236 OXI233:OXJ236 ONM233:ONN236 ODQ233:ODR236 NTU233:NTV236 NJY233:NJZ236 NAC233:NAD236 MQG233:MQH236 MGK233:MGL236 LWO233:LWP236 LMS233:LMT236 LCW233:LCX236 KTA233:KTB236 KJE233:KJF236 JZI233:JZJ236 JPM233:JPN236 JFQ233:JFR236 IVU233:IVV236 ILY233:ILZ236 ICC233:ICD236 HSG233:HSH236 HIK233:HIL236 GYO233:GYP236 GOS233:GOT236 GEW233:GEX236 FVA233:FVB236 FLE233:FLF236 FBI233:FBJ236 ERM233:ERN236 EHQ233:EHR236 DXU233:DXV236 DNY233:DNZ236 DEC233:DED236 CUG233:CUH236 CKK233:CKL236 CAO233:CAP236 BQS233:BQT236 BGW233:BGX236 AXA233:AXB236 ANE233:ANF236 ADI233:ADJ236 TM233:TN236 JQ233:JR236 FVT358:FVU361 AD366:AE378 JQ362:JR374 TM362:TN374 ADI362:ADJ374 ANE362:ANF374 AXA362:AXB374 BGW362:BGX374 BQS362:BQT374 CAO362:CAP374 CKK362:CKL374 CUG362:CUH374 DEC362:DED374 DNY362:DNZ374 DXU362:DXV374 EHQ362:EHR374 ERM362:ERN374 FBI362:FBJ374 FLE362:FLF374 FVA362:FVB374 GEW362:GEX374 GOS362:GOT374 GYO362:GYP374 HIK362:HIL374 HSG362:HSH374 ICC362:ICD374 ILY362:ILZ374 IVU362:IVV374 JFQ362:JFR374 JPM362:JPN374 JZI362:JZJ374 KJE362:KJF374 KTA362:KTB374 LCW362:LCX374 LMS362:LMT374 LWO362:LWP374 MGK362:MGL374 MQG362:MQH374 NAC362:NAD374 NJY362:NJZ374 NTU362:NTV374 ODQ362:ODR374 ONM362:ONN374 OXI362:OXJ374 PHE362:PHF374 PRA362:PRB374 QAW362:QAX374 QKS362:QKT374 QUO362:QUP374 REK362:REL374 ROG362:ROH374 RYC362:RYD374 SHY362:SHZ374 SRU362:SRV374 TBQ362:TBR374 TLM362:TLN374 TVI362:TVJ374 UFE362:UFF374 UPA362:UPB374 UYW362:UYX374 VIS362:VIT374 VSO362:VSP374 WCK362:WCL374 WMG362:WMH374 WWC28:WWD31 WMG28:WMH31 WCK28:WCL31 VSO28:VSP31 VIS28:VIT31 UYW28:UYX31 UPA28:UPB31 UFE28:UFF31 TVI28:TVJ31 TLM28:TLN31 TBQ28:TBR31 SRU28:SRV31 SHY28:SHZ31 RYC28:RYD31 ROG28:ROH31 REK28:REL31 QUO28:QUP31 QKS28:QKT31 QAW28:QAX31 PRA28:PRB31 PHE28:PHF31 OXI28:OXJ31 ONM28:ONN31 ODQ28:ODR31 NTU28:NTV31 NJY28:NJZ31 NAC28:NAD31 MQG28:MQH31 MGK28:MGL31 LWO28:LWP31 LMS28:LMT31 LCW28:LCX31 KTA28:KTB31 KJE28:KJF31 JZI28:JZJ31 JPM28:JPN31 JFQ28:JFR31 IVU28:IVV31 ILY28:ILZ31 ICC28:ICD31 HSG28:HSH31 HIK28:HIL31 GYO28:GYP31 GOS28:GOT31 GEW28:GEX31 FVA28:FVB31 FLE28:FLF31 FBI28:FBJ31 ERM28:ERN31 EHQ28:EHR31 DXU28:DXV31 DNY28:DNZ31 DEC28:DED31 CUG28:CUH31 CKK28:CKL31 CAO28:CAP31 BQS28:BQT31 BGW28:BGX31 AXA28:AXB31 ANE28:ANF31 ADI28:ADJ31 TM28:TN31 JQ28:JR31 AD9:AE43 AK346:AL347 AD313:AE315 JZ309:KA311 TV309:TW311 ADR309:ADS311 ANN309:ANO311 AXJ309:AXK311 BHF309:BHG311 BRB309:BRC311 CAX309:CAY311 CKT309:CKU311 CUP309:CUQ311 DEL309:DEM311 DOH309:DOI311 DYD309:DYE311 EHZ309:EIA311 ERV309:ERW311 FBR309:FBS311 FLN309:FLO311 FVJ309:FVK311 GFF309:GFG311 GPB309:GPC311 GYX309:GYY311 HIT309:HIU311 HSP309:HSQ311 ICL309:ICM311 IMH309:IMI311 IWD309:IWE311 JFZ309:JGA311 JPV309:JPW311 JZR309:JZS311 KJN309:KJO311 KTJ309:KTK311 LDF309:LDG311 LNB309:LNC311 LWX309:LWY311 MGT309:MGU311 MQP309:MQQ311 NAL309:NAM311 NKH309:NKI311 NUD309:NUE311 ODZ309:OEA311 ONV309:ONW311 OXR309:OXS311 PHN309:PHO311 PRJ309:PRK311 QBF309:QBG311 QLB309:QLC311 QUX309:QUY311 RET309:REU311 ROP309:ROQ311 RYL309:RYM311 SIH309:SII311 SSD309:SSE311 TBZ309:TCA311 TLV309:TLW311 TVR309:TVS311 UFN309:UFO311 UPJ309:UPK311 UZF309:UZG311 VJB309:VJC311 VSX309:VSY311 WCT309:WCU311 WMP309:WMQ311 WWL309:WWM311 AD322:AE345 JZ318:KA341 TV318:TW341 ADR318:ADS341 ANN318:ANO341 AXJ318:AXK341 BHF318:BHG341 BRB318:BRC341 CAX318:CAY341 CKT318:CKU341 CUP318:CUQ341 DEL318:DEM341 DOH318:DOI341 DYD318:DYE341 EHZ318:EIA341 ERV318:ERW341 FBR318:FBS341 FLN318:FLO341 FVJ318:FVK341 GFF318:GFG341 GPB318:GPC341 GYX318:GYY341 HIT318:HIU341 HSP318:HSQ341 ICL318:ICM341 IMH318:IMI341 IWD318:IWE341 JFZ318:JGA341 JPV318:JPW341 JZR318:JZS341 KJN318:KJO341 KTJ318:KTK341 LDF318:LDG341 LNB318:LNC341 LWX318:LWY341 MGT318:MGU341 MQP318:MQQ341 NAL318:NAM341 NKH318:NKI341 NUD318:NUE341 ODZ318:OEA341 ONV318:ONW341 OXR318:OXS341 PHN318:PHO341 PRJ318:PRK341 QBF318:QBG341 QLB318:QLC341 QUX318:QUY341 RET318:REU341 ROP318:ROQ341 RYL318:RYM341 SIH318:SII341 SSD318:SSE341 TBZ318:TCA341 TLV318:TLW341 TVR318:TVS341 UFN318:UFO341 UPJ318:UPK341 UZF318:UZG341 VJB318:VJC341 VSX318:VSY341 WCT318:WCU341 WMP318:WMQ341 AW528:AX528 AW530:AX530 AW532:AX537">
      <formula1>0</formula1>
      <formula2>200</formula2>
    </dataValidation>
    <dataValidation type="whole" allowBlank="1" showInputMessage="1" showErrorMessage="1" errorTitle="Klasifikacija" error="Gl. zavihek Classification ali zavihek Klasifikacija_x000a_" sqref="Z45:Z49 Z188:Z206 Z217:Z218 Z404:Z418 Y472:AB480 Z495:AA495 Z481:Z494 Z592:Z611 X65 Z854:Z856 Z72:Z75 Z462:Z471 Z882:Z892 Z51:Z59 Z61:Z64 Z213:Z215 WVY577 Z66:Z69 GFK358:GFM361 Z799:Z833 Z668:Z696 WWQ585:WWS585 Y513:AA518 Z496:Z509 WWR427 GPG358:GPI361 Z662:Z665 AG660 Z9:Z43 Z348:Z353 Y589:AA589 GZC358:GZE361 HIY358:HJA361 HSU358:HSW361 ICQ358:ICS361 IMM358:IMO361 IWI358:IWK361 JGE358:JGG361 JQA358:JQC361 JZW358:JZY361 KJS358:KJU361 KTO358:KTQ361 LDK358:LDM361 LNG358:LNI361 LXC358:LXE361 MGY358:MHA361 MQU358:MQW361 NAQ358:NAS361 NKM358:NKO361 NUI358:NUK361 OEE358:OEG361 OOA358:OOC361 OXW358:OXY361 PHS358:PHU361 PRO358:PRQ361 QBK358:QBM361 QLG358:QLI361 QVC358:QVE361 REY358:RFA361 ROU358:ROW361 RYQ358:RYS361 SIM358:SIO361 SSI358:SSK361 TCE358:TCG361 TMA358:TMC361 TVW358:TVY361 UFS358:UFU361 UPO358:UPQ361 UZK358:UZM361 VJG358:VJI361 VTC358:VTE361 WCY358:WDA361 WMU358:WMW361 WWQ358:WWS361 Y362:AA365 KE358:KG361 UA358:UC361 ADW358:ADY361 ANS358:ANU361 BHK358:BHM361 AXO358:AXQ361 BRG358:BRI361 CBC358:CBE361 CKY358:CLA361 CUU358:CUW361 DEQ358:DES361 DOM358:DOO361 DYI358:DYK361 EIE358:EIG361 ESA358:ESC361 FBW358:FBY361 FLS358:FLU361 Z237:Z240 WVY694 Z432:Z458 AS431 KF427 UB427 ADX427 ANT427 AXP427 BHL427 BRH427 CBD427 CKZ427 CUV427 DER427 DON427 DYJ427 EIF427 ESB427 FBX427 FLT427 FVP427 GFL427 GPH427 GZD427 HIZ427 HSV427 ICR427 IMN427 IWJ427 JGF427 JQB427 JZX427 KJT427 KTP427 LDL427 LNH427 LXD427 MGZ427 MQV427 NAR427 NKN427 NUJ427 OEF427 OOB427 OXX427 PHT427 PRP427 QBL427 QLH427 QVD427 REZ427 ROV427 RYR427 SIN427 SSJ427 TCF427 TMB427 TVX427 UFT427 UPP427 UZL427 VJH427 VTD427 WCZ427 WMV427 Z519:Z527 Z538:Z539 KF524:KF529 UB524:UB529 ADX524:ADX529 ANT524:ANT529 AXP524:AXP529 BHL524:BHL529 BRH524:BRH529 CBD524:CBD529 CKZ524:CKZ529 CUV524:CUV529 DER524:DER529 DON524:DON529 DYJ524:DYJ529 EIF524:EIF529 ESB524:ESB529 FBX524:FBX529 FLT524:FLT529 FVP524:FVP529 GFL524:GFL529 GPH524:GPH529 GZD524:GZD529 HIZ524:HIZ529 HSV524:HSV529 ICR524:ICR529 IMN524:IMN529 IWJ524:IWJ529 JGF524:JGF529 JQB524:JQB529 JZX524:JZX529 KJT524:KJT529 KTP524:KTP529 LDL524:LDL529 LNH524:LNH529 LXD524:LXD529 MGZ524:MGZ529 MQV524:MQV529 NAR524:NAR529 NKN524:NKN529 NUJ524:NUJ529 OEF524:OEF529 OOB524:OOB529 OXX524:OXX529 PHT524:PHT529 PRP524:PRP529 QBL524:QBL529 QLH524:QLH529 QVD524:QVD529 REZ524:REZ529 ROV524:ROV529 RYR524:RYR529 SIN524:SIN529 SSJ524:SSJ529 TCF524:TCF529 TMB524:TMB529 TVX524:TVX529 UFT524:UFT529 UPP524:UPP529 UZL524:UZL529 VJH524:VJH529 VTD524:VTD529 WCZ524:WCZ529 WMV524:WMV529 WWR524:WWR529 AS532:AS533 KE530:KG532 UA530:UC532 ADW530:ADY532 ANS530:ANU532 AXO530:AXQ532 BHK530:BHM532 BRG530:BRI532 CBC530:CBE532 CKY530:CLA532 CUU530:CUW532 DEQ530:DES532 DOM530:DOO532 DYI530:DYK532 EIE530:EIG532 ESA530:ESC532 FBW530:FBY532 FLS530:FLU532 FVO530:FVQ532 GFK530:GFM532 GPG530:GPI532 GZC530:GZE532 HIY530:HJA532 HSU530:HSW532 ICQ530:ICS532 IMM530:IMO532 IWI530:IWK532 JGE530:JGG532 JQA530:JQC532 JZW530:JZY532 KJS530:KJU532 KTO530:KTQ532 LDK530:LDM532 LNG530:LNI532 LXC530:LXE532 MGY530:MHA532 MQU530:MQW532 NAQ530:NAS532 NKM530:NKO532 NUI530:NUK532 OEE530:OEG532 OOA530:OOC532 OXW530:OXY532 PHS530:PHU532 PRO530:PRQ532 QBK530:QBM532 QLG530:QLI532 QVC530:QVE532 REY530:RFA532 ROU530:ROW532 RYQ530:RYS532 SIM530:SIO532 SSI530:SSK532 TCE530:TCG532 TMA530:TMC532 TVW530:TVY532 UFS530:UFU532 UPO530:UPQ532 UZK530:UZM532 VJG530:VJI532 VTC530:VTE532 WCY530:WDA532 WMU530:WMW532 WWQ530:WWS532 UB533 ADX533 ANT533 AXP533 BHL533 BRH533 CBD533 CKZ533 CUV533 DER533 DON533 DYJ533 EIF533 ESB533 FBX533 FLT533 FVP533 GFL533 GPH533 GZD533 HIZ533 HSV533 ICR533 IMN533 IWJ533 JGF533 JQB533 JZX533 KJT533 KTP533 LDL533 LNH533 LXD533 MGZ533 MQV533 NAR533 NKN533 NUJ533 OEF533 OOB533 OXX533 PHT533 PRP533 QBL533 QLH533 QVD533 REZ533 ROV533 RYR533 SIN533 SSJ533 TCF533 TMB533 TVX533 UFT533 UPP533 UZL533 VJH533 VTD533 WCZ533 WMV533 WWR533 AS537 WVY622 AR589:AT589 KE585:KG585 UA585:UC585 ADW585:ADY585 ANS585:ANU585 AXO585:AXQ585 BHK585:BHM585 BRG585:BRI585 CBC585:CBE585 CKY585:CLA585 CUU585:CUW585 DEQ585:DES585 DOM585:DOO585 DYI585:DYK585 EIE585:EIG585 ESA585:ESC585 FBW585:FBY585 FLS585:FLU585 FVO585:FVQ585 GFK585:GFM585 GPG585:GPI585 GZC585:GZE585 HIY585:HJA585 HSU585:HSW585 ICQ585:ICS585 IMM585:IMO585 IWI585:IWK585 JGE585:JGG585 JQA585:JQC585 JZW585:JZY585 KJS585:KJU585 KTO585:KTQ585 LDK585:LDM585 LNG585:LNI585 LXC585:LXE585 MGY585:MHA585 MQU585:MQW585 NAQ585:NAS585 NKM585:NKO585 NUI585:NUK585 OEE585:OEG585 OOA585:OOC585 OXW585:OXY585 PHS585:PHU585 PRO585:PRQ585 QBK585:QBM585 QLG585:QLI585 QVC585:QVE585 REY585:RFA585 ROU585:ROW585 RYQ585:RYS585 SIM585:SIO585 SSI585:SSK585 TCE585:TCG585 TMA585:TMC585 TVW585:TVY585 UFS585:UFU585 UPO585:UPQ585 UZK585:UZM585 VJG585:VJI585 VTC585:VTE585 WCY585:WDA585 WMU585:WMW585 Z77:Z182 JM103:JM107 TI103:TI107 ADE103:ADE107 ANA103:ANA107 AWW103:AWW107 BGS103:BGS107 BQO103:BQO107 CAK103:CAK107 CKG103:CKG107 CUC103:CUC107 DDY103:DDY107 DNU103:DNU107 DXQ103:DXQ107 EHM103:EHM107 ERI103:ERI107 FBE103:FBE107 FLA103:FLA107 FUW103:FUW107 GES103:GES107 GOO103:GOO107 GYK103:GYK107 HIG103:HIG107 HSC103:HSC107 IBY103:IBY107 ILU103:ILU107 IVQ103:IVQ107 JFM103:JFM107 JPI103:JPI107 JZE103:JZE107 KJA103:KJA107 KSW103:KSW107 LCS103:LCS107 LMO103:LMO107 LWK103:LWK107 MGG103:MGG107 MQC103:MQC107 MZY103:MZY107 NJU103:NJU107 NTQ103:NTQ107 ODM103:ODM107 ONI103:ONI107 OXE103:OXE107 PHA103:PHA107 PQW103:PQW107 QAS103:QAS107 QKO103:QKO107 QUK103:QUK107 REG103:REG107 ROC103:ROC107 RXY103:RXY107 SHU103:SHU107 SRQ103:SRQ107 TBM103:TBM107 TLI103:TLI107 TVE103:TVE107 UFA103:UFA107 UOW103:UOW107 UYS103:UYS107 VIO103:VIO107 VSK103:VSK107 WCG103:WCG107 WMC103:WMC107 WVY103:WVY107 WVY342:WVY349 JM342:JM349 TI342:TI349 ADE342:ADE349 ANA342:ANA349 AWW342:AWW349 BGS342:BGS349 BQO342:BQO349 CAK342:CAK349 CKG342:CKG349 CUC342:CUC349 DDY342:DDY349 DNU342:DNU349 DXQ342:DXQ349 EHM342:EHM349 ERI342:ERI349 FBE342:FBE349 FLA342:FLA349 FUW342:FUW349 GES342:GES349 GOO342:GOO349 GYK342:GYK349 HIG342:HIG349 HSC342:HSC349 IBY342:IBY349 ILU342:ILU349 IVQ342:IVQ349 JFM342:JFM349 JPI342:JPI349 JZE342:JZE349 KJA342:KJA349 KSW342:KSW349 LCS342:LCS349 LMO342:LMO349 LWK342:LWK349 MGG342:MGG349 MQC342:MQC349 MZY342:MZY349 NJU342:NJU349 NTQ342:NTQ349 ODM342:ODM349 ONI342:ONI349 OXE342:OXE349 PHA342:PHA349 PQW342:PQW349 QAS342:QAS349 QKO342:QKO349 QUK342:QUK349 REG342:REG349 ROC342:ROC349 RXY342:RXY349 SHU342:SHU349 SRQ342:SRQ349 TBM342:TBM349 TLI342:TLI349 TVE342:TVE349 UFA342:UFA349 UOW342:UOW349 UYS342:UYS349 VIO342:VIO349 VSK342:VSK349 WCG342:WCG349 WMC342:WMC349 WVY699:WVY746 Z703:Z775 JM699:JM746 TI699:TI746 ADE699:ADE746 ANA699:ANA746 AWW699:AWW746 BGS699:BGS746 BQO699:BQO746 CAK699:CAK746 CKG699:CKG746 CUC699:CUC746 DDY699:DDY746 DNU699:DNU746 DXQ699:DXQ746 EHM699:EHM746 ERI699:ERI746 FBE699:FBE746 FLA699:FLA746 FUW699:FUW746 GES699:GES746 GOO699:GOO746 GYK699:GYK746 HIG699:HIG746 HSC699:HSC746 IBY699:IBY746 ILU699:ILU746 IVQ699:IVQ746 JFM699:JFM746 JPI699:JPI746 JZE699:JZE746 KJA699:KJA746 KSW699:KSW746 LCS699:LCS746 LMO699:LMO746 LWK699:LWK746 MGG699:MGG746 MQC699:MQC746 MZY699:MZY746 NJU699:NJU746 NTQ699:NTQ746 ODM699:ODM746 ONI699:ONI746 OXE699:OXE746 PHA699:PHA746 PQW699:PQW746 QAS699:QAS746 QKO699:QKO746 QUK699:QUK746 REG699:REG746 ROC699:ROC746 RXY699:RXY746 SHU699:SHU746 SRQ699:SRQ746 TBM699:TBM746 TLI699:TLI746 TVE699:TVE746 UFA699:UFA746 UOW699:UOW746 UYS699:UYS746 VIO699:VIO746 VSK699:VSK746 WCG699:WCG746 WMC699:WMC746 JM774:JM791 TI774:TI791 ADE774:ADE791 ANA774:ANA791 AWW774:AWW791 BGS774:BGS791 BQO774:BQO791 CAK774:CAK791 CKG774:CKG791 CUC774:CUC791 DDY774:DDY791 DNU774:DNU791 DXQ774:DXQ791 EHM774:EHM791 ERI774:ERI791 FBE774:FBE791 FLA774:FLA791 FUW774:FUW791 GES774:GES791 GOO774:GOO791 GYK774:GYK791 HIG774:HIG791 HSC774:HSC791 IBY774:IBY791 ILU774:ILU791 IVQ774:IVQ791 JFM774:JFM791 JPI774:JPI791 JZE774:JZE791 KJA774:KJA791 KSW774:KSW791 LCS774:LCS791 LMO774:LMO791 LWK774:LWK791 MGG774:MGG791 MQC774:MQC791 MZY774:MZY791 NJU774:NJU791 NTQ774:NTQ791 ODM774:ODM791 ONI774:ONI791 OXE774:OXE791 PHA774:PHA791 PQW774:PQW791 QAS774:QAS791 QKO774:QKO791 QUK774:QUK791 REG774:REG791 ROC774:ROC791 RXY774:RXY791 SHU774:SHU791 SRQ774:SRQ791 TBM774:TBM791 TLI774:TLI791 TVE774:TVE791 UFA774:UFA791 UOW774:UOW791 UYS774:UYS791 VIO774:VIO791 VSK774:VSK791 WCG774:WCG791 WMC774:WMC791 WVY774:WVY791 Z778:Z796 X776:X777 Z420:Z430 JM416 TI416 ADE416 ANA416 AWW416 BGS416 BQO416 CAK416 CKG416 CUC416 DDY416 DNU416 DXQ416 EHM416 ERI416 FBE416 FLA416 FUW416 GES416 GOO416 GYK416 HIG416 HSC416 IBY416 ILU416 IVQ416 JFM416 JPI416 JZE416 KJA416 KSW416 LCS416 LMO416 LWK416 MGG416 MQC416 MZY416 NJU416 NTQ416 ODM416 ONI416 OXE416 PHA416 PQW416 QAS416 QKO416 QUK416 REG416 ROC416 RXY416 SHU416 SRQ416 TBM416 TLI416 TVE416 UFA416 UOW416 UYS416 VIO416 VSK416 WCG416 WMC416 WVY416 Z878:Z880 JM874:JM876 TI874:TI876 ADE874:ADE876 ANA874:ANA876 AWW874:AWW876 BGS874:BGS876 BQO874:BQO876 CAK874:CAK876 CKG874:CKG876 CUC874:CUC876 DDY874:DDY876 DNU874:DNU876 DXQ874:DXQ876 EHM874:EHM876 ERI874:ERI876 FBE874:FBE876 FLA874:FLA876 FUW874:FUW876 GES874:GES876 GOO874:GOO876 GYK874:GYK876 HIG874:HIG876 HSC874:HSC876 IBY874:IBY876 ILU874:ILU876 IVQ874:IVQ876 JFM874:JFM876 JPI874:JPI876 JZE874:JZE876 KJA874:KJA876 KSW874:KSW876 LCS874:LCS876 LMO874:LMO876 LWK874:LWK876 MGG874:MGG876 MQC874:MQC876 MZY874:MZY876 NJU874:NJU876 NTQ874:NTQ876 ODM874:ODM876 ONI874:ONI876 OXE874:OXE876 PHA874:PHA876 PQW874:PQW876 QAS874:QAS876 QKO874:QKO876 QUK874:QUK876 REG874:REG876 ROC874:ROC876 RXY874:RXY876 SHU874:SHU876 SRQ874:SRQ876 TBM874:TBM876 TLI874:TLI876 TVE874:TVE876 UFA874:UFA876 UOW874:UOW876 UYS874:UYS876 VIO874:VIO876 VSK874:VSK876 WCG874:WCG876 WMC874:WMC876 WVY874:WVY876 Z700:Z701 Z698 JM696:JM697 JM694 TI696:TI697 TI694 ADE696:ADE697 ADE694 ANA696:ANA697 ANA694 AWW696:AWW697 AWW694 BGS696:BGS697 BGS694 BQO696:BQO697 BQO694 CAK696:CAK697 CAK694 CKG696:CKG697 CKG694 CUC696:CUC697 CUC694 DDY696:DDY697 DDY694 DNU696:DNU697 DNU694 DXQ696:DXQ697 DXQ694 EHM696:EHM697 EHM694 ERI696:ERI697 ERI694 FBE696:FBE697 FBE694 FLA696:FLA697 FLA694 FUW696:FUW697 FUW694 GES696:GES697 GES694 GOO696:GOO697 GOO694 GYK696:GYK697 GYK694 HIG696:HIG697 HIG694 HSC696:HSC697 HSC694 IBY696:IBY697 IBY694 ILU696:ILU697 ILU694 IVQ696:IVQ697 IVQ694 JFM696:JFM697 JFM694 JPI696:JPI697 JPI694 JZE696:JZE697 JZE694 KJA696:KJA697 KJA694 KSW696:KSW697 KSW694 LCS696:LCS697 LCS694 LMO696:LMO697 LMO694 LWK696:LWK697 LWK694 MGG696:MGG697 MGG694 MQC696:MQC697 MQC694 MZY696:MZY697 MZY694 NJU696:NJU697 NJU694 NTQ696:NTQ697 NTQ694 ODM696:ODM697 ODM694 ONI696:ONI697 ONI694 OXE696:OXE697 OXE694 PHA696:PHA697 PHA694 PQW696:PQW697 PQW694 QAS696:QAS697 QAS694 QKO696:QKO697 QKO694 QUK696:QUK697 QUK694 REG696:REG697 REG694 ROC696:ROC697 ROC694 RXY696:RXY697 RXY694 SHU696:SHU697 SHU694 SRQ696:SRQ697 SRQ694 TBM696:TBM697 TBM694 TLI696:TLI697 TLI694 TVE696:TVE697 TVE694 UFA696:UFA697 UFA694 UOW696:UOW697 UOW694 UYS696:UYS697 UYS694 VIO696:VIO697 VIO694 VSK696:VSK697 VSK694 WCG696:WCG697 WCG694 WMC696:WMC697 WMC694 WVY696:WVY697 WVY379:WVY381 Z383:Z385 JM379:JM381 TI379:TI381 ADE379:ADE381 ANA379:ANA381 AWW379:AWW381 BGS379:BGS381 BQO379:BQO381 CAK379:CAK381 CKG379:CKG381 CUC379:CUC381 DDY379:DDY381 DNU379:DNU381 DXQ379:DXQ381 EHM379:EHM381 ERI379:ERI381 FBE379:FBE381 FLA379:FLA381 FUW379:FUW381 GES379:GES381 GOO379:GOO381 GYK379:GYK381 HIG379:HIG381 HSC379:HSC381 IBY379:IBY381 ILU379:ILU381 IVQ379:IVQ381 JFM379:JFM381 JPI379:JPI381 JZE379:JZE381 KJA379:KJA381 KSW379:KSW381 LCS379:LCS381 LMO379:LMO381 LWK379:LWK381 MGG379:MGG381 MQC379:MQC381 MZY379:MZY381 NJU379:NJU381 NTQ379:NTQ381 ODM379:ODM381 ONI379:ONI381 OXE379:OXE381 PHA379:PHA381 PQW379:PQW381 QAS379:QAS381 QKO379:QKO381 QUK379:QUK381 REG379:REG381 ROC379:ROC381 RXY379:RXY381 SHU379:SHU381 SRQ379:SRQ381 TBM379:TBM381 TLI379:TLI381 TVE379:TVE381 UFA379:UFA381 UOW379:UOW381 UYS379:UYS381 VIO379:VIO381 VSK379:VSK381 WCG379:WCG381 WMC379:WMC381 Z622:Z659 JM622 TI622 ADE622 ANA622 AWW622 BGS622 BQO622 CAK622 CKG622 CUC622 DDY622 DNU622 DXQ622 EHM622 ERI622 FBE622 FLA622 FUW622 GES622 GOO622 GYK622 HIG622 HSC622 IBY622 ILU622 IVQ622 JFM622 JPI622 JZE622 KJA622 KSW622 LCS622 LMO622 LWK622 MGG622 MQC622 MZY622 NJU622 NTQ622 ODM622 ONI622 OXE622 PHA622 PQW622 QAS622 QKO622 QUK622 REG622 ROC622 RXY622 SHU622 SRQ622 TBM622 TLI622 TVE622 UFA622 UOW622 UYS622 VIO622 VSK622 WCG622 WMC622 KF533 JM534:JM535 TI534:TI535 ADE534:ADE535 ANA534:ANA535 AWW534:AWW535 BGS534:BGS535 BQO534:BQO535 CAK534:CAK535 CKG534:CKG535 CUC534:CUC535 DDY534:DDY535 DNU534:DNU535 DXQ534:DXQ535 EHM534:EHM535 ERI534:ERI535 FBE534:FBE535 FLA534:FLA535 FUW534:FUW535 GES534:GES535 GOO534:GOO535 GYK534:GYK535 HIG534:HIG535 HSC534:HSC535 IBY534:IBY535 ILU534:ILU535 IVQ534:IVQ535 JFM534:JFM535 JPI534:JPI535 JZE534:JZE535 KJA534:KJA535 KSW534:KSW535 LCS534:LCS535 LMO534:LMO535 LWK534:LWK535 MGG534:MGG535 MQC534:MQC535 MZY534:MZY535 NJU534:NJU535 NTQ534:NTQ535 ODM534:ODM535 ONI534:ONI535 OXE534:OXE535 PHA534:PHA535 PQW534:PQW535 QAS534:QAS535 QKO534:QKO535 QUK534:QUK535 REG534:REG535 ROC534:ROC535 RXY534:RXY535 SHU534:SHU535 SRQ534:SRQ535 TBM534:TBM535 TLI534:TLI535 TVE534:TVE535 UFA534:UFA535 UOW534:UOW535 UYS534:UYS535 VIO534:VIO535 VSK534:VSK535 WCG534:WCG535 WMC534:WMC535 WVY534:WVY535 WWH318:WWH341 Z581 JM577 TI577 ADE577 ANA577 AWW577 BGS577 BQO577 CAK577 CKG577 CUC577 DDY577 DNU577 DXQ577 EHM577 ERI577 FBE577 FLA577 FUW577 GES577 GOO577 GYK577 HIG577 HSC577 IBY577 ILU577 IVQ577 JFM577 JPI577 JZE577 KJA577 KSW577 LCS577 LMO577 LWK577 MGG577 MQC577 MZY577 NJU577 NTQ577 ODM577 ONI577 OXE577 PHA577 PQW577 QAS577 QKO577 QUK577 REG577 ROC577 RXY577 SHU577 SRQ577 TBM577 TLI577 TVE577 UFA577 UOW577 UYS577 VIO577 VSK577 WCG577 WMC577 WVY362:WVY374 WVY233:WVY236 WMC233:WMC236 WCG233:WCG236 VSK233:VSK236 VIO233:VIO236 UYS233:UYS236 UOW233:UOW236 UFA233:UFA236 TVE233:TVE236 TLI233:TLI236 TBM233:TBM236 SRQ233:SRQ236 SHU233:SHU236 RXY233:RXY236 ROC233:ROC236 REG233:REG236 QUK233:QUK236 QKO233:QKO236 QAS233:QAS236 PQW233:PQW236 PHA233:PHA236 OXE233:OXE236 ONI233:ONI236 ODM233:ODM236 NTQ233:NTQ236 NJU233:NJU236 MZY233:MZY236 MQC233:MQC236 MGG233:MGG236 LWK233:LWK236 LMO233:LMO236 LCS233:LCS236 KSW233:KSW236 KJA233:KJA236 JZE233:JZE236 JPI233:JPI236 JFM233:JFM236 IVQ233:IVQ236 ILU233:ILU236 IBY233:IBY236 HSC233:HSC236 HIG233:HIG236 GYK233:GYK236 GOO233:GOO236 GES233:GES236 FUW233:FUW236 FLA233:FLA236 FBE233:FBE236 ERI233:ERI236 EHM233:EHM236 DXQ233:DXQ236 DNU233:DNU236 DDY233:DDY236 CUC233:CUC236 CKG233:CKG236 CAK233:CAK236 BQO233:BQO236 BGS233:BGS236 AWW233:AWW236 ANA233:ANA236 ADE233:ADE236 TI233:TI236 JM233:JM236 FVO358:FVQ361 Z366:Z378 JM362:JM374 TI362:TI374 ADE362:ADE374 ANA362:ANA374 AWW362:AWW374 BGS362:BGS374 BQO362:BQO374 CAK362:CAK374 CKG362:CKG374 CUC362:CUC374 DDY362:DDY374 DNU362:DNU374 DXQ362:DXQ374 EHM362:EHM374 ERI362:ERI374 FBE362:FBE374 FLA362:FLA374 FUW362:FUW374 GES362:GES374 GOO362:GOO374 GYK362:GYK374 HIG362:HIG374 HSC362:HSC374 IBY362:IBY374 ILU362:ILU374 IVQ362:IVQ374 JFM362:JFM374 JPI362:JPI374 JZE362:JZE374 KJA362:KJA374 KSW362:KSW374 LCS362:LCS374 LMO362:LMO374 LWK362:LWK374 MGG362:MGG374 MQC362:MQC374 MZY362:MZY374 NJU362:NJU374 NTQ362:NTQ374 ODM362:ODM374 ONI362:ONI374 OXE362:OXE374 PHA362:PHA374 PQW362:PQW374 QAS362:QAS374 QKO362:QKO374 QUK362:QUK374 REG362:REG374 ROC362:ROC374 RXY362:RXY374 SHU362:SHU374 SRQ362:SRQ374 TBM362:TBM374 TLI362:TLI374 TVE362:TVE374 UFA362:UFA374 UOW362:UOW374 UYS362:UYS374 VIO362:VIO374 VSK362:VSK374 WCG362:WCG374 WMC362:WMC374 WVY28:WVY31 WMC28:WMC31 WCG28:WCG31 VSK28:VSK31 VIO28:VIO31 UYS28:UYS31 UOW28:UOW31 UFA28:UFA31 TVE28:TVE31 TLI28:TLI31 TBM28:TBM31 SRQ28:SRQ31 SHU28:SHU31 RXY28:RXY31 ROC28:ROC31 REG28:REG31 QUK28:QUK31 QKO28:QKO31 QAS28:QAS31 PQW28:PQW31 PHA28:PHA31 OXE28:OXE31 ONI28:ONI31 ODM28:ODM31 NTQ28:NTQ31 NJU28:NJU31 MZY28:MZY31 MQC28:MQC31 MGG28:MGG31 LWK28:LWK31 LMO28:LMO31 LCS28:LCS31 KSW28:KSW31 KJA28:KJA31 JZE28:JZE31 JPI28:JPI31 JFM28:JFM31 IVQ28:IVQ31 ILU28:ILU31 IBY28:IBY31 HSC28:HSC31 HIG28:HIG31 GYK28:GYK31 GOO28:GOO31 GES28:GES31 FUW28:FUW31 FLA28:FLA31 FBE28:FBE31 ERI28:ERI31 EHM28:EHM31 DXQ28:DXQ31 DNU28:DNU31 DDY28:DDY31 CUC28:CUC31 CKG28:CKG31 CAK28:CAK31 BQO28:BQO31 BGS28:BGS31 AWW28:AWW31 ANA28:ANA31 ADE28:ADE31 TI28:TI31 JM28:JM31 AG346:AG347 Z313:Z315 JV309:JV311 TR309:TR311 ADN309:ADN311 ANJ309:ANJ311 AXF309:AXF311 BHB309:BHB311 BQX309:BQX311 CAT309:CAT311 CKP309:CKP311 CUL309:CUL311 DEH309:DEH311 DOD309:DOD311 DXZ309:DXZ311 EHV309:EHV311 ERR309:ERR311 FBN309:FBN311 FLJ309:FLJ311 FVF309:FVF311 GFB309:GFB311 GOX309:GOX311 GYT309:GYT311 HIP309:HIP311 HSL309:HSL311 ICH309:ICH311 IMD309:IMD311 IVZ309:IVZ311 JFV309:JFV311 JPR309:JPR311 JZN309:JZN311 KJJ309:KJJ311 KTF309:KTF311 LDB309:LDB311 LMX309:LMX311 LWT309:LWT311 MGP309:MGP311 MQL309:MQL311 NAH309:NAH311 NKD309:NKD311 NTZ309:NTZ311 ODV309:ODV311 ONR309:ONR311 OXN309:OXN311 PHJ309:PHJ311 PRF309:PRF311 QBB309:QBB311 QKX309:QKX311 QUT309:QUT311 REP309:REP311 ROL309:ROL311 RYH309:RYH311 SID309:SID311 SRZ309:SRZ311 TBV309:TBV311 TLR309:TLR311 TVN309:TVN311 UFJ309:UFJ311 UPF309:UPF311 UZB309:UZB311 VIX309:VIX311 VST309:VST311 WCP309:WCP311 WML309:WML311 WWH309:WWH311 Z322:Z345 JV318:JV341 TR318:TR341 ADN318:ADN341 ANJ318:ANJ341 AXF318:AXF341 BHB318:BHB341 BQX318:BQX341 CAT318:CAT341 CKP318:CKP341 CUL318:CUL341 DEH318:DEH341 DOD318:DOD341 DXZ318:DXZ341 EHV318:EHV341 ERR318:ERR341 FBN318:FBN341 FLJ318:FLJ341 FVF318:FVF341 GFB318:GFB341 GOX318:GOX341 GYT318:GYT341 HIP318:HIP341 HSL318:HSL341 ICH318:ICH341 IMD318:IMD341 IVZ318:IVZ341 JFV318:JFV341 JPR318:JPR341 JZN318:JZN341 KJJ318:KJJ341 KTF318:KTF341 LDB318:LDB341 LMX318:LMX341 LWT318:LWT341 MGP318:MGP341 MQL318:MQL341 NAH318:NAH341 NKD318:NKD341 NTZ318:NTZ341 ODV318:ODV341 ONR318:ONR341 OXN318:OXN341 PHJ318:PHJ341 PRF318:PRF341 QBB318:QBB341 QKX318:QKX341 QUT318:QUT341 REP318:REP341 ROL318:ROL341 RYH318:RYH341 SID318:SID341 SRZ318:SRZ341 TBV318:TBV341 TLR318:TLR341 TVN318:TVN341 UFJ318:UFJ341 UPF318:UPF341 UZB318:UZB341 VIX318:VIX341 VST318:VST341 WCP318:WCP341 WML318:WML341 AR535:AT536">
      <formula1>1</formula1>
      <formula2>12</formula2>
    </dataValidation>
    <dataValidation type="whole" allowBlank="1" showInputMessage="1" showErrorMessage="1" errorTitle="Mesečna stopnja izkoriščenosti" error="odstotek (celoštevilska vrednost)" sqref="AF188:AF206 AW213 AF217:AF218 AF404:AF418 AF481 AF592:AF611 AF854:AF856 AF462:AF471 AF9:AF30 AF213:AF215 AF799:AF833 AF538:AF539 AF432:AF458 WWE379:WWE381 AF662:AF665 AF523:AF527 WWE699:WWE746 AF94:AF182 JS103:JS107 TO103:TO107 ADK103:ADK107 ANG103:ANG107 AXC103:AXC107 BGY103:BGY107 BQU103:BQU107 CAQ103:CAQ107 CKM103:CKM107 CUI103:CUI107 DEE103:DEE107 DOA103:DOA107 DXW103:DXW107 EHS103:EHS107 ERO103:ERO107 FBK103:FBK107 FLG103:FLG107 FVC103:FVC107 GEY103:GEY107 GOU103:GOU107 GYQ103:GYQ107 HIM103:HIM107 HSI103:HSI107 ICE103:ICE107 IMA103:IMA107 IVW103:IVW107 JFS103:JFS107 JPO103:JPO107 JZK103:JZK107 KJG103:KJG107 KTC103:KTC107 LCY103:LCY107 LMU103:LMU107 LWQ103:LWQ107 MGM103:MGM107 MQI103:MQI107 NAE103:NAE107 NKA103:NKA107 NTW103:NTW107 ODS103:ODS107 ONO103:ONO107 OXK103:OXK107 PHG103:PHG107 PRC103:PRC107 QAY103:QAY107 QKU103:QKU107 QUQ103:QUQ107 REM103:REM107 ROI103:ROI107 RYE103:RYE107 SIA103:SIA107 SRW103:SRW107 TBS103:TBS107 TLO103:TLO107 TVK103:TVK107 UFG103:UFG107 UPC103:UPC107 UYY103:UYY107 VIU103:VIU107 VSQ103:VSQ107 WCM103:WCM107 WMI103:WMI107 WWE103:WWE107 JS342:JS349 TO342:TO349 ADK342:ADK349 ANG342:ANG349 AXC342:AXC349 BGY342:BGY349 BQU342:BQU349 CAQ342:CAQ349 CKM342:CKM349 CUI342:CUI349 DEE342:DEE349 DOA342:DOA349 DXW342:DXW349 EHS342:EHS349 ERO342:ERO349 FBK342:FBK349 FLG342:FLG349 FVC342:FVC349 GEY342:GEY349 GOU342:GOU349 GYQ342:GYQ349 HIM342:HIM349 HSI342:HSI349 ICE342:ICE349 IMA342:IMA349 IVW342:IVW349 JFS342:JFS349 JPO342:JPO349 JZK342:JZK349 KJG342:KJG349 KTC342:KTC349 LCY342:LCY349 LMU342:LMU349 LWQ342:LWQ349 MGM342:MGM349 MQI342:MQI349 NAE342:NAE349 NKA342:NKA349 NTW342:NTW349 ODS342:ODS349 ONO342:ONO349 OXK342:OXK349 PHG342:PHG349 PRC342:PRC349 QAY342:QAY349 QKU342:QKU349 QUQ342:QUQ349 REM342:REM349 ROI342:ROI349 RYE342:RYE349 SIA342:SIA349 SRW342:SRW349 TBS342:TBS349 TLO342:TLO349 TVK342:TVK349 UFG342:UFG349 UPC342:UPC349 UYY342:UYY349 VIU342:VIU349 VSQ342:VSQ349 WCM342:WCM349 WMI342:WMI349 WWE342:WWE349 AF703:AF775 JS699:JS746 TO699:TO746 ADK699:ADK746 ANG699:ANG746 AXC699:AXC746 BGY699:BGY746 BQU699:BQU746 CAQ699:CAQ746 CKM699:CKM746 CUI699:CUI746 DEE699:DEE746 DOA699:DOA746 DXW699:DXW746 EHS699:EHS746 ERO699:ERO746 FBK699:FBK746 FLG699:FLG746 FVC699:FVC746 GEY699:GEY746 GOU699:GOU746 GYQ699:GYQ746 HIM699:HIM746 HSI699:HSI746 ICE699:ICE746 IMA699:IMA746 IVW699:IVW746 JFS699:JFS746 JPO699:JPO746 JZK699:JZK746 KJG699:KJG746 KTC699:KTC746 LCY699:LCY746 LMU699:LMU746 LWQ699:LWQ746 MGM699:MGM746 MQI699:MQI746 NAE699:NAE746 NKA699:NKA746 NTW699:NTW746 ODS699:ODS746 ONO699:ONO746 OXK699:OXK746 PHG699:PHG746 PRC699:PRC746 QAY699:QAY746 QKU699:QKU746 QUQ699:QUQ746 REM699:REM746 ROI699:ROI746 RYE699:RYE746 SIA699:SIA746 SRW699:SRW746 TBS699:TBS746 TLO699:TLO746 TVK699:TVK746 UFG699:UFG746 UPC699:UPC746 UYY699:UYY746 VIU699:VIU746 VSQ699:VSQ746 WCM699:WCM746 WMI699:WMI746 JS774:JS791 TO774:TO791 ADK774:ADK791 ANG774:ANG791 AXC774:AXC791 BGY774:BGY791 BQU774:BQU791 CAQ774:CAQ791 CKM774:CKM791 CUI774:CUI791 DEE774:DEE791 DOA774:DOA791 DXW774:DXW791 EHS774:EHS791 ERO774:ERO791 FBK774:FBK791 FLG774:FLG791 FVC774:FVC791 GEY774:GEY791 GOU774:GOU791 GYQ774:GYQ791 HIM774:HIM791 HSI774:HSI791 ICE774:ICE791 IMA774:IMA791 IVW774:IVW791 JFS774:JFS791 JPO774:JPO791 JZK774:JZK791 KJG774:KJG791 KTC774:KTC791 LCY774:LCY791 LMU774:LMU791 LWQ774:LWQ791 MGM774:MGM791 MQI774:MQI791 NAE774:NAE791 NKA774:NKA791 NTW774:NTW791 ODS774:ODS791 ONO774:ONO791 OXK774:OXK791 PHG774:PHG791 PRC774:PRC791 QAY774:QAY791 QKU774:QKU791 QUQ774:QUQ791 REM774:REM791 ROI774:ROI791 RYE774:RYE791 SIA774:SIA791 SRW774:SRW791 TBS774:TBS791 TLO774:TLO791 TVK774:TVK791 UFG774:UFG791 UPC774:UPC791 UYY774:UYY791 VIU774:VIU791 VSQ774:VSQ791 WCM774:WCM791 WMI774:WMI791 WWE774:WWE791 AF778:AF796 AD776:AD777 AF420:AF430 JS416 TO416 ADK416 ANG416 AXC416 BGY416 BQU416 CAQ416 CKM416 CUI416 DEE416 DOA416 DXW416 EHS416 ERO416 FBK416 FLG416 FVC416 GEY416 GOU416 GYQ416 HIM416 HSI416 ICE416 IMA416 IVW416 JFS416 JPO416 JZK416 KJG416 KTC416 LCY416 LMU416 LWQ416 MGM416 MQI416 NAE416 NKA416 NTW416 ODS416 ONO416 OXK416 PHG416 PRC416 QAY416 QKU416 QUQ416 REM416 ROI416 RYE416 SIA416 SRW416 TBS416 TLO416 TVK416 UFG416 UPC416 UYY416 VIU416 VSQ416 WCM416 WMI416 WWE416 WWE694 JS874:JS875 TO874:TO875 ADK874:ADK875 ANG874:ANG875 AXC874:AXC875 BGY874:BGY875 BQU874:BQU875 CAQ874:CAQ875 CKM874:CKM875 CUI874:CUI875 DEE874:DEE875 DOA874:DOA875 DXW874:DXW875 EHS874:EHS875 ERO874:ERO875 FBK874:FBK875 FLG874:FLG875 FVC874:FVC875 GEY874:GEY875 GOU874:GOU875 GYQ874:GYQ875 HIM874:HIM875 HSI874:HSI875 ICE874:ICE875 IMA874:IMA875 IVW874:IVW875 JFS874:JFS875 JPO874:JPO875 JZK874:JZK875 KJG874:KJG875 KTC874:KTC875 LCY874:LCY875 LMU874:LMU875 LWQ874:LWQ875 MGM874:MGM875 MQI874:MQI875 NAE874:NAE875 NKA874:NKA875 NTW874:NTW875 ODS874:ODS875 ONO874:ONO875 OXK874:OXK875 PHG874:PHG875 PRC874:PRC875 QAY874:QAY875 QKU874:QKU875 QUQ874:QUQ875 REM874:REM875 ROI874:ROI875 RYE874:RYE875 SIA874:SIA875 SRW874:SRW875 TBS874:TBS875 TLO874:TLO875 TVK874:TVK875 UFG874:UFG875 UPC874:UPC875 UYY874:UYY875 VIU874:VIU875 VSQ874:VSQ875 WCM874:WCM875 WMI874:WMI875 WWE874:WWE875 AF700:AF701 AF698 JS696:JS697 JS694 TO696:TO697 TO694 ADK696:ADK697 ADK694 ANG696:ANG697 ANG694 AXC696:AXC697 AXC694 BGY696:BGY697 BGY694 BQU696:BQU697 BQU694 CAQ696:CAQ697 CAQ694 CKM696:CKM697 CKM694 CUI696:CUI697 CUI694 DEE696:DEE697 DEE694 DOA696:DOA697 DOA694 DXW696:DXW697 DXW694 EHS696:EHS697 EHS694 ERO696:ERO697 ERO694 FBK696:FBK697 FBK694 FLG696:FLG697 FLG694 FVC696:FVC697 FVC694 GEY696:GEY697 GEY694 GOU696:GOU697 GOU694 GYQ696:GYQ697 GYQ694 HIM696:HIM697 HIM694 HSI696:HSI697 HSI694 ICE696:ICE697 ICE694 IMA696:IMA697 IMA694 IVW696:IVW697 IVW694 JFS696:JFS697 JFS694 JPO696:JPO697 JPO694 JZK696:JZK697 JZK694 KJG696:KJG697 KJG694 KTC696:KTC697 KTC694 LCY696:LCY697 LCY694 LMU696:LMU697 LMU694 LWQ696:LWQ697 LWQ694 MGM696:MGM697 MGM694 MQI696:MQI697 MQI694 NAE696:NAE697 NAE694 NKA696:NKA697 NKA694 NTW696:NTW697 NTW694 ODS696:ODS697 ODS694 ONO696:ONO697 ONO694 OXK696:OXK697 OXK694 PHG696:PHG697 PHG694 PRC696:PRC697 PRC694 QAY696:QAY697 QAY694 QKU696:QKU697 QKU694 QUQ696:QUQ697 QUQ694 REM696:REM697 REM694 ROI696:ROI697 ROI694 RYE696:RYE697 RYE694 SIA696:SIA697 SIA694 SRW696:SRW697 SRW694 TBS696:TBS697 TBS694 TLO696:TLO697 TLO694 TVK696:TVK697 TVK694 UFG696:UFG697 UFG694 UPC696:UPC697 UPC694 UYY696:UYY697 UYY694 VIU696:VIU697 VIU694 VSQ696:VSQ697 VSQ694 WCM696:WCM697 WCM694 WMI696:WMI697 WMI694 WWE696:WWE697 AF879:AF882 AF884:AF885 AF383:AF385 JS379:JS381 TO379:TO381 ADK379:ADK381 ANG379:ANG381 AXC379:AXC381 BGY379:BGY381 BQU379:BQU381 CAQ379:CAQ381 CKM379:CKM381 CUI379:CUI381 DEE379:DEE381 DOA379:DOA381 DXW379:DXW381 EHS379:EHS381 ERO379:ERO381 FBK379:FBK381 FLG379:FLG381 FVC379:FVC381 GEY379:GEY381 GOU379:GOU381 GYQ379:GYQ381 HIM379:HIM381 HSI379:HSI381 ICE379:ICE381 IMA379:IMA381 IVW379:IVW381 JFS379:JFS381 JPO379:JPO381 JZK379:JZK381 KJG379:KJG381 KTC379:KTC381 LCY379:LCY381 LMU379:LMU381 LWQ379:LWQ381 MGM379:MGM381 MQI379:MQI381 NAE379:NAE381 NKA379:NKA381 NTW379:NTW381 ODS379:ODS381 ONO379:ONO381 OXK379:OXK381 PHG379:PHG381 PRC379:PRC381 QAY379:QAY381 QKU379:QKU381 QUQ379:QUQ381 REM379:REM381 ROI379:ROI381 RYE379:RYE381 SIA379:SIA381 SRW379:SRW381 TBS379:TBS381 TLO379:TLO381 TVK379:TVK381 UFG379:UFG381 UPC379:UPC381 UYY379:UYY381 VIU379:VIU381 VSQ379:VSQ381 WCM379:WCM381 WMI379:WMI381 AF622:AF659 JS622 TO622 ADK622 ANG622 AXC622 BGY622 BQU622 CAQ622 CKM622 CUI622 DEE622 DOA622 DXW622 EHS622 ERO622 FBK622 FLG622 FVC622 GEY622 GOU622 GYQ622 HIM622 HSI622 ICE622 IMA622 IVW622 JFS622 JPO622 JZK622 KJG622 KTC622 LCY622 LMU622 LWQ622 MGM622 MQI622 NAE622 NKA622 NTW622 ODS622 ONO622 OXK622 PHG622 PRC622 QAY622 QKU622 QUQ622 REM622 ROI622 RYE622 SIA622 SRW622 TBS622 TLO622 TVK622 UFG622 UPC622 UYY622 VIU622 VSQ622 WCM622 WMI622 WWE622 JS534:JS535 TO534:TO535 ADK534:ADK535 ANG534:ANG535 AXC534:AXC535 BGY534:BGY535 BQU534:BQU535 CAQ534:CAQ535 CKM534:CKM535 CUI534:CUI535 DEE534:DEE535 DOA534:DOA535 DXW534:DXW535 EHS534:EHS535 ERO534:ERO535 FBK534:FBK535 FLG534:FLG535 FVC534:FVC535 GEY534:GEY535 GOU534:GOU535 GYQ534:GYQ535 HIM534:HIM535 HSI534:HSI535 ICE534:ICE535 IMA534:IMA535 IVW534:IVW535 JFS534:JFS535 JPO534:JPO535 JZK534:JZK535 KJG534:KJG535 KTC534:KTC535 LCY534:LCY535 LMU534:LMU535 LWQ534:LWQ535 MGM534:MGM535 MQI534:MQI535 NAE534:NAE535 NKA534:NKA535 NTW534:NTW535 ODS534:ODS535 ONO534:ONO535 OXK534:OXK535 PHG534:PHG535 PRC534:PRC535 QAY534:QAY535 QKU534:QKU535 QUQ534:QUQ535 REM534:REM535 ROI534:ROI535 RYE534:RYE535 SIA534:SIA535 SRW534:SRW535 TBS534:TBS535 TLO534:TLO535 TVK534:TVK535 UFG534:UFG535 UPC534:UPC535 UYY534:UYY535 VIU534:VIU535 VSQ534:VSQ535 WCM534:WCM535 WMI534:WMI535 WWE534:WWE535 WWN318:WWN341 AF581 JS577 TO577 ADK577 ANG577 AXC577 BGY577 BQU577 CAQ577 CKM577 CUI577 DEE577 DOA577 DXW577 EHS577 ERO577 FBK577 FLG577 FVC577 GEY577 GOU577 GYQ577 HIM577 HSI577 ICE577 IMA577 IVW577 JFS577 JPO577 JZK577 KJG577 KTC577 LCY577 LMU577 LWQ577 MGM577 MQI577 NAE577 NKA577 NTW577 ODS577 ONO577 OXK577 PHG577 PRC577 QAY577 QKU577 QUQ577 REM577 ROI577 RYE577 SIA577 SRW577 TBS577 TLO577 TVK577 UFG577 UPC577 UYY577 VIU577 VSQ577 WCM577 WMI577 WWE577 WWE362:WWE374 WWE233:WWE236 WMI233:WMI236 WCM233:WCM236 VSQ233:VSQ236 VIU233:VIU236 UYY233:UYY236 UPC233:UPC236 UFG233:UFG236 TVK233:TVK236 TLO233:TLO236 TBS233:TBS236 SRW233:SRW236 SIA233:SIA236 RYE233:RYE236 ROI233:ROI236 REM233:REM236 QUQ233:QUQ236 QKU233:QKU236 QAY233:QAY236 PRC233:PRC236 PHG233:PHG236 OXK233:OXK236 ONO233:ONO236 ODS233:ODS236 NTW233:NTW236 NKA233:NKA236 NAE233:NAE236 MQI233:MQI236 MGM233:MGM236 LWQ233:LWQ236 LMU233:LMU236 LCY233:LCY236 KTC233:KTC236 KJG233:KJG236 JZK233:JZK236 JPO233:JPO236 JFS233:JFS236 IVW233:IVW236 IMA233:IMA236 ICE233:ICE236 HSI233:HSI236 HIM233:HIM236 GYQ233:GYQ236 GOU233:GOU236 GEY233:GEY236 FVC233:FVC236 FLG233:FLG236 FBK233:FBK236 ERO233:ERO236 EHS233:EHS236 DXW233:DXW236 DOA233:DOA236 DEE233:DEE236 CUI233:CUI236 CKM233:CKM236 CAQ233:CAQ236 BQU233:BQU236 BGY233:BGY236 AXC233:AXC236 ANG233:ANG236 ADK233:ADK236 TO233:TO236 JS233:JS236 AF237:AF240 AF366:AF378 JS362:JS374 TO362:TO374 ADK362:ADK374 ANG362:ANG374 AXC362:AXC374 BGY362:BGY374 BQU362:BQU374 CAQ362:CAQ374 CKM362:CKM374 CUI362:CUI374 DEE362:DEE374 DOA362:DOA374 DXW362:DXW374 EHS362:EHS374 ERO362:ERO374 FBK362:FBK374 FLG362:FLG374 FVC362:FVC374 GEY362:GEY374 GOU362:GOU374 GYQ362:GYQ374 HIM362:HIM374 HSI362:HSI374 ICE362:ICE374 IMA362:IMA374 IVW362:IVW374 JFS362:JFS374 JPO362:JPO374 JZK362:JZK374 KJG362:KJG374 KTC362:KTC374 LCY362:LCY374 LMU362:LMU374 LWQ362:LWQ374 MGM362:MGM374 MQI362:MQI374 NAE362:NAE374 NKA362:NKA374 NTW362:NTW374 ODS362:ODS374 ONO362:ONO374 OXK362:OXK374 PHG362:PHG374 PRC362:PRC374 QAY362:QAY374 QKU362:QKU374 QUQ362:QUQ374 REM362:REM374 ROI362:ROI374 RYE362:RYE374 SIA362:SIA374 SRW362:SRW374 TBS362:TBS374 TLO362:TLO374 TVK362:TVK374 UFG362:UFG374 UPC362:UPC374 UYY362:UYY374 VIU362:VIU374 VSQ362:VSQ374 WCM362:WCM374 WMI362:WMI374 WWE28:WWE31 WMI28:WMI31 WCM28:WCM31 VSQ28:VSQ31 VIU28:VIU31 UYY28:UYY31 UPC28:UPC31 UFG28:UFG31 TVK28:TVK31 TLO28:TLO31 TBS28:TBS31 SRW28:SRW31 SIA28:SIA31 RYE28:RYE31 ROI28:ROI31 REM28:REM31 QUQ28:QUQ31 QKU28:QKU31 QAY28:QAY31 PRC28:PRC31 PHG28:PHG31 OXK28:OXK31 ONO28:ONO31 ODS28:ODS31 NTW28:NTW31 NKA28:NKA31 NAE28:NAE31 MQI28:MQI31 MGM28:MGM31 LWQ28:LWQ31 LMU28:LMU31 LCY28:LCY31 KTC28:KTC31 KJG28:KJG31 JZK28:JZK31 JPO28:JPO31 JFS28:JFS31 IVW28:IVW31 IMA28:IMA31 ICE28:ICE31 HSI28:HSI31 HIM28:HIM31 GYQ28:GYQ31 GOU28:GOU31 GEY28:GEY31 FVC28:FVC31 FLG28:FLG31 FBK28:FBK31 ERO28:ERO31 EHS28:EHS31 DXW28:DXW31 DOA28:DOA31 DEE28:DEE31 CUI28:CUI31 CKM28:CKM31 CAQ28:CAQ31 BQU28:BQU31 BGY28:BGY31 AXC28:AXC31 ANG28:ANG31 ADK28:ADK31 TO28:TO31 JS28:JS31 AF32:AF35 AF348:AF353 AM346:AM347 AF313:AF315 KB309:KB311 TX309:TX311 ADT309:ADT311 ANP309:ANP311 AXL309:AXL311 BHH309:BHH311 BRD309:BRD311 CAZ309:CAZ311 CKV309:CKV311 CUR309:CUR311 DEN309:DEN311 DOJ309:DOJ311 DYF309:DYF311 EIB309:EIB311 ERX309:ERX311 FBT309:FBT311 FLP309:FLP311 FVL309:FVL311 GFH309:GFH311 GPD309:GPD311 GYZ309:GYZ311 HIV309:HIV311 HSR309:HSR311 ICN309:ICN311 IMJ309:IMJ311 IWF309:IWF311 JGB309:JGB311 JPX309:JPX311 JZT309:JZT311 KJP309:KJP311 KTL309:KTL311 LDH309:LDH311 LND309:LND311 LWZ309:LWZ311 MGV309:MGV311 MQR309:MQR311 NAN309:NAN311 NKJ309:NKJ311 NUF309:NUF311 OEB309:OEB311 ONX309:ONX311 OXT309:OXT311 PHP309:PHP311 PRL309:PRL311 QBH309:QBH311 QLD309:QLD311 QUZ309:QUZ311 REV309:REV311 ROR309:ROR311 RYN309:RYN311 SIJ309:SIJ311 SSF309:SSF311 TCB309:TCB311 TLX309:TLX311 TVT309:TVT311 UFP309:UFP311 UPL309:UPL311 UZH309:UZH311 VJD309:VJD311 VSZ309:VSZ311 WCV309:WCV311 WMR309:WMR311 WWN309:WWN311 AF322:AF345 KB318:KB341 TX318:TX341 ADT318:ADT341 ANP318:ANP341 AXL318:AXL341 BHH318:BHH341 BRD318:BRD341 CAZ318:CAZ341 CKV318:CKV341 CUR318:CUR341 DEN318:DEN341 DOJ318:DOJ341 DYF318:DYF341 EIB318:EIB341 ERX318:ERX341 FBT318:FBT341 FLP318:FLP341 FVL318:FVL341 GFH318:GFH341 GPD318:GPD341 GYZ318:GYZ341 HIV318:HIV341 HSR318:HSR341 ICN318:ICN341 IMJ318:IMJ341 IWF318:IWF341 JGB318:JGB341 JPX318:JPX341 JZT318:JZT341 KJP318:KJP341 KTL318:KTL341 LDH318:LDH341 LND318:LND341 LWZ318:LWZ341 MGV318:MGV341 MQR318:MQR341 NAN318:NAN341 NKJ318:NKJ341 NUF318:NUF341 OEB318:OEB341 ONX318:ONX341 OXT318:OXT341 PHP318:PHP341 PRL318:PRL341 QBH318:QBH341 QLD318:QLD341 QUZ318:QUZ341 REV318:REV341 ROR318:ROR341 RYN318:RYN341 SIJ318:SIJ341 SSF318:SSF341 TCB318:TCB341 TLX318:TLX341 TVT318:TVT341 UFP318:UFP341 UPL318:UPL341 UZH318:UZH341 VJD318:VJD341 VSZ318:VSZ341 WCV318:WCV341 WMR318:WMR341 AF667:AF692 AF694:AF696">
      <formula1>0</formula1>
      <formula2>300</formula2>
    </dataValidation>
    <dataValidation type="textLength" allowBlank="1" showInputMessage="1" showErrorMessage="1" errorTitle="Equipment" error="Obvezen podatek!" prompt="Naslov opreme v angleškem jeziku - obvezen podatek_x000a_" sqref="I188:I206 I217:I218 I404:I418 J430:K430 I481 I799:I800 I592:I611 I854:I855 I462:I471 I882:I892 I9:I30 I213:I215 I432:I458 G430 I668:I695 I662:I665 I523:I527 WVH379:WVH381 WVH874:WVH876 I94:I182 IV107:IV111 SR103:SR107 ACN103:ACN107 AMJ103:AMJ107 AWF103:AWF107 BGB103:BGB107 BPX103:BPX107 BZT103:BZT107 CJP103:CJP107 CTL103:CTL107 DDH103:DDH107 DND103:DND107 DWZ103:DWZ107 EGV103:EGV107 EQR103:EQR107 FAN103:FAN107 FKJ103:FKJ107 FUF103:FUF107 GEB103:GEB107 GNX103:GNX107 GXT103:GXT107 HHP103:HHP107 HRL103:HRL107 IBH103:IBH107 ILD103:ILD107 IUZ103:IUZ107 JEV103:JEV107 JOR103:JOR107 JYN103:JYN107 KIJ103:KIJ107 KSF103:KSF107 LCB103:LCB107 LLX103:LLX107 LVT103:LVT107 MFP103:MFP107 MPL103:MPL107 MZH103:MZH107 NJD103:NJD107 NSZ103:NSZ107 OCV103:OCV107 OMR103:OMR107 OWN103:OWN107 PGJ103:PGJ107 PQF103:PQF107 QAB103:QAB107 QJX103:QJX107 QTT103:QTT107 RDP103:RDP107 RNL103:RNL107 RXH103:RXH107 SHD103:SHD107 SQZ103:SQZ107 TAV103:TAV107 TKR103:TKR107 TUN103:TUN107 UEJ103:UEJ107 UOF103:UOF107 UYB103:UYB107 VHX103:VHX107 VRT103:VRT107 WBP103:WBP107 WLL103:WLL107 WVH103:WVH107 IV346:IV353 SR342:SR349 ACN342:ACN349 AMJ342:AMJ349 AWF342:AWF349 BGB342:BGB349 BPX342:BPX349 BZT342:BZT349 CJP342:CJP349 CTL342:CTL349 DDH342:DDH349 DND342:DND349 DWZ342:DWZ349 EGV342:EGV349 EQR342:EQR349 FAN342:FAN349 FKJ342:FKJ349 FUF342:FUF349 GEB342:GEB349 GNX342:GNX349 GXT342:GXT349 HHP342:HHP349 HRL342:HRL349 IBH342:IBH349 ILD342:ILD349 IUZ342:IUZ349 JEV342:JEV349 JOR342:JOR349 JYN342:JYN349 KIJ342:KIJ349 KSF342:KSF349 LCB342:LCB349 LLX342:LLX349 LVT342:LVT349 MFP342:MFP349 MPL342:MPL349 MZH342:MZH349 NJD342:NJD349 NSZ342:NSZ349 OCV342:OCV349 OMR342:OMR349 OWN342:OWN349 PGJ342:PGJ349 PQF342:PQF349 QAB342:QAB349 QJX342:QJX349 QTT342:QTT349 RDP342:RDP349 RNL342:RNL349 RXH342:RXH349 SHD342:SHD349 SQZ342:SQZ349 TAV342:TAV349 TKR342:TKR349 TUN342:TUN349 UEJ342:UEJ349 UOF342:UOF349 UYB342:UYB349 VHX342:VHX349 VRT342:VRT349 WBP342:WBP349 WLL342:WLL349 WVH342:WVH349 WVH699:WVH746 I703:I775 IV703:IV750 SR699:SR746 ACN699:ACN746 AMJ699:AMJ746 AWF699:AWF746 BGB699:BGB746 BPX699:BPX746 BZT699:BZT746 CJP699:CJP746 CTL699:CTL746 DDH699:DDH746 DND699:DND746 DWZ699:DWZ746 EGV699:EGV746 EQR699:EQR746 FAN699:FAN746 FKJ699:FKJ746 FUF699:FUF746 GEB699:GEB746 GNX699:GNX746 GXT699:GXT746 HHP699:HHP746 HRL699:HRL746 IBH699:IBH746 ILD699:ILD746 IUZ699:IUZ746 JEV699:JEV746 JOR699:JOR746 JYN699:JYN746 KIJ699:KIJ746 KSF699:KSF746 LCB699:LCB746 LLX699:LLX746 LVT699:LVT746 MFP699:MFP746 MPL699:MPL746 MZH699:MZH746 NJD699:NJD746 NSZ699:NSZ746 OCV699:OCV746 OMR699:OMR746 OWN699:OWN746 PGJ699:PGJ746 PQF699:PQF746 QAB699:QAB746 QJX699:QJX746 QTT699:QTT746 RDP699:RDP746 RNL699:RNL746 RXH699:RXH746 SHD699:SHD746 SQZ699:SQZ746 TAV699:TAV746 TKR699:TKR746 TUN699:TUN746 UEJ699:UEJ746 UOF699:UOF746 UYB699:UYB746 VHX699:VHX746 VRT699:VRT746 WBP699:WBP746 WLL699:WLL746 IV778:IV795 SR774:SR791 ACN774:ACN791 AMJ774:AMJ791 AWF774:AWF791 BGB774:BGB791 BPX774:BPX791 BZT774:BZT791 CJP774:CJP791 CTL774:CTL791 DDH774:DDH791 DND774:DND791 DWZ774:DWZ791 EGV774:EGV791 EQR774:EQR791 FAN774:FAN791 FKJ774:FKJ791 FUF774:FUF791 GEB774:GEB791 GNX774:GNX791 GXT774:GXT791 HHP774:HHP791 HRL774:HRL791 IBH774:IBH791 ILD774:ILD791 IUZ774:IUZ791 JEV774:JEV791 JOR774:JOR791 JYN774:JYN791 KIJ774:KIJ791 KSF774:KSF791 LCB774:LCB791 LLX774:LLX791 LVT774:LVT791 MFP774:MFP791 MPL774:MPL791 MZH774:MZH791 NJD774:NJD791 NSZ774:NSZ791 OCV774:OCV791 OMR774:OMR791 OWN774:OWN791 PGJ774:PGJ791 PQF774:PQF791 QAB774:QAB791 QJX774:QJX791 QTT774:QTT791 RDP774:RDP791 RNL774:RNL791 RXH774:RXH791 SHD774:SHD791 SQZ774:SQZ791 TAV774:TAV791 TKR774:TKR791 TUN774:TUN791 UEJ774:UEJ791 UOF774:UOF791 UYB774:UYB791 VHX774:VHX791 VRT774:VRT791 WBP774:WBP791 WLL774:WLL791 WVH774:WVH791 I778:I796 G776:G777 I420:I429 IV420 SR416 ACN416 AMJ416 AWF416 BGB416 BPX416 BZT416 CJP416 CTL416 DDH416 DND416 DWZ416 EGV416 EQR416 FAN416 FKJ416 FUF416 GEB416 GNX416 GXT416 HHP416 HRL416 IBH416 ILD416 IUZ416 JEV416 JOR416 JYN416 KIJ416 KSF416 LCB416 LLX416 LVT416 MFP416 MPL416 MZH416 NJD416 NSZ416 OCV416 OMR416 OWN416 PGJ416 PQF416 QAB416 QJX416 QTT416 RDP416 RNL416 RXH416 SHD416 SQZ416 TAV416 TKR416 TUN416 UEJ416 UOF416 UYB416 VHX416 VRT416 WBP416 WLL416 WVH416 I878:I880 IV878:IV880 SR874:SR876 ACN874:ACN876 AMJ874:AMJ876 AWF874:AWF876 BGB874:BGB876 BPX874:BPX876 BZT874:BZT876 CJP874:CJP876 CTL874:CTL876 DDH874:DDH876 DND874:DND876 DWZ874:DWZ876 EGV874:EGV876 EQR874:EQR876 FAN874:FAN876 FKJ874:FKJ876 FUF874:FUF876 GEB874:GEB876 GNX874:GNX876 GXT874:GXT876 HHP874:HHP876 HRL874:HRL876 IBH874:IBH876 ILD874:ILD876 IUZ874:IUZ876 JEV874:JEV876 JOR874:JOR876 JYN874:JYN876 KIJ874:KIJ876 KSF874:KSF876 LCB874:LCB876 LLX874:LLX876 LVT874:LVT876 MFP874:MFP876 MPL874:MPL876 MZH874:MZH876 NJD874:NJD876 NSZ874:NSZ876 OCV874:OCV876 OMR874:OMR876 OWN874:OWN876 PGJ874:PGJ876 PQF874:PQF876 QAB874:QAB876 QJX874:QJX876 QTT874:QTT876 RDP874:RDP876 RNL874:RNL876 RXH874:RXH876 SHD874:SHD876 SQZ874:SQZ876 TAV874:TAV876 TKR874:TKR876 TUN874:TUN876 UEJ874:UEJ876 UOF874:UOF876 UYB874:UYB876 VHX874:VHX876 VRT874:VRT876 WBP874:WBP876 WLL874:WLL876 IV700:IV701 IV698 SR696:SR697 SR694 ACN696:ACN697 ACN694 AMJ696:AMJ697 AMJ694 AWF696:AWF697 AWF694 BGB696:BGB697 BGB694 BPX696:BPX697 BPX694 BZT696:BZT697 BZT694 CJP696:CJP697 CJP694 CTL696:CTL697 CTL694 DDH696:DDH697 DDH694 DND696:DND697 DND694 DWZ696:DWZ697 DWZ694 EGV696:EGV697 EGV694 EQR696:EQR697 EQR694 FAN696:FAN697 FAN694 FKJ696:FKJ697 FKJ694 FUF696:FUF697 FUF694 GEB696:GEB697 GEB694 GNX696:GNX697 GNX694 GXT696:GXT697 GXT694 HHP696:HHP697 HHP694 HRL696:HRL697 HRL694 IBH696:IBH697 IBH694 ILD696:ILD697 ILD694 IUZ696:IUZ697 IUZ694 JEV696:JEV697 JEV694 JOR696:JOR697 JOR694 JYN696:JYN697 JYN694 KIJ696:KIJ697 KIJ694 KSF696:KSF697 KSF694 LCB696:LCB697 LCB694 LLX696:LLX697 LLX694 LVT696:LVT697 LVT694 MFP696:MFP697 MFP694 MPL696:MPL697 MPL694 MZH696:MZH697 MZH694 NJD696:NJD697 NJD694 NSZ696:NSZ697 NSZ694 OCV696:OCV697 OCV694 OMR696:OMR697 OMR694 OWN696:OWN697 OWN694 PGJ696:PGJ697 PGJ694 PQF696:PQF697 PQF694 QAB696:QAB697 QAB694 QJX696:QJX697 QJX694 QTT696:QTT697 QTT694 RDP696:RDP697 RDP694 RNL696:RNL697 RNL694 RXH696:RXH697 RXH694 SHD696:SHD697 SHD694 SQZ696:SQZ697 SQZ694 TAV696:TAV697 TAV694 TKR696:TKR697 TKR694 TUN696:TUN697 TUN694 UEJ696:UEJ697 UEJ694 UOF696:UOF697 UOF694 UYB696:UYB697 UYB694 VHX696:VHX697 VHX694 VRT696:VRT697 VRT694 WBP696:WBP697 WBP694 WLL696:WLL697 WLL694 WVH696:WVH697 WVH694 I700:I701 I697:I698 I383:I385 IV383:IV385 SR379:SR381 ACN379:ACN381 AMJ379:AMJ381 AWF379:AWF381 BGB379:BGB381 BPX379:BPX381 BZT379:BZT381 CJP379:CJP381 CTL379:CTL381 DDH379:DDH381 DND379:DND381 DWZ379:DWZ381 EGV379:EGV381 EQR379:EQR381 FAN379:FAN381 FKJ379:FKJ381 FUF379:FUF381 GEB379:GEB381 GNX379:GNX381 GXT379:GXT381 HHP379:HHP381 HRL379:HRL381 IBH379:IBH381 ILD379:ILD381 IUZ379:IUZ381 JEV379:JEV381 JOR379:JOR381 JYN379:JYN381 KIJ379:KIJ381 KSF379:KSF381 LCB379:LCB381 LLX379:LLX381 LVT379:LVT381 MFP379:MFP381 MPL379:MPL381 MZH379:MZH381 NJD379:NJD381 NSZ379:NSZ381 OCV379:OCV381 OMR379:OMR381 OWN379:OWN381 PGJ379:PGJ381 PQF379:PQF381 QAB379:QAB381 QJX379:QJX381 QTT379:QTT381 RDP379:RDP381 RNL379:RNL381 RXH379:RXH381 SHD379:SHD381 SQZ379:SQZ381 TAV379:TAV381 TKR379:TKR381 TUN379:TUN381 UEJ379:UEJ381 UOF379:UOF381 UYB379:UYB381 VHX379:VHX381 VRT379:VRT381 WBP379:WBP381 WLL379:WLL381 I622:I660 IV626 SR622 ACN622 AMJ622 AWF622 BGB622 BPX622 BZT622 CJP622 CTL622 DDH622 DND622 DWZ622 EGV622 EQR622 FAN622 FKJ622 FUF622 GEB622 GNX622 GXT622 HHP622 HRL622 IBH622 ILD622 IUZ622 JEV622 JOR622 JYN622 KIJ622 KSF622 LCB622 LLX622 LVT622 MFP622 MPL622 MZH622 NJD622 NSZ622 OCV622 OMR622 OWN622 PGJ622 PQF622 QAB622 QJX622 QTT622 RDP622 RNL622 RXH622 SHD622 SQZ622 TAV622 TKR622 TUN622 UEJ622 UOF622 UYB622 VHX622 VRT622 WBP622 WLL622 WVH622 IV538:IV539 SR534:SR535 ACN534:ACN535 AMJ534:AMJ535 AWF534:AWF535 BGB534:BGB535 BPX534:BPX535 BZT534:BZT535 CJP534:CJP535 CTL534:CTL535 DDH534:DDH535 DND534:DND535 DWZ534:DWZ535 EGV534:EGV535 EQR534:EQR535 FAN534:FAN535 FKJ534:FKJ535 FUF534:FUF535 GEB534:GEB535 GNX534:GNX535 GXT534:GXT535 HHP534:HHP535 HRL534:HRL535 IBH534:IBH535 ILD534:ILD535 IUZ534:IUZ535 JEV534:JEV535 JOR534:JOR535 JYN534:JYN535 KIJ534:KIJ535 KSF534:KSF535 LCB534:LCB535 LLX534:LLX535 LVT534:LVT535 MFP534:MFP535 MPL534:MPL535 MZH534:MZH535 NJD534:NJD535 NSZ534:NSZ535 OCV534:OCV535 OMR534:OMR535 OWN534:OWN535 PGJ534:PGJ535 PQF534:PQF535 QAB534:QAB535 QJX534:QJX535 QTT534:QTT535 RDP534:RDP535 RNL534:RNL535 RXH534:RXH535 SHD534:SHD535 SQZ534:SQZ535 TAV534:TAV535 TKR534:TKR535 TUN534:TUN535 UEJ534:UEJ535 UOF534:UOF535 UYB534:UYB535 VHX534:VHX535 VRT534:VRT535 WBP534:WBP535 WLL534:WLL535 WVH534:WVH535 WVQ318:WVQ341 I581 IV581 SR577 ACN577 AMJ577 AWF577 BGB577 BPX577 BZT577 CJP577 CTL577 DDH577 DND577 DWZ577 EGV577 EQR577 FAN577 FKJ577 FUF577 GEB577 GNX577 GXT577 HHP577 HRL577 IBH577 ILD577 IUZ577 JEV577 JOR577 JYN577 KIJ577 KSF577 LCB577 LLX577 LVT577 MFP577 MPL577 MZH577 NJD577 NSZ577 OCV577 OMR577 OWN577 PGJ577 PQF577 QAB577 QJX577 QTT577 RDP577 RNL577 RXH577 SHD577 SQZ577 TAV577 TKR577 TUN577 UEJ577 UOF577 UYB577 VHX577 VRT577 WBP577 WLL577 WVH577 WVH362:WVH374 WVH233:WVH236 WLL233:WLL236 WBP233:WBP236 VRT233:VRT236 VHX233:VHX236 UYB233:UYB236 UOF233:UOF236 UEJ233:UEJ236 TUN233:TUN236 TKR233:TKR236 TAV233:TAV236 SQZ233:SQZ236 SHD233:SHD236 RXH233:RXH236 RNL233:RNL236 RDP233:RDP236 QTT233:QTT236 QJX233:QJX236 QAB233:QAB236 PQF233:PQF236 PGJ233:PGJ236 OWN233:OWN236 OMR233:OMR236 OCV233:OCV236 NSZ233:NSZ236 NJD233:NJD236 MZH233:MZH236 MPL233:MPL236 MFP233:MFP236 LVT233:LVT236 LLX233:LLX236 LCB233:LCB236 KSF233:KSF236 KIJ233:KIJ236 JYN233:JYN236 JOR233:JOR236 JEV233:JEV236 IUZ233:IUZ236 ILD233:ILD236 IBH233:IBH236 HRL233:HRL236 HHP233:HHP236 GXT233:GXT236 GNX233:GNX236 GEB233:GEB236 FUF233:FUF236 FKJ233:FKJ236 FAN233:FAN236 EQR233:EQR236 EGV233:EGV236 DWZ233:DWZ236 DND233:DND236 DDH233:DDH236 CTL233:CTL236 CJP233:CJP236 BZT233:BZT236 BPX233:BPX236 BGB233:BGB236 AWF233:AWF236 AMJ233:AMJ236 ACN233:ACN236 SR233:SR236 IV237:IV240 I237:I240 I366:I378 IV366:IV378 SR362:SR374 ACN362:ACN374 AMJ362:AMJ374 AWF362:AWF374 BGB362:BGB374 BPX362:BPX374 BZT362:BZT374 CJP362:CJP374 CTL362:CTL374 DDH362:DDH374 DND362:DND374 DWZ362:DWZ374 EGV362:EGV374 EQR362:EQR374 FAN362:FAN374 FKJ362:FKJ374 FUF362:FUF374 GEB362:GEB374 GNX362:GNX374 GXT362:GXT374 HHP362:HHP374 HRL362:HRL374 IBH362:IBH374 ILD362:ILD374 IUZ362:IUZ374 JEV362:JEV374 JOR362:JOR374 JYN362:JYN374 KIJ362:KIJ374 KSF362:KSF374 LCB362:LCB374 LLX362:LLX374 LVT362:LVT374 MFP362:MFP374 MPL362:MPL374 MZH362:MZH374 NJD362:NJD374 NSZ362:NSZ374 OCV362:OCV374 OMR362:OMR374 OWN362:OWN374 PGJ362:PGJ374 PQF362:PQF374 QAB362:QAB374 QJX362:QJX374 QTT362:QTT374 RDP362:RDP374 RNL362:RNL374 RXH362:RXH374 SHD362:SHD374 SQZ362:SQZ374 TAV362:TAV374 TKR362:TKR374 TUN362:TUN374 UEJ362:UEJ374 UOF362:UOF374 UYB362:UYB374 VHX362:VHX374 VRT362:VRT374 WBP362:WBP374 WLL362:WLL374 WVH28:WVH31 WLL28:WLL31 WBP28:WBP31 VRT28:VRT31 VHX28:VHX31 UYB28:UYB31 UOF28:UOF31 UEJ28:UEJ31 TUN28:TUN31 TKR28:TKR31 TAV28:TAV31 SQZ28:SQZ31 SHD28:SHD31 RXH28:RXH31 RNL28:RNL31 RDP28:RDP31 QTT28:QTT31 QJX28:QJX31 QAB28:QAB31 PQF28:PQF31 PGJ28:PGJ31 OWN28:OWN31 OMR28:OMR31 OCV28:OCV31 NSZ28:NSZ31 NJD28:NJD31 MZH28:MZH31 MPL28:MPL31 MFP28:MFP31 LVT28:LVT31 LLX28:LLX31 LCB28:LCB31 KSF28:KSF31 KIJ28:KIJ31 JYN28:JYN31 JOR28:JOR31 JEV28:JEV31 IUZ28:IUZ31 ILD28:ILD31 IBH28:IBH31 HRL28:HRL31 HHP28:HHP31 GXT28:GXT31 GNX28:GNX31 GEB28:GEB31 FUF28:FUF31 FKJ28:FKJ31 FAN28:FAN31 EQR28:EQR31 EGV28:EGV31 DWZ28:DWZ31 DND28:DND31 DDH28:DDH31 CTL28:CTL31 CJP28:CJP31 BZT28:BZT31 BPX28:BPX31 BGB28:BGB31 AWF28:AWF31 AMJ28:AMJ31 ACN28:ACN31 SR28:SR31 IV32:IV35 I32:I35 I313:I315 JE309:JE311 TA309:TA311 ACW309:ACW311 AMS309:AMS311 AWO309:AWO311 BGK309:BGK311 BQG309:BQG311 CAC309:CAC311 CJY309:CJY311 CTU309:CTU311 DDQ309:DDQ311 DNM309:DNM311 DXI309:DXI311 EHE309:EHE311 ERA309:ERA311 FAW309:FAW311 FKS309:FKS311 FUO309:FUO311 GEK309:GEK311 GOG309:GOG311 GYC309:GYC311 HHY309:HHY311 HRU309:HRU311 IBQ309:IBQ311 ILM309:ILM311 IVI309:IVI311 JFE309:JFE311 JPA309:JPA311 JYW309:JYW311 KIS309:KIS311 KSO309:KSO311 LCK309:LCK311 LMG309:LMG311 LWC309:LWC311 MFY309:MFY311 MPU309:MPU311 MZQ309:MZQ311 NJM309:NJM311 NTI309:NTI311 ODE309:ODE311 ONA309:ONA311 OWW309:OWW311 PGS309:PGS311 PQO309:PQO311 QAK309:QAK311 QKG309:QKG311 QUC309:QUC311 RDY309:RDY311 RNU309:RNU311 RXQ309:RXQ311 SHM309:SHM311 SRI309:SRI311 TBE309:TBE311 TLA309:TLA311 TUW309:TUW311 UES309:UES311 UOO309:UOO311 UYK309:UYK311 VIG309:VIG311 VSC309:VSC311 WBY309:WBY311 WLU309:WLU311 WVQ309:WVQ311 I322:I353 JE318:JE341 TA318:TA341 ACW318:ACW341 AMS318:AMS341 AWO318:AWO341 BGK318:BGK341 BQG318:BQG341 CAC318:CAC341 CJY318:CJY341 CTU318:CTU341 DDQ318:DDQ341 DNM318:DNM341 DXI318:DXI341 EHE318:EHE341 ERA318:ERA341 FAW318:FAW341 FKS318:FKS341 FUO318:FUO341 GEK318:GEK341 GOG318:GOG341 GYC318:GYC341 HHY318:HHY341 HRU318:HRU341 IBQ318:IBQ341 ILM318:ILM341 IVI318:IVI341 JFE318:JFE341 JPA318:JPA341 JYW318:JYW341 KIS318:KIS341 KSO318:KSO341 LCK318:LCK341 LMG318:LMG341 LWC318:LWC341 MFY318:MFY341 MPU318:MPU341 MZQ318:MZQ341 NJM318:NJM341 NTI318:NTI341 ODE318:ODE341 ONA318:ONA341 OWW318:OWW341 PGS318:PGS341 PQO318:PQO341 QAK318:QAK341 QKG318:QKG341 QUC318:QUC341 RDY318:RDY341 RNU318:RNU341 RXQ318:RXQ341 SHM318:SHM341 SRI318:SRI341 TBE318:TBE341 TLA318:TLA341 TUW318:TUW341 UES318:UES341 UOO318:UOO341 UYK318:UYK341 VIG318:VIG341 VSC318:VSC341 WBY318:WBY341 WLU318:WLU341 I538:I539">
      <formula1>1</formula1>
      <formula2>500</formula2>
    </dataValidation>
    <dataValidation type="textLength" allowBlank="1" showInputMessage="1" showErrorMessage="1" errorTitle="opis dostopa " error="Obvezen podatek!" prompt="Obvezen podatek" sqref="L188:L206 M215 L217:L218 L404:L418 L481 L799:L800 L592:L611 L854:L855 L462:L471 L882:L892 L9:L30 L213:L215 L432:L458 N430 L662:L666 L523:L527 WVK379:WVK381 WVK874:WVK876 L94:L182 IY103:IY107 SU103:SU107 ACQ103:ACQ107 AMM103:AMM107 AWI103:AWI107 BGE103:BGE107 BQA103:BQA107 BZW103:BZW107 CJS103:CJS107 CTO103:CTO107 DDK103:DDK107 DNG103:DNG107 DXC103:DXC107 EGY103:EGY107 EQU103:EQU107 FAQ103:FAQ107 FKM103:FKM107 FUI103:FUI107 GEE103:GEE107 GOA103:GOA107 GXW103:GXW107 HHS103:HHS107 HRO103:HRO107 IBK103:IBK107 ILG103:ILG107 IVC103:IVC107 JEY103:JEY107 JOU103:JOU107 JYQ103:JYQ107 KIM103:KIM107 KSI103:KSI107 LCE103:LCE107 LMA103:LMA107 LVW103:LVW107 MFS103:MFS107 MPO103:MPO107 MZK103:MZK107 NJG103:NJG107 NTC103:NTC107 OCY103:OCY107 OMU103:OMU107 OWQ103:OWQ107 PGM103:PGM107 PQI103:PQI107 QAE103:QAE107 QKA103:QKA107 QTW103:QTW107 RDS103:RDS107 RNO103:RNO107 RXK103:RXK107 SHG103:SHG107 SRC103:SRC107 TAY103:TAY107 TKU103:TKU107 TUQ103:TUQ107 UEM103:UEM107 UOI103:UOI107 UYE103:UYE107 VIA103:VIA107 VRW103:VRW107 WBS103:WBS107 WLO103:WLO107 WVK103:WVK107 IY342:IY349 SU342:SU349 ACQ342:ACQ349 AMM342:AMM349 AWI342:AWI349 BGE342:BGE349 BQA342:BQA349 BZW342:BZW349 CJS342:CJS349 CTO342:CTO349 DDK342:DDK349 DNG342:DNG349 DXC342:DXC349 EGY342:EGY349 EQU342:EQU349 FAQ342:FAQ349 FKM342:FKM349 FUI342:FUI349 GEE342:GEE349 GOA342:GOA349 GXW342:GXW349 HHS342:HHS349 HRO342:HRO349 IBK342:IBK349 ILG342:ILG349 IVC342:IVC349 JEY342:JEY349 JOU342:JOU349 JYQ342:JYQ349 KIM342:KIM349 KSI342:KSI349 LCE342:LCE349 LMA342:LMA349 LVW342:LVW349 MFS342:MFS349 MPO342:MPO349 MZK342:MZK349 NJG342:NJG349 NTC342:NTC349 OCY342:OCY349 OMU342:OMU349 OWQ342:OWQ349 PGM342:PGM349 PQI342:PQI349 QAE342:QAE349 QKA342:QKA349 QTW342:QTW349 RDS342:RDS349 RNO342:RNO349 RXK342:RXK349 SHG342:SHG349 SRC342:SRC349 TAY342:TAY349 TKU342:TKU349 TUQ342:TUQ349 UEM342:UEM349 UOI342:UOI349 UYE342:UYE349 VIA342:VIA349 VRW342:VRW349 WBS342:WBS349 WLO342:WLO349 WVK342:WVK349 WVK699:WVK746 L703:L775 IY699:IY746 SU699:SU746 ACQ699:ACQ746 AMM699:AMM746 AWI699:AWI746 BGE699:BGE746 BQA699:BQA746 BZW699:BZW746 CJS699:CJS746 CTO699:CTO746 DDK699:DDK746 DNG699:DNG746 DXC699:DXC746 EGY699:EGY746 EQU699:EQU746 FAQ699:FAQ746 FKM699:FKM746 FUI699:FUI746 GEE699:GEE746 GOA699:GOA746 GXW699:GXW746 HHS699:HHS746 HRO699:HRO746 IBK699:IBK746 ILG699:ILG746 IVC699:IVC746 JEY699:JEY746 JOU699:JOU746 JYQ699:JYQ746 KIM699:KIM746 KSI699:KSI746 LCE699:LCE746 LMA699:LMA746 LVW699:LVW746 MFS699:MFS746 MPO699:MPO746 MZK699:MZK746 NJG699:NJG746 NTC699:NTC746 OCY699:OCY746 OMU699:OMU746 OWQ699:OWQ746 PGM699:PGM746 PQI699:PQI746 QAE699:QAE746 QKA699:QKA746 QTW699:QTW746 RDS699:RDS746 RNO699:RNO746 RXK699:RXK746 SHG699:SHG746 SRC699:SRC746 TAY699:TAY746 TKU699:TKU746 TUQ699:TUQ746 UEM699:UEM746 UOI699:UOI746 UYE699:UYE746 VIA699:VIA746 VRW699:VRW746 WBS699:WBS746 WLO699:WLO746 IY774:IY791 SU774:SU791 ACQ774:ACQ791 AMM774:AMM791 AWI774:AWI791 BGE774:BGE791 BQA774:BQA791 BZW774:BZW791 CJS774:CJS791 CTO774:CTO791 DDK774:DDK791 DNG774:DNG791 DXC774:DXC791 EGY774:EGY791 EQU774:EQU791 FAQ774:FAQ791 FKM774:FKM791 FUI774:FUI791 GEE774:GEE791 GOA774:GOA791 GXW774:GXW791 HHS774:HHS791 HRO774:HRO791 IBK774:IBK791 ILG774:ILG791 IVC774:IVC791 JEY774:JEY791 JOU774:JOU791 JYQ774:JYQ791 KIM774:KIM791 KSI774:KSI791 LCE774:LCE791 LMA774:LMA791 LVW774:LVW791 MFS774:MFS791 MPO774:MPO791 MZK774:MZK791 NJG774:NJG791 NTC774:NTC791 OCY774:OCY791 OMU774:OMU791 OWQ774:OWQ791 PGM774:PGM791 PQI774:PQI791 QAE774:QAE791 QKA774:QKA791 QTW774:QTW791 RDS774:RDS791 RNO774:RNO791 RXK774:RXK791 SHG774:SHG791 SRC774:SRC791 TAY774:TAY791 TKU774:TKU791 TUQ774:TUQ791 UEM774:UEM791 UOI774:UOI791 UYE774:UYE791 VIA774:VIA791 VRW774:VRW791 WBS774:WBS791 WLO774:WLO791 WVK774:WVK791 L778:L796 J776:J777 L420:L429 IY416 SU416 ACQ416 AMM416 AWI416 BGE416 BQA416 BZW416 CJS416 CTO416 DDK416 DNG416 DXC416 EGY416 EQU416 FAQ416 FKM416 FUI416 GEE416 GOA416 GXW416 HHS416 HRO416 IBK416 ILG416 IVC416 JEY416 JOU416 JYQ416 KIM416 KSI416 LCE416 LMA416 LVW416 MFS416 MPO416 MZK416 NJG416 NTC416 OCY416 OMU416 OWQ416 PGM416 PQI416 QAE416 QKA416 QTW416 RDS416 RNO416 RXK416 SHG416 SRC416 TAY416 TKU416 TUQ416 UEM416 UOI416 UYE416 VIA416 VRW416 WBS416 WLO416 WVK416 L878:L880 IY874:IY876 SU874:SU876 ACQ874:ACQ876 AMM874:AMM876 AWI874:AWI876 BGE874:BGE876 BQA874:BQA876 BZW874:BZW876 CJS874:CJS876 CTO874:CTO876 DDK874:DDK876 DNG874:DNG876 DXC874:DXC876 EGY874:EGY876 EQU874:EQU876 FAQ874:FAQ876 FKM874:FKM876 FUI874:FUI876 GEE874:GEE876 GOA874:GOA876 GXW874:GXW876 HHS874:HHS876 HRO874:HRO876 IBK874:IBK876 ILG874:ILG876 IVC874:IVC876 JEY874:JEY876 JOU874:JOU876 JYQ874:JYQ876 KIM874:KIM876 KSI874:KSI876 LCE874:LCE876 LMA874:LMA876 LVW874:LVW876 MFS874:MFS876 MPO874:MPO876 MZK874:MZK876 NJG874:NJG876 NTC874:NTC876 OCY874:OCY876 OMU874:OMU876 OWQ874:OWQ876 PGM874:PGM876 PQI874:PQI876 QAE874:QAE876 QKA874:QKA876 QTW874:QTW876 RDS874:RDS876 RNO874:RNO876 RXK874:RXK876 SHG874:SHG876 SRC874:SRC876 TAY874:TAY876 TKU874:TKU876 TUQ874:TUQ876 UEM874:UEM876 UOI874:UOI876 UYE874:UYE876 VIA874:VIA876 VRW874:VRW876 WBS874:WBS876 WLO874:WLO876 IY696:IY697 IY694 SU696:SU697 SU694 ACQ696:ACQ697 ACQ694 AMM696:AMM697 AMM694 AWI696:AWI697 AWI694 BGE696:BGE697 BGE694 BQA696:BQA697 BQA694 BZW696:BZW697 BZW694 CJS696:CJS697 CJS694 CTO696:CTO697 CTO694 DDK696:DDK697 DDK694 DNG696:DNG697 DNG694 DXC696:DXC697 DXC694 EGY696:EGY697 EGY694 EQU696:EQU697 EQU694 FAQ696:FAQ697 FAQ694 FKM696:FKM697 FKM694 FUI696:FUI697 FUI694 GEE696:GEE697 GEE694 GOA696:GOA697 GOA694 GXW696:GXW697 GXW694 HHS696:HHS697 HHS694 HRO696:HRO697 HRO694 IBK696:IBK697 IBK694 ILG696:ILG697 ILG694 IVC696:IVC697 IVC694 JEY696:JEY697 JEY694 JOU696:JOU697 JOU694 JYQ696:JYQ697 JYQ694 KIM696:KIM697 KIM694 KSI696:KSI697 KSI694 LCE696:LCE697 LCE694 LMA696:LMA697 LMA694 LVW696:LVW697 LVW694 MFS696:MFS697 MFS694 MPO696:MPO697 MPO694 MZK696:MZK697 MZK694 NJG696:NJG697 NJG694 NTC696:NTC697 NTC694 OCY696:OCY697 OCY694 OMU696:OMU697 OMU694 OWQ696:OWQ697 OWQ694 PGM696:PGM697 PGM694 PQI696:PQI697 PQI694 QAE696:QAE697 QAE694 QKA696:QKA697 QKA694 QTW696:QTW697 QTW694 RDS696:RDS697 RDS694 RNO696:RNO697 RNO694 RXK696:RXK697 RXK694 SHG696:SHG697 SHG694 SRC696:SRC697 SRC694 TAY696:TAY697 TAY694 TKU696:TKU697 TKU694 TUQ696:TUQ697 TUQ694 UEM696:UEM697 UEM694 UOI696:UOI697 UOI694 UYE696:UYE697 UYE694 VIA696:VIA697 VIA694 VRW696:VRW697 VRW694 WBS696:WBS697 WBS694 WLO696:WLO697 WLO694 WVK696:WVK697 WVK694 L700:L701 L668:L698 L383:L385 IY379:IY381 SU379:SU381 ACQ379:ACQ381 AMM379:AMM381 AWI379:AWI381 BGE379:BGE381 BQA379:BQA381 BZW379:BZW381 CJS379:CJS381 CTO379:CTO381 DDK379:DDK381 DNG379:DNG381 DXC379:DXC381 EGY379:EGY381 EQU379:EQU381 FAQ379:FAQ381 FKM379:FKM381 FUI379:FUI381 GEE379:GEE381 GOA379:GOA381 GXW379:GXW381 HHS379:HHS381 HRO379:HRO381 IBK379:IBK381 ILG379:ILG381 IVC379:IVC381 JEY379:JEY381 JOU379:JOU381 JYQ379:JYQ381 KIM379:KIM381 KSI379:KSI381 LCE379:LCE381 LMA379:LMA381 LVW379:LVW381 MFS379:MFS381 MPO379:MPO381 MZK379:MZK381 NJG379:NJG381 NTC379:NTC381 OCY379:OCY381 OMU379:OMU381 OWQ379:OWQ381 PGM379:PGM381 PQI379:PQI381 QAE379:QAE381 QKA379:QKA381 QTW379:QTW381 RDS379:RDS381 RNO379:RNO381 RXK379:RXK381 SHG379:SHG381 SRC379:SRC381 TAY379:TAY381 TKU379:TKU381 TUQ379:TUQ381 UEM379:UEM381 UOI379:UOI381 UYE379:UYE381 VIA379:VIA381 VRW379:VRW381 WBS379:WBS381 WLO379:WLO381 L622:L660 IY622 SU622 ACQ622 AMM622 AWI622 BGE622 BQA622 BZW622 CJS622 CTO622 DDK622 DNG622 DXC622 EGY622 EQU622 FAQ622 FKM622 FUI622 GEE622 GOA622 GXW622 HHS622 HRO622 IBK622 ILG622 IVC622 JEY622 JOU622 JYQ622 KIM622 KSI622 LCE622 LMA622 LVW622 MFS622 MPO622 MZK622 NJG622 NTC622 OCY622 OMU622 OWQ622 PGM622 PQI622 QAE622 QKA622 QTW622 RDS622 RNO622 RXK622 SHG622 SRC622 TAY622 TKU622 TUQ622 UEM622 UOI622 UYE622 VIA622 VRW622 WBS622 WLO622 WVK622 IY534:IY535 SU534:SU535 ACQ534:ACQ535 AMM534:AMM535 AWI534:AWI535 BGE534:BGE535 BQA534:BQA535 BZW534:BZW535 CJS534:CJS535 CTO534:CTO535 DDK534:DDK535 DNG534:DNG535 DXC534:DXC535 EGY534:EGY535 EQU534:EQU535 FAQ534:FAQ535 FKM534:FKM535 FUI534:FUI535 GEE534:GEE535 GOA534:GOA535 GXW534:GXW535 HHS534:HHS535 HRO534:HRO535 IBK534:IBK535 ILG534:ILG535 IVC534:IVC535 JEY534:JEY535 JOU534:JOU535 JYQ534:JYQ535 KIM534:KIM535 KSI534:KSI535 LCE534:LCE535 LMA534:LMA535 LVW534:LVW535 MFS534:MFS535 MPO534:MPO535 MZK534:MZK535 NJG534:NJG535 NTC534:NTC535 OCY534:OCY535 OMU534:OMU535 OWQ534:OWQ535 PGM534:PGM535 PQI534:PQI535 QAE534:QAE535 QKA534:QKA535 QTW534:QTW535 RDS534:RDS535 RNO534:RNO535 RXK534:RXK535 SHG534:SHG535 SRC534:SRC535 TAY534:TAY535 TKU534:TKU535 TUQ534:TUQ535 UEM534:UEM535 UOI534:UOI535 UYE534:UYE535 VIA534:VIA535 VRW534:VRW535 WBS534:WBS535 WLO534:WLO535 WVK534:WVK535 WVT318:WVT341 L581 IY577 SU577 ACQ577 AMM577 AWI577 BGE577 BQA577 BZW577 CJS577 CTO577 DDK577 DNG577 DXC577 EGY577 EQU577 FAQ577 FKM577 FUI577 GEE577 GOA577 GXW577 HHS577 HRO577 IBK577 ILG577 IVC577 JEY577 JOU577 JYQ577 KIM577 KSI577 LCE577 LMA577 LVW577 MFS577 MPO577 MZK577 NJG577 NTC577 OCY577 OMU577 OWQ577 PGM577 PQI577 QAE577 QKA577 QTW577 RDS577 RNO577 RXK577 SHG577 SRC577 TAY577 TKU577 TUQ577 UEM577 UOI577 UYE577 VIA577 VRW577 WBS577 WLO577 WVK577 WVK362:WVK374 WVK233:WVK236 WLO233:WLO236 WBS233:WBS236 VRW233:VRW236 VIA233:VIA236 UYE233:UYE236 UOI233:UOI236 UEM233:UEM236 TUQ233:TUQ236 TKU233:TKU236 TAY233:TAY236 SRC233:SRC236 SHG233:SHG236 RXK233:RXK236 RNO233:RNO236 RDS233:RDS236 QTW233:QTW236 QKA233:QKA236 QAE233:QAE236 PQI233:PQI236 PGM233:PGM236 OWQ233:OWQ236 OMU233:OMU236 OCY233:OCY236 NTC233:NTC236 NJG233:NJG236 MZK233:MZK236 MPO233:MPO236 MFS233:MFS236 LVW233:LVW236 LMA233:LMA236 LCE233:LCE236 KSI233:KSI236 KIM233:KIM236 JYQ233:JYQ236 JOU233:JOU236 JEY233:JEY236 IVC233:IVC236 ILG233:ILG236 IBK233:IBK236 HRO233:HRO236 HHS233:HHS236 GXW233:GXW236 GOA233:GOA236 GEE233:GEE236 FUI233:FUI236 FKM233:FKM236 FAQ233:FAQ236 EQU233:EQU236 EGY233:EGY236 DXC233:DXC236 DNG233:DNG236 DDK233:DDK236 CTO233:CTO236 CJS233:CJS236 BZW233:BZW236 BQA233:BQA236 BGE233:BGE236 AWI233:AWI236 AMM233:AMM236 ACQ233:ACQ236 SU233:SU236 IY233:IY236 L237:L240 L366:L378 IY362:IY374 SU362:SU374 ACQ362:ACQ374 AMM362:AMM374 AWI362:AWI374 BGE362:BGE374 BQA362:BQA374 BZW362:BZW374 CJS362:CJS374 CTO362:CTO374 DDK362:DDK374 DNG362:DNG374 DXC362:DXC374 EGY362:EGY374 EQU362:EQU374 FAQ362:FAQ374 FKM362:FKM374 FUI362:FUI374 GEE362:GEE374 GOA362:GOA374 GXW362:GXW374 HHS362:HHS374 HRO362:HRO374 IBK362:IBK374 ILG362:ILG374 IVC362:IVC374 JEY362:JEY374 JOU362:JOU374 JYQ362:JYQ374 KIM362:KIM374 KSI362:KSI374 LCE362:LCE374 LMA362:LMA374 LVW362:LVW374 MFS362:MFS374 MPO362:MPO374 MZK362:MZK374 NJG362:NJG374 NTC362:NTC374 OCY362:OCY374 OMU362:OMU374 OWQ362:OWQ374 PGM362:PGM374 PQI362:PQI374 QAE362:QAE374 QKA362:QKA374 QTW362:QTW374 RDS362:RDS374 RNO362:RNO374 RXK362:RXK374 SHG362:SHG374 SRC362:SRC374 TAY362:TAY374 TKU362:TKU374 TUQ362:TUQ374 UEM362:UEM374 UOI362:UOI374 UYE362:UYE374 VIA362:VIA374 VRW362:VRW374 WBS362:WBS374 WLO362:WLO374 WVK28:WVK31 WLO28:WLO31 WBS28:WBS31 VRW28:VRW31 VIA28:VIA31 UYE28:UYE31 UOI28:UOI31 UEM28:UEM31 TUQ28:TUQ31 TKU28:TKU31 TAY28:TAY31 SRC28:SRC31 SHG28:SHG31 RXK28:RXK31 RNO28:RNO31 RDS28:RDS31 QTW28:QTW31 QKA28:QKA31 QAE28:QAE31 PQI28:PQI31 PGM28:PGM31 OWQ28:OWQ31 OMU28:OMU31 OCY28:OCY31 NTC28:NTC31 NJG28:NJG31 MZK28:MZK31 MPO28:MPO31 MFS28:MFS31 LVW28:LVW31 LMA28:LMA31 LCE28:LCE31 KSI28:KSI31 KIM28:KIM31 JYQ28:JYQ31 JOU28:JOU31 JEY28:JEY31 IVC28:IVC31 ILG28:ILG31 IBK28:IBK31 HRO28:HRO31 HHS28:HHS31 GXW28:GXW31 GOA28:GOA31 GEE28:GEE31 FUI28:FUI31 FKM28:FKM31 FAQ28:FAQ31 EQU28:EQU31 EGY28:EGY31 DXC28:DXC31 DNG28:DNG31 DDK28:DDK31 CTO28:CTO31 CJS28:CJS31 BZW28:BZW31 BQA28:BQA31 BGE28:BGE31 AWI28:AWI31 AMM28:AMM31 ACQ28:ACQ31 SU28:SU31 IY28:IY31 L32:L35 L313:L315 JH309:JH311 TD309:TD311 ACZ309:ACZ311 AMV309:AMV311 AWR309:AWR311 BGN309:BGN311 BQJ309:BQJ311 CAF309:CAF311 CKB309:CKB311 CTX309:CTX311 DDT309:DDT311 DNP309:DNP311 DXL309:DXL311 EHH309:EHH311 ERD309:ERD311 FAZ309:FAZ311 FKV309:FKV311 FUR309:FUR311 GEN309:GEN311 GOJ309:GOJ311 GYF309:GYF311 HIB309:HIB311 HRX309:HRX311 IBT309:IBT311 ILP309:ILP311 IVL309:IVL311 JFH309:JFH311 JPD309:JPD311 JYZ309:JYZ311 KIV309:KIV311 KSR309:KSR311 LCN309:LCN311 LMJ309:LMJ311 LWF309:LWF311 MGB309:MGB311 MPX309:MPX311 MZT309:MZT311 NJP309:NJP311 NTL309:NTL311 ODH309:ODH311 OND309:OND311 OWZ309:OWZ311 PGV309:PGV311 PQR309:PQR311 QAN309:QAN311 QKJ309:QKJ311 QUF309:QUF311 REB309:REB311 RNX309:RNX311 RXT309:RXT311 SHP309:SHP311 SRL309:SRL311 TBH309:TBH311 TLD309:TLD311 TUZ309:TUZ311 UEV309:UEV311 UOR309:UOR311 UYN309:UYN311 VIJ309:VIJ311 VSF309:VSF311 WCB309:WCB311 WLX309:WLX311 WVT309:WVT311 L322:L353 JH318:JH341 TD318:TD341 ACZ318:ACZ341 AMV318:AMV341 AWR318:AWR341 BGN318:BGN341 BQJ318:BQJ341 CAF318:CAF341 CKB318:CKB341 CTX318:CTX341 DDT318:DDT341 DNP318:DNP341 DXL318:DXL341 EHH318:EHH341 ERD318:ERD341 FAZ318:FAZ341 FKV318:FKV341 FUR318:FUR341 GEN318:GEN341 GOJ318:GOJ341 GYF318:GYF341 HIB318:HIB341 HRX318:HRX341 IBT318:IBT341 ILP318:ILP341 IVL318:IVL341 JFH318:JFH341 JPD318:JPD341 JYZ318:JYZ341 KIV318:KIV341 KSR318:KSR341 LCN318:LCN341 LMJ318:LMJ341 LWF318:LWF341 MGB318:MGB341 MPX318:MPX341 MZT318:MZT341 NJP318:NJP341 NTL318:NTL341 ODH318:ODH341 OND318:OND341 OWZ318:OWZ341 PGV318:PGV341 PQR318:PQR341 QAN318:QAN341 QKJ318:QKJ341 QUF318:QUF341 REB318:REB341 RNX318:RNX341 RXT318:RXT341 SHP318:SHP341 SRL318:SRL341 TBH318:TBH341 TLD318:TLD341 TUZ318:TUZ341 UEV318:UEV341 UOR318:UOR341 UYN318:UYN341 VIJ318:VIJ341 VSF318:VSF341 WCB318:WCB341 WLX318:WLX341 L538:L539">
      <formula1>1</formula1>
      <formula2>300</formula2>
    </dataValidation>
    <dataValidation type="textLength" allowBlank="1" showInputMessage="1" showErrorMessage="1" errorTitle="Access" error="Obvezen podatek - v angleškem jeziku" prompt="Obvezen podatek" sqref="M188:M206 M217:M218 M404:M418 M481 M799:M800 M592:M611 M854:M855 M462:M471 M882:M892 M511 M9:M30 M213:M214 M432:M458 O430 M662:M666 M523:M527 WVL379:WVL381 WVL874:WVL876 M94:M182 IZ103:IZ107 SV103:SV107 ACR103:ACR107 AMN103:AMN107 AWJ103:AWJ107 BGF103:BGF107 BQB103:BQB107 BZX103:BZX107 CJT103:CJT107 CTP103:CTP107 DDL103:DDL107 DNH103:DNH107 DXD103:DXD107 EGZ103:EGZ107 EQV103:EQV107 FAR103:FAR107 FKN103:FKN107 FUJ103:FUJ107 GEF103:GEF107 GOB103:GOB107 GXX103:GXX107 HHT103:HHT107 HRP103:HRP107 IBL103:IBL107 ILH103:ILH107 IVD103:IVD107 JEZ103:JEZ107 JOV103:JOV107 JYR103:JYR107 KIN103:KIN107 KSJ103:KSJ107 LCF103:LCF107 LMB103:LMB107 LVX103:LVX107 MFT103:MFT107 MPP103:MPP107 MZL103:MZL107 NJH103:NJH107 NTD103:NTD107 OCZ103:OCZ107 OMV103:OMV107 OWR103:OWR107 PGN103:PGN107 PQJ103:PQJ107 QAF103:QAF107 QKB103:QKB107 QTX103:QTX107 RDT103:RDT107 RNP103:RNP107 RXL103:RXL107 SHH103:SHH107 SRD103:SRD107 TAZ103:TAZ107 TKV103:TKV107 TUR103:TUR107 UEN103:UEN107 UOJ103:UOJ107 UYF103:UYF107 VIB103:VIB107 VRX103:VRX107 WBT103:WBT107 WLP103:WLP107 WVL103:WVL107 IZ342:IZ349 SV342:SV349 ACR342:ACR349 AMN342:AMN349 AWJ342:AWJ349 BGF342:BGF349 BQB342:BQB349 BZX342:BZX349 CJT342:CJT349 CTP342:CTP349 DDL342:DDL349 DNH342:DNH349 DXD342:DXD349 EGZ342:EGZ349 EQV342:EQV349 FAR342:FAR349 FKN342:FKN349 FUJ342:FUJ349 GEF342:GEF349 GOB342:GOB349 GXX342:GXX349 HHT342:HHT349 HRP342:HRP349 IBL342:IBL349 ILH342:ILH349 IVD342:IVD349 JEZ342:JEZ349 JOV342:JOV349 JYR342:JYR349 KIN342:KIN349 KSJ342:KSJ349 LCF342:LCF349 LMB342:LMB349 LVX342:LVX349 MFT342:MFT349 MPP342:MPP349 MZL342:MZL349 NJH342:NJH349 NTD342:NTD349 OCZ342:OCZ349 OMV342:OMV349 OWR342:OWR349 PGN342:PGN349 PQJ342:PQJ349 QAF342:QAF349 QKB342:QKB349 QTX342:QTX349 RDT342:RDT349 RNP342:RNP349 RXL342:RXL349 SHH342:SHH349 SRD342:SRD349 TAZ342:TAZ349 TKV342:TKV349 TUR342:TUR349 UEN342:UEN349 UOJ342:UOJ349 UYF342:UYF349 VIB342:VIB349 VRX342:VRX349 WBT342:WBT349 WLP342:WLP349 WVL342:WVL349 WVL699:WVL746 M703:M775 IZ699:IZ746 SV699:SV746 ACR699:ACR746 AMN699:AMN746 AWJ699:AWJ746 BGF699:BGF746 BQB699:BQB746 BZX699:BZX746 CJT699:CJT746 CTP699:CTP746 DDL699:DDL746 DNH699:DNH746 DXD699:DXD746 EGZ699:EGZ746 EQV699:EQV746 FAR699:FAR746 FKN699:FKN746 FUJ699:FUJ746 GEF699:GEF746 GOB699:GOB746 GXX699:GXX746 HHT699:HHT746 HRP699:HRP746 IBL699:IBL746 ILH699:ILH746 IVD699:IVD746 JEZ699:JEZ746 JOV699:JOV746 JYR699:JYR746 KIN699:KIN746 KSJ699:KSJ746 LCF699:LCF746 LMB699:LMB746 LVX699:LVX746 MFT699:MFT746 MPP699:MPP746 MZL699:MZL746 NJH699:NJH746 NTD699:NTD746 OCZ699:OCZ746 OMV699:OMV746 OWR699:OWR746 PGN699:PGN746 PQJ699:PQJ746 QAF699:QAF746 QKB699:QKB746 QTX699:QTX746 RDT699:RDT746 RNP699:RNP746 RXL699:RXL746 SHH699:SHH746 SRD699:SRD746 TAZ699:TAZ746 TKV699:TKV746 TUR699:TUR746 UEN699:UEN746 UOJ699:UOJ746 UYF699:UYF746 VIB699:VIB746 VRX699:VRX746 WBT699:WBT746 WLP699:WLP746 IZ774:IZ791 SV774:SV791 ACR774:ACR791 AMN774:AMN791 AWJ774:AWJ791 BGF774:BGF791 BQB774:BQB791 BZX774:BZX791 CJT774:CJT791 CTP774:CTP791 DDL774:DDL791 DNH774:DNH791 DXD774:DXD791 EGZ774:EGZ791 EQV774:EQV791 FAR774:FAR791 FKN774:FKN791 FUJ774:FUJ791 GEF774:GEF791 GOB774:GOB791 GXX774:GXX791 HHT774:HHT791 HRP774:HRP791 IBL774:IBL791 ILH774:ILH791 IVD774:IVD791 JEZ774:JEZ791 JOV774:JOV791 JYR774:JYR791 KIN774:KIN791 KSJ774:KSJ791 LCF774:LCF791 LMB774:LMB791 LVX774:LVX791 MFT774:MFT791 MPP774:MPP791 MZL774:MZL791 NJH774:NJH791 NTD774:NTD791 OCZ774:OCZ791 OMV774:OMV791 OWR774:OWR791 PGN774:PGN791 PQJ774:PQJ791 QAF774:QAF791 QKB774:QKB791 QTX774:QTX791 RDT774:RDT791 RNP774:RNP791 RXL774:RXL791 SHH774:SHH791 SRD774:SRD791 TAZ774:TAZ791 TKV774:TKV791 TUR774:TUR791 UEN774:UEN791 UOJ774:UOJ791 UYF774:UYF791 VIB774:VIB791 VRX774:VRX791 WBT774:WBT791 WLP774:WLP791 WVL774:WVL791 M778:M796 K776:K777 M420:M429 IZ416 SV416 ACR416 AMN416 AWJ416 BGF416 BQB416 BZX416 CJT416 CTP416 DDL416 DNH416 DXD416 EGZ416 EQV416 FAR416 FKN416 FUJ416 GEF416 GOB416 GXX416 HHT416 HRP416 IBL416 ILH416 IVD416 JEZ416 JOV416 JYR416 KIN416 KSJ416 LCF416 LMB416 LVX416 MFT416 MPP416 MZL416 NJH416 NTD416 OCZ416 OMV416 OWR416 PGN416 PQJ416 QAF416 QKB416 QTX416 RDT416 RNP416 RXL416 SHH416 SRD416 TAZ416 TKV416 TUR416 UEN416 UOJ416 UYF416 VIB416 VRX416 WBT416 WLP416 WVL416 M878:M880 IZ874:IZ876 SV874:SV876 ACR874:ACR876 AMN874:AMN876 AWJ874:AWJ876 BGF874:BGF876 BQB874:BQB876 BZX874:BZX876 CJT874:CJT876 CTP874:CTP876 DDL874:DDL876 DNH874:DNH876 DXD874:DXD876 EGZ874:EGZ876 EQV874:EQV876 FAR874:FAR876 FKN874:FKN876 FUJ874:FUJ876 GEF874:GEF876 GOB874:GOB876 GXX874:GXX876 HHT874:HHT876 HRP874:HRP876 IBL874:IBL876 ILH874:ILH876 IVD874:IVD876 JEZ874:JEZ876 JOV874:JOV876 JYR874:JYR876 KIN874:KIN876 KSJ874:KSJ876 LCF874:LCF876 LMB874:LMB876 LVX874:LVX876 MFT874:MFT876 MPP874:MPP876 MZL874:MZL876 NJH874:NJH876 NTD874:NTD876 OCZ874:OCZ876 OMV874:OMV876 OWR874:OWR876 PGN874:PGN876 PQJ874:PQJ876 QAF874:QAF876 QKB874:QKB876 QTX874:QTX876 RDT874:RDT876 RNP874:RNP876 RXL874:RXL876 SHH874:SHH876 SRD874:SRD876 TAZ874:TAZ876 TKV874:TKV876 TUR874:TUR876 UEN874:UEN876 UOJ874:UOJ876 UYF874:UYF876 VIB874:VIB876 VRX874:VRX876 WBT874:WBT876 WLP874:WLP876 IZ696:IZ697 IZ694 SV696:SV697 SV694 ACR696:ACR697 ACR694 AMN696:AMN697 AMN694 AWJ696:AWJ697 AWJ694 BGF696:BGF697 BGF694 BQB696:BQB697 BQB694 BZX696:BZX697 BZX694 CJT696:CJT697 CJT694 CTP696:CTP697 CTP694 DDL696:DDL697 DDL694 DNH696:DNH697 DNH694 DXD696:DXD697 DXD694 EGZ696:EGZ697 EGZ694 EQV696:EQV697 EQV694 FAR696:FAR697 FAR694 FKN696:FKN697 FKN694 FUJ696:FUJ697 FUJ694 GEF696:GEF697 GEF694 GOB696:GOB697 GOB694 GXX696:GXX697 GXX694 HHT696:HHT697 HHT694 HRP696:HRP697 HRP694 IBL696:IBL697 IBL694 ILH696:ILH697 ILH694 IVD696:IVD697 IVD694 JEZ696:JEZ697 JEZ694 JOV696:JOV697 JOV694 JYR696:JYR697 JYR694 KIN696:KIN697 KIN694 KSJ696:KSJ697 KSJ694 LCF696:LCF697 LCF694 LMB696:LMB697 LMB694 LVX696:LVX697 LVX694 MFT696:MFT697 MFT694 MPP696:MPP697 MPP694 MZL696:MZL697 MZL694 NJH696:NJH697 NJH694 NTD696:NTD697 NTD694 OCZ696:OCZ697 OCZ694 OMV696:OMV697 OMV694 OWR696:OWR697 OWR694 PGN696:PGN697 PGN694 PQJ696:PQJ697 PQJ694 QAF696:QAF697 QAF694 QKB696:QKB697 QKB694 QTX696:QTX697 QTX694 RDT696:RDT697 RDT694 RNP696:RNP697 RNP694 RXL696:RXL697 RXL694 SHH696:SHH697 SHH694 SRD696:SRD697 SRD694 TAZ696:TAZ697 TAZ694 TKV696:TKV697 TKV694 TUR696:TUR697 TUR694 UEN696:UEN697 UEN694 UOJ696:UOJ697 UOJ694 UYF696:UYF697 UYF694 VIB696:VIB697 VIB694 VRX696:VRX697 VRX694 WBT696:WBT697 WBT694 WLP696:WLP697 WLP694 WVL696:WVL697 WVL694 M700:M701 M668:M698 M383:M385 IZ379:IZ381 SV379:SV381 ACR379:ACR381 AMN379:AMN381 AWJ379:AWJ381 BGF379:BGF381 BQB379:BQB381 BZX379:BZX381 CJT379:CJT381 CTP379:CTP381 DDL379:DDL381 DNH379:DNH381 DXD379:DXD381 EGZ379:EGZ381 EQV379:EQV381 FAR379:FAR381 FKN379:FKN381 FUJ379:FUJ381 GEF379:GEF381 GOB379:GOB381 GXX379:GXX381 HHT379:HHT381 HRP379:HRP381 IBL379:IBL381 ILH379:ILH381 IVD379:IVD381 JEZ379:JEZ381 JOV379:JOV381 JYR379:JYR381 KIN379:KIN381 KSJ379:KSJ381 LCF379:LCF381 LMB379:LMB381 LVX379:LVX381 MFT379:MFT381 MPP379:MPP381 MZL379:MZL381 NJH379:NJH381 NTD379:NTD381 OCZ379:OCZ381 OMV379:OMV381 OWR379:OWR381 PGN379:PGN381 PQJ379:PQJ381 QAF379:QAF381 QKB379:QKB381 QTX379:QTX381 RDT379:RDT381 RNP379:RNP381 RXL379:RXL381 SHH379:SHH381 SRD379:SRD381 TAZ379:TAZ381 TKV379:TKV381 TUR379:TUR381 UEN379:UEN381 UOJ379:UOJ381 UYF379:UYF381 VIB379:VIB381 VRX379:VRX381 WBT379:WBT381 WLP379:WLP381 M622:M660 IZ622 SV622 ACR622 AMN622 AWJ622 BGF622 BQB622 BZX622 CJT622 CTP622 DDL622 DNH622 DXD622 EGZ622 EQV622 FAR622 FKN622 FUJ622 GEF622 GOB622 GXX622 HHT622 HRP622 IBL622 ILH622 IVD622 JEZ622 JOV622 JYR622 KIN622 KSJ622 LCF622 LMB622 LVX622 MFT622 MPP622 MZL622 NJH622 NTD622 OCZ622 OMV622 OWR622 PGN622 PQJ622 QAF622 QKB622 QTX622 RDT622 RNP622 RXL622 SHH622 SRD622 TAZ622 TKV622 TUR622 UEN622 UOJ622 UYF622 VIB622 VRX622 WBT622 WLP622 WVL622 IZ534:IZ535 SV534:SV535 ACR534:ACR535 AMN534:AMN535 AWJ534:AWJ535 BGF534:BGF535 BQB534:BQB535 BZX534:BZX535 CJT534:CJT535 CTP534:CTP535 DDL534:DDL535 DNH534:DNH535 DXD534:DXD535 EGZ534:EGZ535 EQV534:EQV535 FAR534:FAR535 FKN534:FKN535 FUJ534:FUJ535 GEF534:GEF535 GOB534:GOB535 GXX534:GXX535 HHT534:HHT535 HRP534:HRP535 IBL534:IBL535 ILH534:ILH535 IVD534:IVD535 JEZ534:JEZ535 JOV534:JOV535 JYR534:JYR535 KIN534:KIN535 KSJ534:KSJ535 LCF534:LCF535 LMB534:LMB535 LVX534:LVX535 MFT534:MFT535 MPP534:MPP535 MZL534:MZL535 NJH534:NJH535 NTD534:NTD535 OCZ534:OCZ535 OMV534:OMV535 OWR534:OWR535 PGN534:PGN535 PQJ534:PQJ535 QAF534:QAF535 QKB534:QKB535 QTX534:QTX535 RDT534:RDT535 RNP534:RNP535 RXL534:RXL535 SHH534:SHH535 SRD534:SRD535 TAZ534:TAZ535 TKV534:TKV535 TUR534:TUR535 UEN534:UEN535 UOJ534:UOJ535 UYF534:UYF535 VIB534:VIB535 VRX534:VRX535 WBT534:WBT535 WLP534:WLP535 WVL534:WVL535 WVU318:WVU341 M581 IZ577 SV577 ACR577 AMN577 AWJ577 BGF577 BQB577 BZX577 CJT577 CTP577 DDL577 DNH577 DXD577 EGZ577 EQV577 FAR577 FKN577 FUJ577 GEF577 GOB577 GXX577 HHT577 HRP577 IBL577 ILH577 IVD577 JEZ577 JOV577 JYR577 KIN577 KSJ577 LCF577 LMB577 LVX577 MFT577 MPP577 MZL577 NJH577 NTD577 OCZ577 OMV577 OWR577 PGN577 PQJ577 QAF577 QKB577 QTX577 RDT577 RNP577 RXL577 SHH577 SRD577 TAZ577 TKV577 TUR577 UEN577 UOJ577 UYF577 VIB577 VRX577 WBT577 WLP577 WVL577 WVL362:WVL374 WVL233:WVL236 WLP233:WLP236 WBT233:WBT236 VRX233:VRX236 VIB233:VIB236 UYF233:UYF236 UOJ233:UOJ236 UEN233:UEN236 TUR233:TUR236 TKV233:TKV236 TAZ233:TAZ236 SRD233:SRD236 SHH233:SHH236 RXL233:RXL236 RNP233:RNP236 RDT233:RDT236 QTX233:QTX236 QKB233:QKB236 QAF233:QAF236 PQJ233:PQJ236 PGN233:PGN236 OWR233:OWR236 OMV233:OMV236 OCZ233:OCZ236 NTD233:NTD236 NJH233:NJH236 MZL233:MZL236 MPP233:MPP236 MFT233:MFT236 LVX233:LVX236 LMB233:LMB236 LCF233:LCF236 KSJ233:KSJ236 KIN233:KIN236 JYR233:JYR236 JOV233:JOV236 JEZ233:JEZ236 IVD233:IVD236 ILH233:ILH236 IBL233:IBL236 HRP233:HRP236 HHT233:HHT236 GXX233:GXX236 GOB233:GOB236 GEF233:GEF236 FUJ233:FUJ236 FKN233:FKN236 FAR233:FAR236 EQV233:EQV236 EGZ233:EGZ236 DXD233:DXD236 DNH233:DNH236 DDL233:DDL236 CTP233:CTP236 CJT233:CJT236 BZX233:BZX236 BQB233:BQB236 BGF233:BGF236 AWJ233:AWJ236 AMN233:AMN236 ACR233:ACR236 SV233:SV236 IZ233:IZ236 M237:M240 M366:M378 IZ362:IZ374 SV362:SV374 ACR362:ACR374 AMN362:AMN374 AWJ362:AWJ374 BGF362:BGF374 BQB362:BQB374 BZX362:BZX374 CJT362:CJT374 CTP362:CTP374 DDL362:DDL374 DNH362:DNH374 DXD362:DXD374 EGZ362:EGZ374 EQV362:EQV374 FAR362:FAR374 FKN362:FKN374 FUJ362:FUJ374 GEF362:GEF374 GOB362:GOB374 GXX362:GXX374 HHT362:HHT374 HRP362:HRP374 IBL362:IBL374 ILH362:ILH374 IVD362:IVD374 JEZ362:JEZ374 JOV362:JOV374 JYR362:JYR374 KIN362:KIN374 KSJ362:KSJ374 LCF362:LCF374 LMB362:LMB374 LVX362:LVX374 MFT362:MFT374 MPP362:MPP374 MZL362:MZL374 NJH362:NJH374 NTD362:NTD374 OCZ362:OCZ374 OMV362:OMV374 OWR362:OWR374 PGN362:PGN374 PQJ362:PQJ374 QAF362:QAF374 QKB362:QKB374 QTX362:QTX374 RDT362:RDT374 RNP362:RNP374 RXL362:RXL374 SHH362:SHH374 SRD362:SRD374 TAZ362:TAZ374 TKV362:TKV374 TUR362:TUR374 UEN362:UEN374 UOJ362:UOJ374 UYF362:UYF374 VIB362:VIB374 VRX362:VRX374 WBT362:WBT374 WLP362:WLP374 WVL28:WVL31 WLP28:WLP31 WBT28:WBT31 VRX28:VRX31 VIB28:VIB31 UYF28:UYF31 UOJ28:UOJ31 UEN28:UEN31 TUR28:TUR31 TKV28:TKV31 TAZ28:TAZ31 SRD28:SRD31 SHH28:SHH31 RXL28:RXL31 RNP28:RNP31 RDT28:RDT31 QTX28:QTX31 QKB28:QKB31 QAF28:QAF31 PQJ28:PQJ31 PGN28:PGN31 OWR28:OWR31 OMV28:OMV31 OCZ28:OCZ31 NTD28:NTD31 NJH28:NJH31 MZL28:MZL31 MPP28:MPP31 MFT28:MFT31 LVX28:LVX31 LMB28:LMB31 LCF28:LCF31 KSJ28:KSJ31 KIN28:KIN31 JYR28:JYR31 JOV28:JOV31 JEZ28:JEZ31 IVD28:IVD31 ILH28:ILH31 IBL28:IBL31 HRP28:HRP31 HHT28:HHT31 GXX28:GXX31 GOB28:GOB31 GEF28:GEF31 FUJ28:FUJ31 FKN28:FKN31 FAR28:FAR31 EQV28:EQV31 EGZ28:EGZ31 DXD28:DXD31 DNH28:DNH31 DDL28:DDL31 CTP28:CTP31 CJT28:CJT31 BZX28:BZX31 BQB28:BQB31 BGF28:BGF31 AWJ28:AWJ31 AMN28:AMN31 ACR28:ACR31 SV28:SV31 IZ28:IZ31 M32:M35 M313:M315 JI309:JI311 TE309:TE311 ADA309:ADA311 AMW309:AMW311 AWS309:AWS311 BGO309:BGO311 BQK309:BQK311 CAG309:CAG311 CKC309:CKC311 CTY309:CTY311 DDU309:DDU311 DNQ309:DNQ311 DXM309:DXM311 EHI309:EHI311 ERE309:ERE311 FBA309:FBA311 FKW309:FKW311 FUS309:FUS311 GEO309:GEO311 GOK309:GOK311 GYG309:GYG311 HIC309:HIC311 HRY309:HRY311 IBU309:IBU311 ILQ309:ILQ311 IVM309:IVM311 JFI309:JFI311 JPE309:JPE311 JZA309:JZA311 KIW309:KIW311 KSS309:KSS311 LCO309:LCO311 LMK309:LMK311 LWG309:LWG311 MGC309:MGC311 MPY309:MPY311 MZU309:MZU311 NJQ309:NJQ311 NTM309:NTM311 ODI309:ODI311 ONE309:ONE311 OXA309:OXA311 PGW309:PGW311 PQS309:PQS311 QAO309:QAO311 QKK309:QKK311 QUG309:QUG311 REC309:REC311 RNY309:RNY311 RXU309:RXU311 SHQ309:SHQ311 SRM309:SRM311 TBI309:TBI311 TLE309:TLE311 TVA309:TVA311 UEW309:UEW311 UOS309:UOS311 UYO309:UYO311 VIK309:VIK311 VSG309:VSG311 WCC309:WCC311 WLY309:WLY311 WVU309:WVU311 M322:M353 JI318:JI341 TE318:TE341 ADA318:ADA341 AMW318:AMW341 AWS318:AWS341 BGO318:BGO341 BQK318:BQK341 CAG318:CAG341 CKC318:CKC341 CTY318:CTY341 DDU318:DDU341 DNQ318:DNQ341 DXM318:DXM341 EHI318:EHI341 ERE318:ERE341 FBA318:FBA341 FKW318:FKW341 FUS318:FUS341 GEO318:GEO341 GOK318:GOK341 GYG318:GYG341 HIC318:HIC341 HRY318:HRY341 IBU318:IBU341 ILQ318:ILQ341 IVM318:IVM341 JFI318:JFI341 JPE318:JPE341 JZA318:JZA341 KIW318:KIW341 KSS318:KSS341 LCO318:LCO341 LMK318:LMK341 LWG318:LWG341 MGC318:MGC341 MPY318:MPY341 MZU318:MZU341 NJQ318:NJQ341 NTM318:NTM341 ODI318:ODI341 ONE318:ONE341 OXA318:OXA341 PGW318:PGW341 PQS318:PQS341 QAO318:QAO341 QKK318:QKK341 QUG318:QUG341 REC318:REC341 RNY318:RNY341 RXU318:RXU341 SHQ318:SHQ341 SRM318:SRM341 TBI318:TBI341 TLE318:TLE341 TVA318:TVA341 UEW318:UEW341 UOS318:UOS341 UYO318:UYO341 VIK318:VIK341 VSG318:VSG341 WCC318:WCC341 WLY318:WLY341 M538:M539">
      <formula1>1</formula1>
      <formula2>300</formula2>
    </dataValidation>
    <dataValidation type="textLength" allowBlank="1" showInputMessage="1" showErrorMessage="1" errorTitle="namembnost" error="Obvezen podatek!" prompt="Obvezen podatek" sqref="O183 N188:N206 N217:N218 N404:N418 N481 N799:N800 N592:N611 N854:N855 N462:N471 N882:N892 N9:N30 N213:N214 N432:N458 P430 N662:N665 N523:N527 WVM379:WVM381 WVM874:WVM876 N94:N182 JA103:JA107 SW103:SW107 ACS103:ACS107 AMO103:AMO107 AWK103:AWK107 BGG103:BGG107 BQC103:BQC107 BZY103:BZY107 CJU103:CJU107 CTQ103:CTQ107 DDM103:DDM107 DNI103:DNI107 DXE103:DXE107 EHA103:EHA107 EQW103:EQW107 FAS103:FAS107 FKO103:FKO107 FUK103:FUK107 GEG103:GEG107 GOC103:GOC107 GXY103:GXY107 HHU103:HHU107 HRQ103:HRQ107 IBM103:IBM107 ILI103:ILI107 IVE103:IVE107 JFA103:JFA107 JOW103:JOW107 JYS103:JYS107 KIO103:KIO107 KSK103:KSK107 LCG103:LCG107 LMC103:LMC107 LVY103:LVY107 MFU103:MFU107 MPQ103:MPQ107 MZM103:MZM107 NJI103:NJI107 NTE103:NTE107 ODA103:ODA107 OMW103:OMW107 OWS103:OWS107 PGO103:PGO107 PQK103:PQK107 QAG103:QAG107 QKC103:QKC107 QTY103:QTY107 RDU103:RDU107 RNQ103:RNQ107 RXM103:RXM107 SHI103:SHI107 SRE103:SRE107 TBA103:TBA107 TKW103:TKW107 TUS103:TUS107 UEO103:UEO107 UOK103:UOK107 UYG103:UYG107 VIC103:VIC107 VRY103:VRY107 WBU103:WBU107 WLQ103:WLQ107 WVM103:WVM107 JA342:JA349 SW342:SW349 ACS342:ACS349 AMO342:AMO349 AWK342:AWK349 BGG342:BGG349 BQC342:BQC349 BZY342:BZY349 CJU342:CJU349 CTQ342:CTQ349 DDM342:DDM349 DNI342:DNI349 DXE342:DXE349 EHA342:EHA349 EQW342:EQW349 FAS342:FAS349 FKO342:FKO349 FUK342:FUK349 GEG342:GEG349 GOC342:GOC349 GXY342:GXY349 HHU342:HHU349 HRQ342:HRQ349 IBM342:IBM349 ILI342:ILI349 IVE342:IVE349 JFA342:JFA349 JOW342:JOW349 JYS342:JYS349 KIO342:KIO349 KSK342:KSK349 LCG342:LCG349 LMC342:LMC349 LVY342:LVY349 MFU342:MFU349 MPQ342:MPQ349 MZM342:MZM349 NJI342:NJI349 NTE342:NTE349 ODA342:ODA349 OMW342:OMW349 OWS342:OWS349 PGO342:PGO349 PQK342:PQK349 QAG342:QAG349 QKC342:QKC349 QTY342:QTY349 RDU342:RDU349 RNQ342:RNQ349 RXM342:RXM349 SHI342:SHI349 SRE342:SRE349 TBA342:TBA349 TKW342:TKW349 TUS342:TUS349 UEO342:UEO349 UOK342:UOK349 UYG342:UYG349 VIC342:VIC349 VRY342:VRY349 WBU342:WBU349 WLQ342:WLQ349 WVM342:WVM349 WVM699:WVM746 N703:N775 JA699:JA746 SW699:SW746 ACS699:ACS746 AMO699:AMO746 AWK699:AWK746 BGG699:BGG746 BQC699:BQC746 BZY699:BZY746 CJU699:CJU746 CTQ699:CTQ746 DDM699:DDM746 DNI699:DNI746 DXE699:DXE746 EHA699:EHA746 EQW699:EQW746 FAS699:FAS746 FKO699:FKO746 FUK699:FUK746 GEG699:GEG746 GOC699:GOC746 GXY699:GXY746 HHU699:HHU746 HRQ699:HRQ746 IBM699:IBM746 ILI699:ILI746 IVE699:IVE746 JFA699:JFA746 JOW699:JOW746 JYS699:JYS746 KIO699:KIO746 KSK699:KSK746 LCG699:LCG746 LMC699:LMC746 LVY699:LVY746 MFU699:MFU746 MPQ699:MPQ746 MZM699:MZM746 NJI699:NJI746 NTE699:NTE746 ODA699:ODA746 OMW699:OMW746 OWS699:OWS746 PGO699:PGO746 PQK699:PQK746 QAG699:QAG746 QKC699:QKC746 QTY699:QTY746 RDU699:RDU746 RNQ699:RNQ746 RXM699:RXM746 SHI699:SHI746 SRE699:SRE746 TBA699:TBA746 TKW699:TKW746 TUS699:TUS746 UEO699:UEO746 UOK699:UOK746 UYG699:UYG746 VIC699:VIC746 VRY699:VRY746 WBU699:WBU746 WLQ699:WLQ746 JA774:JA791 SW774:SW791 ACS774:ACS791 AMO774:AMO791 AWK774:AWK791 BGG774:BGG791 BQC774:BQC791 BZY774:BZY791 CJU774:CJU791 CTQ774:CTQ791 DDM774:DDM791 DNI774:DNI791 DXE774:DXE791 EHA774:EHA791 EQW774:EQW791 FAS774:FAS791 FKO774:FKO791 FUK774:FUK791 GEG774:GEG791 GOC774:GOC791 GXY774:GXY791 HHU774:HHU791 HRQ774:HRQ791 IBM774:IBM791 ILI774:ILI791 IVE774:IVE791 JFA774:JFA791 JOW774:JOW791 JYS774:JYS791 KIO774:KIO791 KSK774:KSK791 LCG774:LCG791 LMC774:LMC791 LVY774:LVY791 MFU774:MFU791 MPQ774:MPQ791 MZM774:MZM791 NJI774:NJI791 NTE774:NTE791 ODA774:ODA791 OMW774:OMW791 OWS774:OWS791 PGO774:PGO791 PQK774:PQK791 QAG774:QAG791 QKC774:QKC791 QTY774:QTY791 RDU774:RDU791 RNQ774:RNQ791 RXM774:RXM791 SHI774:SHI791 SRE774:SRE791 TBA774:TBA791 TKW774:TKW791 TUS774:TUS791 UEO774:UEO791 UOK774:UOK791 UYG774:UYG791 VIC774:VIC791 VRY774:VRY791 WBU774:WBU791 WLQ774:WLQ791 WVM774:WVM791 N778:N796 L776:L777 N420:N429 JA416 SW416 ACS416 AMO416 AWK416 BGG416 BQC416 BZY416 CJU416 CTQ416 DDM416 DNI416 DXE416 EHA416 EQW416 FAS416 FKO416 FUK416 GEG416 GOC416 GXY416 HHU416 HRQ416 IBM416 ILI416 IVE416 JFA416 JOW416 JYS416 KIO416 KSK416 LCG416 LMC416 LVY416 MFU416 MPQ416 MZM416 NJI416 NTE416 ODA416 OMW416 OWS416 PGO416 PQK416 QAG416 QKC416 QTY416 RDU416 RNQ416 RXM416 SHI416 SRE416 TBA416 TKW416 TUS416 UEO416 UOK416 UYG416 VIC416 VRY416 WBU416 WLQ416 WVM416 N878:N880 JA874:JA876 SW874:SW876 ACS874:ACS876 AMO874:AMO876 AWK874:AWK876 BGG874:BGG876 BQC874:BQC876 BZY874:BZY876 CJU874:CJU876 CTQ874:CTQ876 DDM874:DDM876 DNI874:DNI876 DXE874:DXE876 EHA874:EHA876 EQW874:EQW876 FAS874:FAS876 FKO874:FKO876 FUK874:FUK876 GEG874:GEG876 GOC874:GOC876 GXY874:GXY876 HHU874:HHU876 HRQ874:HRQ876 IBM874:IBM876 ILI874:ILI876 IVE874:IVE876 JFA874:JFA876 JOW874:JOW876 JYS874:JYS876 KIO874:KIO876 KSK874:KSK876 LCG874:LCG876 LMC874:LMC876 LVY874:LVY876 MFU874:MFU876 MPQ874:MPQ876 MZM874:MZM876 NJI874:NJI876 NTE874:NTE876 ODA874:ODA876 OMW874:OMW876 OWS874:OWS876 PGO874:PGO876 PQK874:PQK876 QAG874:QAG876 QKC874:QKC876 QTY874:QTY876 RDU874:RDU876 RNQ874:RNQ876 RXM874:RXM876 SHI874:SHI876 SRE874:SRE876 TBA874:TBA876 TKW874:TKW876 TUS874:TUS876 UEO874:UEO876 UOK874:UOK876 UYG874:UYG876 VIC874:VIC876 VRY874:VRY876 WBU874:WBU876 WLQ874:WLQ876 JA696:JA697 JA694 SW696:SW697 SW694 ACS696:ACS697 ACS694 AMO696:AMO697 AMO694 AWK696:AWK697 AWK694 BGG696:BGG697 BGG694 BQC696:BQC697 BQC694 BZY696:BZY697 BZY694 CJU696:CJU697 CJU694 CTQ696:CTQ697 CTQ694 DDM696:DDM697 DDM694 DNI696:DNI697 DNI694 DXE696:DXE697 DXE694 EHA696:EHA697 EHA694 EQW696:EQW697 EQW694 FAS696:FAS697 FAS694 FKO696:FKO697 FKO694 FUK696:FUK697 FUK694 GEG696:GEG697 GEG694 GOC696:GOC697 GOC694 GXY696:GXY697 GXY694 HHU696:HHU697 HHU694 HRQ696:HRQ697 HRQ694 IBM696:IBM697 IBM694 ILI696:ILI697 ILI694 IVE696:IVE697 IVE694 JFA696:JFA697 JFA694 JOW696:JOW697 JOW694 JYS696:JYS697 JYS694 KIO696:KIO697 KIO694 KSK696:KSK697 KSK694 LCG696:LCG697 LCG694 LMC696:LMC697 LMC694 LVY696:LVY697 LVY694 MFU696:MFU697 MFU694 MPQ696:MPQ697 MPQ694 MZM696:MZM697 MZM694 NJI696:NJI697 NJI694 NTE696:NTE697 NTE694 ODA696:ODA697 ODA694 OMW696:OMW697 OMW694 OWS696:OWS697 OWS694 PGO696:PGO697 PGO694 PQK696:PQK697 PQK694 QAG696:QAG697 QAG694 QKC696:QKC697 QKC694 QTY696:QTY697 QTY694 RDU696:RDU697 RDU694 RNQ696:RNQ697 RNQ694 RXM696:RXM697 RXM694 SHI696:SHI697 SHI694 SRE696:SRE697 SRE694 TBA696:TBA697 TBA694 TKW696:TKW697 TKW694 TUS696:TUS697 TUS694 UEO696:UEO697 UEO694 UOK696:UOK697 UOK694 UYG696:UYG697 UYG694 VIC696:VIC697 VIC694 VRY696:VRY697 VRY694 WBU696:WBU697 WBU694 WLQ696:WLQ697 WLQ694 WVM696:WVM697 WVM694 N700:N701 N668:N698 N383:N385 JA379:JA381 SW379:SW381 ACS379:ACS381 AMO379:AMO381 AWK379:AWK381 BGG379:BGG381 BQC379:BQC381 BZY379:BZY381 CJU379:CJU381 CTQ379:CTQ381 DDM379:DDM381 DNI379:DNI381 DXE379:DXE381 EHA379:EHA381 EQW379:EQW381 FAS379:FAS381 FKO379:FKO381 FUK379:FUK381 GEG379:GEG381 GOC379:GOC381 GXY379:GXY381 HHU379:HHU381 HRQ379:HRQ381 IBM379:IBM381 ILI379:ILI381 IVE379:IVE381 JFA379:JFA381 JOW379:JOW381 JYS379:JYS381 KIO379:KIO381 KSK379:KSK381 LCG379:LCG381 LMC379:LMC381 LVY379:LVY381 MFU379:MFU381 MPQ379:MPQ381 MZM379:MZM381 NJI379:NJI381 NTE379:NTE381 ODA379:ODA381 OMW379:OMW381 OWS379:OWS381 PGO379:PGO381 PQK379:PQK381 QAG379:QAG381 QKC379:QKC381 QTY379:QTY381 RDU379:RDU381 RNQ379:RNQ381 RXM379:RXM381 SHI379:SHI381 SRE379:SRE381 TBA379:TBA381 TKW379:TKW381 TUS379:TUS381 UEO379:UEO381 UOK379:UOK381 UYG379:UYG381 VIC379:VIC381 VRY379:VRY381 WBU379:WBU381 WLQ379:WLQ381 N622:N660 JA622 SW622 ACS622 AMO622 AWK622 BGG622 BQC622 BZY622 CJU622 CTQ622 DDM622 DNI622 DXE622 EHA622 EQW622 FAS622 FKO622 FUK622 GEG622 GOC622 GXY622 HHU622 HRQ622 IBM622 ILI622 IVE622 JFA622 JOW622 JYS622 KIO622 KSK622 LCG622 LMC622 LVY622 MFU622 MPQ622 MZM622 NJI622 NTE622 ODA622 OMW622 OWS622 PGO622 PQK622 QAG622 QKC622 QTY622 RDU622 RNQ622 RXM622 SHI622 SRE622 TBA622 TKW622 TUS622 UEO622 UOK622 UYG622 VIC622 VRY622 WBU622 WLQ622 WVM622 JA534:JA535 SW534:SW535 ACS534:ACS535 AMO534:AMO535 AWK534:AWK535 BGG534:BGG535 BQC534:BQC535 BZY534:BZY535 CJU534:CJU535 CTQ534:CTQ535 DDM534:DDM535 DNI534:DNI535 DXE534:DXE535 EHA534:EHA535 EQW534:EQW535 FAS534:FAS535 FKO534:FKO535 FUK534:FUK535 GEG534:GEG535 GOC534:GOC535 GXY534:GXY535 HHU534:HHU535 HRQ534:HRQ535 IBM534:IBM535 ILI534:ILI535 IVE534:IVE535 JFA534:JFA535 JOW534:JOW535 JYS534:JYS535 KIO534:KIO535 KSK534:KSK535 LCG534:LCG535 LMC534:LMC535 LVY534:LVY535 MFU534:MFU535 MPQ534:MPQ535 MZM534:MZM535 NJI534:NJI535 NTE534:NTE535 ODA534:ODA535 OMW534:OMW535 OWS534:OWS535 PGO534:PGO535 PQK534:PQK535 QAG534:QAG535 QKC534:QKC535 QTY534:QTY535 RDU534:RDU535 RNQ534:RNQ535 RXM534:RXM535 SHI534:SHI535 SRE534:SRE535 TBA534:TBA535 TKW534:TKW535 TUS534:TUS535 UEO534:UEO535 UOK534:UOK535 UYG534:UYG535 VIC534:VIC535 VRY534:VRY535 WBU534:WBU535 WLQ534:WLQ535 WVM534:WVM535 WVV318:WVV341 N581 JA577 SW577 ACS577 AMO577 AWK577 BGG577 BQC577 BZY577 CJU577 CTQ577 DDM577 DNI577 DXE577 EHA577 EQW577 FAS577 FKO577 FUK577 GEG577 GOC577 GXY577 HHU577 HRQ577 IBM577 ILI577 IVE577 JFA577 JOW577 JYS577 KIO577 KSK577 LCG577 LMC577 LVY577 MFU577 MPQ577 MZM577 NJI577 NTE577 ODA577 OMW577 OWS577 PGO577 PQK577 QAG577 QKC577 QTY577 RDU577 RNQ577 RXM577 SHI577 SRE577 TBA577 TKW577 TUS577 UEO577 UOK577 UYG577 VIC577 VRY577 WBU577 WLQ577 WVM577 WVM362:WVM374 WVM233:WVM236 WLQ233:WLQ236 WBU233:WBU236 VRY233:VRY236 VIC233:VIC236 UYG233:UYG236 UOK233:UOK236 UEO233:UEO236 TUS233:TUS236 TKW233:TKW236 TBA233:TBA236 SRE233:SRE236 SHI233:SHI236 RXM233:RXM236 RNQ233:RNQ236 RDU233:RDU236 QTY233:QTY236 QKC233:QKC236 QAG233:QAG236 PQK233:PQK236 PGO233:PGO236 OWS233:OWS236 OMW233:OMW236 ODA233:ODA236 NTE233:NTE236 NJI233:NJI236 MZM233:MZM236 MPQ233:MPQ236 MFU233:MFU236 LVY233:LVY236 LMC233:LMC236 LCG233:LCG236 KSK233:KSK236 KIO233:KIO236 JYS233:JYS236 JOW233:JOW236 JFA233:JFA236 IVE233:IVE236 ILI233:ILI236 IBM233:IBM236 HRQ233:HRQ236 HHU233:HHU236 GXY233:GXY236 GOC233:GOC236 GEG233:GEG236 FUK233:FUK236 FKO233:FKO236 FAS233:FAS236 EQW233:EQW236 EHA233:EHA236 DXE233:DXE236 DNI233:DNI236 DDM233:DDM236 CTQ233:CTQ236 CJU233:CJU236 BZY233:BZY236 BQC233:BQC236 BGG233:BGG236 AWK233:AWK236 AMO233:AMO236 ACS233:ACS236 SW233:SW236 JA233:JA236 N237:N240 N366:N378 JA362:JA374 SW362:SW374 ACS362:ACS374 AMO362:AMO374 AWK362:AWK374 BGG362:BGG374 BQC362:BQC374 BZY362:BZY374 CJU362:CJU374 CTQ362:CTQ374 DDM362:DDM374 DNI362:DNI374 DXE362:DXE374 EHA362:EHA374 EQW362:EQW374 FAS362:FAS374 FKO362:FKO374 FUK362:FUK374 GEG362:GEG374 GOC362:GOC374 GXY362:GXY374 HHU362:HHU374 HRQ362:HRQ374 IBM362:IBM374 ILI362:ILI374 IVE362:IVE374 JFA362:JFA374 JOW362:JOW374 JYS362:JYS374 KIO362:KIO374 KSK362:KSK374 LCG362:LCG374 LMC362:LMC374 LVY362:LVY374 MFU362:MFU374 MPQ362:MPQ374 MZM362:MZM374 NJI362:NJI374 NTE362:NTE374 ODA362:ODA374 OMW362:OMW374 OWS362:OWS374 PGO362:PGO374 PQK362:PQK374 QAG362:QAG374 QKC362:QKC374 QTY362:QTY374 RDU362:RDU374 RNQ362:RNQ374 RXM362:RXM374 SHI362:SHI374 SRE362:SRE374 TBA362:TBA374 TKW362:TKW374 TUS362:TUS374 UEO362:UEO374 UOK362:UOK374 UYG362:UYG374 VIC362:VIC374 VRY362:VRY374 WBU362:WBU374 WLQ362:WLQ374 WVM28:WVM31 WLQ28:WLQ31 WBU28:WBU31 VRY28:VRY31 VIC28:VIC31 UYG28:UYG31 UOK28:UOK31 UEO28:UEO31 TUS28:TUS31 TKW28:TKW31 TBA28:TBA31 SRE28:SRE31 SHI28:SHI31 RXM28:RXM31 RNQ28:RNQ31 RDU28:RDU31 QTY28:QTY31 QKC28:QKC31 QAG28:QAG31 PQK28:PQK31 PGO28:PGO31 OWS28:OWS31 OMW28:OMW31 ODA28:ODA31 NTE28:NTE31 NJI28:NJI31 MZM28:MZM31 MPQ28:MPQ31 MFU28:MFU31 LVY28:LVY31 LMC28:LMC31 LCG28:LCG31 KSK28:KSK31 KIO28:KIO31 JYS28:JYS31 JOW28:JOW31 JFA28:JFA31 IVE28:IVE31 ILI28:ILI31 IBM28:IBM31 HRQ28:HRQ31 HHU28:HHU31 GXY28:GXY31 GOC28:GOC31 GEG28:GEG31 FUK28:FUK31 FKO28:FKO31 FAS28:FAS31 EQW28:EQW31 EHA28:EHA31 DXE28:DXE31 DNI28:DNI31 DDM28:DDM31 CTQ28:CTQ31 CJU28:CJU31 BZY28:BZY31 BQC28:BQC31 BGG28:BGG31 AWK28:AWK31 AMO28:AMO31 ACS28:ACS31 SW28:SW31 JA28:JA31 N32:N35 N313:N315 JJ309:JJ311 TF309:TF311 ADB309:ADB311 AMX309:AMX311 AWT309:AWT311 BGP309:BGP311 BQL309:BQL311 CAH309:CAH311 CKD309:CKD311 CTZ309:CTZ311 DDV309:DDV311 DNR309:DNR311 DXN309:DXN311 EHJ309:EHJ311 ERF309:ERF311 FBB309:FBB311 FKX309:FKX311 FUT309:FUT311 GEP309:GEP311 GOL309:GOL311 GYH309:GYH311 HID309:HID311 HRZ309:HRZ311 IBV309:IBV311 ILR309:ILR311 IVN309:IVN311 JFJ309:JFJ311 JPF309:JPF311 JZB309:JZB311 KIX309:KIX311 KST309:KST311 LCP309:LCP311 LML309:LML311 LWH309:LWH311 MGD309:MGD311 MPZ309:MPZ311 MZV309:MZV311 NJR309:NJR311 NTN309:NTN311 ODJ309:ODJ311 ONF309:ONF311 OXB309:OXB311 PGX309:PGX311 PQT309:PQT311 QAP309:QAP311 QKL309:QKL311 QUH309:QUH311 RED309:RED311 RNZ309:RNZ311 RXV309:RXV311 SHR309:SHR311 SRN309:SRN311 TBJ309:TBJ311 TLF309:TLF311 TVB309:TVB311 UEX309:UEX311 UOT309:UOT311 UYP309:UYP311 VIL309:VIL311 VSH309:VSH311 WCD309:WCD311 WLZ309:WLZ311 WVV309:WVV311 N322:N353 JJ318:JJ341 TF318:TF341 ADB318:ADB341 AMX318:AMX341 AWT318:AWT341 BGP318:BGP341 BQL318:BQL341 CAH318:CAH341 CKD318:CKD341 CTZ318:CTZ341 DDV318:DDV341 DNR318:DNR341 DXN318:DXN341 EHJ318:EHJ341 ERF318:ERF341 FBB318:FBB341 FKX318:FKX341 FUT318:FUT341 GEP318:GEP341 GOL318:GOL341 GYH318:GYH341 HID318:HID341 HRZ318:HRZ341 IBV318:IBV341 ILR318:ILR341 IVN318:IVN341 JFJ318:JFJ341 JPF318:JPF341 JZB318:JZB341 KIX318:KIX341 KST318:KST341 LCP318:LCP341 LML318:LML341 LWH318:LWH341 MGD318:MGD341 MPZ318:MPZ341 MZV318:MZV341 NJR318:NJR341 NTN318:NTN341 ODJ318:ODJ341 ONF318:ONF341 OXB318:OXB341 PGX318:PGX341 PQT318:PQT341 QAP318:QAP341 QKL318:QKL341 QUH318:QUH341 RED318:RED341 RNZ318:RNZ341 RXV318:RXV341 SHR318:SHR341 SRN318:SRN341 TBJ318:TBJ341 TLF318:TLF341 TVB318:TVB341 UEX318:UEX341 UOT318:UOT341 UYP318:UYP341 VIL318:VIL341 VSH318:VSH341 WCD318:WCD341 WLZ318:WLZ341 N538:N539">
      <formula1>1</formula1>
      <formula2>300</formula2>
    </dataValidation>
    <dataValidation allowBlank="1" showInputMessage="1" showErrorMessage="1" errorTitle="purpose " error="Obvezen podatek - v angleškem jeziku!" prompt="Obvezen podatek" sqref="O188:O206 O217:O218 O404:O418 O481 O799:O800 O592:O611 O854:O855 O462:O471 O882:O892 O9:O30 O213:O215 O432:O458 O668:O696 Q430 O662:O665 O523:O527 WVN379:WVN381 O94:O182 JB103:JB107 SX103:SX107 ACT103:ACT107 AMP103:AMP107 AWL103:AWL107 BGH103:BGH107 BQD103:BQD107 BZZ103:BZZ107 CJV103:CJV107 CTR103:CTR107 DDN103:DDN107 DNJ103:DNJ107 DXF103:DXF107 EHB103:EHB107 EQX103:EQX107 FAT103:FAT107 FKP103:FKP107 FUL103:FUL107 GEH103:GEH107 GOD103:GOD107 GXZ103:GXZ107 HHV103:HHV107 HRR103:HRR107 IBN103:IBN107 ILJ103:ILJ107 IVF103:IVF107 JFB103:JFB107 JOX103:JOX107 JYT103:JYT107 KIP103:KIP107 KSL103:KSL107 LCH103:LCH107 LMD103:LMD107 LVZ103:LVZ107 MFV103:MFV107 MPR103:MPR107 MZN103:MZN107 NJJ103:NJJ107 NTF103:NTF107 ODB103:ODB107 OMX103:OMX107 OWT103:OWT107 PGP103:PGP107 PQL103:PQL107 QAH103:QAH107 QKD103:QKD107 QTZ103:QTZ107 RDV103:RDV107 RNR103:RNR107 RXN103:RXN107 SHJ103:SHJ107 SRF103:SRF107 TBB103:TBB107 TKX103:TKX107 TUT103:TUT107 UEP103:UEP107 UOL103:UOL107 UYH103:UYH107 VID103:VID107 VRZ103:VRZ107 WBV103:WBV107 WLR103:WLR107 WVN103:WVN107 JB342:JB349 SX342:SX349 ACT342:ACT349 AMP342:AMP349 AWL342:AWL349 BGH342:BGH349 BQD342:BQD349 BZZ342:BZZ349 CJV342:CJV349 CTR342:CTR349 DDN342:DDN349 DNJ342:DNJ349 DXF342:DXF349 EHB342:EHB349 EQX342:EQX349 FAT342:FAT349 FKP342:FKP349 FUL342:FUL349 GEH342:GEH349 GOD342:GOD349 GXZ342:GXZ349 HHV342:HHV349 HRR342:HRR349 IBN342:IBN349 ILJ342:ILJ349 IVF342:IVF349 JFB342:JFB349 JOX342:JOX349 JYT342:JYT349 KIP342:KIP349 KSL342:KSL349 LCH342:LCH349 LMD342:LMD349 LVZ342:LVZ349 MFV342:MFV349 MPR342:MPR349 MZN342:MZN349 NJJ342:NJJ349 NTF342:NTF349 ODB342:ODB349 OMX342:OMX349 OWT342:OWT349 PGP342:PGP349 PQL342:PQL349 QAH342:QAH349 QKD342:QKD349 QTZ342:QTZ349 RDV342:RDV349 RNR342:RNR349 RXN342:RXN349 SHJ342:SHJ349 SRF342:SRF349 TBB342:TBB349 TKX342:TKX349 TUT342:TUT349 UEP342:UEP349 UOL342:UOL349 UYH342:UYH349 VID342:VID349 VRZ342:VRZ349 WBV342:WBV349 WLR342:WLR349 WVN342:WVN349 WVN699:WVN746 O703:O775 JB699:JB746 SX699:SX746 ACT699:ACT746 AMP699:AMP746 AWL699:AWL746 BGH699:BGH746 BQD699:BQD746 BZZ699:BZZ746 CJV699:CJV746 CTR699:CTR746 DDN699:DDN746 DNJ699:DNJ746 DXF699:DXF746 EHB699:EHB746 EQX699:EQX746 FAT699:FAT746 FKP699:FKP746 FUL699:FUL746 GEH699:GEH746 GOD699:GOD746 GXZ699:GXZ746 HHV699:HHV746 HRR699:HRR746 IBN699:IBN746 ILJ699:ILJ746 IVF699:IVF746 JFB699:JFB746 JOX699:JOX746 JYT699:JYT746 KIP699:KIP746 KSL699:KSL746 LCH699:LCH746 LMD699:LMD746 LVZ699:LVZ746 MFV699:MFV746 MPR699:MPR746 MZN699:MZN746 NJJ699:NJJ746 NTF699:NTF746 ODB699:ODB746 OMX699:OMX746 OWT699:OWT746 PGP699:PGP746 PQL699:PQL746 QAH699:QAH746 QKD699:QKD746 QTZ699:QTZ746 RDV699:RDV746 RNR699:RNR746 RXN699:RXN746 SHJ699:SHJ746 SRF699:SRF746 TBB699:TBB746 TKX699:TKX746 TUT699:TUT746 UEP699:UEP746 UOL699:UOL746 UYH699:UYH746 VID699:VID746 VRZ699:VRZ746 WBV699:WBV746 WLR699:WLR746 JB774:JB791 SX774:SX791 ACT774:ACT791 AMP774:AMP791 AWL774:AWL791 BGH774:BGH791 BQD774:BQD791 BZZ774:BZZ791 CJV774:CJV791 CTR774:CTR791 DDN774:DDN791 DNJ774:DNJ791 DXF774:DXF791 EHB774:EHB791 EQX774:EQX791 FAT774:FAT791 FKP774:FKP791 FUL774:FUL791 GEH774:GEH791 GOD774:GOD791 GXZ774:GXZ791 HHV774:HHV791 HRR774:HRR791 IBN774:IBN791 ILJ774:ILJ791 IVF774:IVF791 JFB774:JFB791 JOX774:JOX791 JYT774:JYT791 KIP774:KIP791 KSL774:KSL791 LCH774:LCH791 LMD774:LMD791 LVZ774:LVZ791 MFV774:MFV791 MPR774:MPR791 MZN774:MZN791 NJJ774:NJJ791 NTF774:NTF791 ODB774:ODB791 OMX774:OMX791 OWT774:OWT791 PGP774:PGP791 PQL774:PQL791 QAH774:QAH791 QKD774:QKD791 QTZ774:QTZ791 RDV774:RDV791 RNR774:RNR791 RXN774:RXN791 SHJ774:SHJ791 SRF774:SRF791 TBB774:TBB791 TKX774:TKX791 TUT774:TUT791 UEP774:UEP791 UOL774:UOL791 UYH774:UYH791 VID774:VID791 VRZ774:VRZ791 WBV774:WBV791 WLR774:WLR791 WVN774:WVN791 O778:O796 M776:M777 O420:O429 JB416 SX416 ACT416 AMP416 AWL416 BGH416 BQD416 BZZ416 CJV416 CTR416 DDN416 DNJ416 DXF416 EHB416 EQX416 FAT416 FKP416 FUL416 GEH416 GOD416 GXZ416 HHV416 HRR416 IBN416 ILJ416 IVF416 JFB416 JOX416 JYT416 KIP416 KSL416 LCH416 LMD416 LVZ416 MFV416 MPR416 MZN416 NJJ416 NTF416 ODB416 OMX416 OWT416 PGP416 PQL416 QAH416 QKD416 QTZ416 RDV416 RNR416 RXN416 SHJ416 SRF416 TBB416 TKX416 TUT416 UEP416 UOL416 UYH416 VID416 VRZ416 WBV416 WLR416 WVN416 O878:O880 JB874:JB876 SX874:SX876 ACT874:ACT876 AMP874:AMP876 AWL874:AWL876 BGH874:BGH876 BQD874:BQD876 BZZ874:BZZ876 CJV874:CJV876 CTR874:CTR876 DDN874:DDN876 DNJ874:DNJ876 DXF874:DXF876 EHB874:EHB876 EQX874:EQX876 FAT874:FAT876 FKP874:FKP876 FUL874:FUL876 GEH874:GEH876 GOD874:GOD876 GXZ874:GXZ876 HHV874:HHV876 HRR874:HRR876 IBN874:IBN876 ILJ874:ILJ876 IVF874:IVF876 JFB874:JFB876 JOX874:JOX876 JYT874:JYT876 KIP874:KIP876 KSL874:KSL876 LCH874:LCH876 LMD874:LMD876 LVZ874:LVZ876 MFV874:MFV876 MPR874:MPR876 MZN874:MZN876 NJJ874:NJJ876 NTF874:NTF876 ODB874:ODB876 OMX874:OMX876 OWT874:OWT876 PGP874:PGP876 PQL874:PQL876 QAH874:QAH876 QKD874:QKD876 QTZ874:QTZ876 RDV874:RDV876 RNR874:RNR876 RXN874:RXN876 SHJ874:SHJ876 SRF874:SRF876 TBB874:TBB876 TKX874:TKX876 TUT874:TUT876 UEP874:UEP876 UOL874:UOL876 UYH874:UYH876 VID874:VID876 VRZ874:VRZ876 WBV874:WBV876 WLR874:WLR876 WVN874:WVN876 O700:O701 O698 JB696:JB697 JB694 SX696:SX697 SX694 ACT696:ACT697 ACT694 AMP696:AMP697 AMP694 AWL696:AWL697 AWL694 BGH696:BGH697 BGH694 BQD696:BQD697 BQD694 BZZ696:BZZ697 BZZ694 CJV696:CJV697 CJV694 CTR696:CTR697 CTR694 DDN696:DDN697 DDN694 DNJ696:DNJ697 DNJ694 DXF696:DXF697 DXF694 EHB696:EHB697 EHB694 EQX696:EQX697 EQX694 FAT696:FAT697 FAT694 FKP696:FKP697 FKP694 FUL696:FUL697 FUL694 GEH696:GEH697 GEH694 GOD696:GOD697 GOD694 GXZ696:GXZ697 GXZ694 HHV696:HHV697 HHV694 HRR696:HRR697 HRR694 IBN696:IBN697 IBN694 ILJ696:ILJ697 ILJ694 IVF696:IVF697 IVF694 JFB696:JFB697 JFB694 JOX696:JOX697 JOX694 JYT696:JYT697 JYT694 KIP696:KIP697 KIP694 KSL696:KSL697 KSL694 LCH696:LCH697 LCH694 LMD696:LMD697 LMD694 LVZ696:LVZ697 LVZ694 MFV696:MFV697 MFV694 MPR696:MPR697 MPR694 MZN696:MZN697 MZN694 NJJ696:NJJ697 NJJ694 NTF696:NTF697 NTF694 ODB696:ODB697 ODB694 OMX696:OMX697 OMX694 OWT696:OWT697 OWT694 PGP696:PGP697 PGP694 PQL696:PQL697 PQL694 QAH696:QAH697 QAH694 QKD696:QKD697 QKD694 QTZ696:QTZ697 QTZ694 RDV696:RDV697 RDV694 RNR696:RNR697 RNR694 RXN696:RXN697 RXN694 SHJ696:SHJ697 SHJ694 SRF696:SRF697 SRF694 TBB696:TBB697 TBB694 TKX696:TKX697 TKX694 TUT696:TUT697 TUT694 UEP696:UEP697 UEP694 UOL696:UOL697 UOL694 UYH696:UYH697 UYH694 VID696:VID697 VID694 VRZ696:VRZ697 VRZ694 WBV696:WBV697 WBV694 WLR696:WLR697 WLR694 WVN696:WVN697 WVN694 O383:O385 JB379:JB381 SX379:SX381 ACT379:ACT381 AMP379:AMP381 AWL379:AWL381 BGH379:BGH381 BQD379:BQD381 BZZ379:BZZ381 CJV379:CJV381 CTR379:CTR381 DDN379:DDN381 DNJ379:DNJ381 DXF379:DXF381 EHB379:EHB381 EQX379:EQX381 FAT379:FAT381 FKP379:FKP381 FUL379:FUL381 GEH379:GEH381 GOD379:GOD381 GXZ379:GXZ381 HHV379:HHV381 HRR379:HRR381 IBN379:IBN381 ILJ379:ILJ381 IVF379:IVF381 JFB379:JFB381 JOX379:JOX381 JYT379:JYT381 KIP379:KIP381 KSL379:KSL381 LCH379:LCH381 LMD379:LMD381 LVZ379:LVZ381 MFV379:MFV381 MPR379:MPR381 MZN379:MZN381 NJJ379:NJJ381 NTF379:NTF381 ODB379:ODB381 OMX379:OMX381 OWT379:OWT381 PGP379:PGP381 PQL379:PQL381 QAH379:QAH381 QKD379:QKD381 QTZ379:QTZ381 RDV379:RDV381 RNR379:RNR381 RXN379:RXN381 SHJ379:SHJ381 SRF379:SRF381 TBB379:TBB381 TKX379:TKX381 TUT379:TUT381 UEP379:UEP381 UOL379:UOL381 UYH379:UYH381 VID379:VID381 VRZ379:VRZ381 WBV379:WBV381 WLR379:WLR381 O622:O660 JB622 SX622 ACT622 AMP622 AWL622 BGH622 BQD622 BZZ622 CJV622 CTR622 DDN622 DNJ622 DXF622 EHB622 EQX622 FAT622 FKP622 FUL622 GEH622 GOD622 GXZ622 HHV622 HRR622 IBN622 ILJ622 IVF622 JFB622 JOX622 JYT622 KIP622 KSL622 LCH622 LMD622 LVZ622 MFV622 MPR622 MZN622 NJJ622 NTF622 ODB622 OMX622 OWT622 PGP622 PQL622 QAH622 QKD622 QTZ622 RDV622 RNR622 RXN622 SHJ622 SRF622 TBB622 TKX622 TUT622 UEP622 UOL622 UYH622 VID622 VRZ622 WBV622 WLR622 WVN622 JB534:JB535 SX534:SX535 ACT534:ACT535 AMP534:AMP535 AWL534:AWL535 BGH534:BGH535 BQD534:BQD535 BZZ534:BZZ535 CJV534:CJV535 CTR534:CTR535 DDN534:DDN535 DNJ534:DNJ535 DXF534:DXF535 EHB534:EHB535 EQX534:EQX535 FAT534:FAT535 FKP534:FKP535 FUL534:FUL535 GEH534:GEH535 GOD534:GOD535 GXZ534:GXZ535 HHV534:HHV535 HRR534:HRR535 IBN534:IBN535 ILJ534:ILJ535 IVF534:IVF535 JFB534:JFB535 JOX534:JOX535 JYT534:JYT535 KIP534:KIP535 KSL534:KSL535 LCH534:LCH535 LMD534:LMD535 LVZ534:LVZ535 MFV534:MFV535 MPR534:MPR535 MZN534:MZN535 NJJ534:NJJ535 NTF534:NTF535 ODB534:ODB535 OMX534:OMX535 OWT534:OWT535 PGP534:PGP535 PQL534:PQL535 QAH534:QAH535 QKD534:QKD535 QTZ534:QTZ535 RDV534:RDV535 RNR534:RNR535 RXN534:RXN535 SHJ534:SHJ535 SRF534:SRF535 TBB534:TBB535 TKX534:TKX535 TUT534:TUT535 UEP534:UEP535 UOL534:UOL535 UYH534:UYH535 VID534:VID535 VRZ534:VRZ535 WBV534:WBV535 WLR534:WLR535 WVN534:WVN535 WVW318:WVW341 O581 JB577 SX577 ACT577 AMP577 AWL577 BGH577 BQD577 BZZ577 CJV577 CTR577 DDN577 DNJ577 DXF577 EHB577 EQX577 FAT577 FKP577 FUL577 GEH577 GOD577 GXZ577 HHV577 HRR577 IBN577 ILJ577 IVF577 JFB577 JOX577 JYT577 KIP577 KSL577 LCH577 LMD577 LVZ577 MFV577 MPR577 MZN577 NJJ577 NTF577 ODB577 OMX577 OWT577 PGP577 PQL577 QAH577 QKD577 QTZ577 RDV577 RNR577 RXN577 SHJ577 SRF577 TBB577 TKX577 TUT577 UEP577 UOL577 UYH577 VID577 VRZ577 WBV577 WLR577 WVN577 WVN362:WVN374 WVN233:WVN236 WLR233:WLR236 WBV233:WBV236 VRZ233:VRZ236 VID233:VID236 UYH233:UYH236 UOL233:UOL236 UEP233:UEP236 TUT233:TUT236 TKX233:TKX236 TBB233:TBB236 SRF233:SRF236 SHJ233:SHJ236 RXN233:RXN236 RNR233:RNR236 RDV233:RDV236 QTZ233:QTZ236 QKD233:QKD236 QAH233:QAH236 PQL233:PQL236 PGP233:PGP236 OWT233:OWT236 OMX233:OMX236 ODB233:ODB236 NTF233:NTF236 NJJ233:NJJ236 MZN233:MZN236 MPR233:MPR236 MFV233:MFV236 LVZ233:LVZ236 LMD233:LMD236 LCH233:LCH236 KSL233:KSL236 KIP233:KIP236 JYT233:JYT236 JOX233:JOX236 JFB233:JFB236 IVF233:IVF236 ILJ233:ILJ236 IBN233:IBN236 HRR233:HRR236 HHV233:HHV236 GXZ233:GXZ236 GOD233:GOD236 GEH233:GEH236 FUL233:FUL236 FKP233:FKP236 FAT233:FAT236 EQX233:EQX236 EHB233:EHB236 DXF233:DXF236 DNJ233:DNJ236 DDN233:DDN236 CTR233:CTR236 CJV233:CJV236 BZZ233:BZZ236 BQD233:BQD236 BGH233:BGH236 AWL233:AWL236 AMP233:AMP236 ACT233:ACT236 SX233:SX236 JB233:JB236 O237:O240 O366:O378 JB362:JB374 SX362:SX374 ACT362:ACT374 AMP362:AMP374 AWL362:AWL374 BGH362:BGH374 BQD362:BQD374 BZZ362:BZZ374 CJV362:CJV374 CTR362:CTR374 DDN362:DDN374 DNJ362:DNJ374 DXF362:DXF374 EHB362:EHB374 EQX362:EQX374 FAT362:FAT374 FKP362:FKP374 FUL362:FUL374 GEH362:GEH374 GOD362:GOD374 GXZ362:GXZ374 HHV362:HHV374 HRR362:HRR374 IBN362:IBN374 ILJ362:ILJ374 IVF362:IVF374 JFB362:JFB374 JOX362:JOX374 JYT362:JYT374 KIP362:KIP374 KSL362:KSL374 LCH362:LCH374 LMD362:LMD374 LVZ362:LVZ374 MFV362:MFV374 MPR362:MPR374 MZN362:MZN374 NJJ362:NJJ374 NTF362:NTF374 ODB362:ODB374 OMX362:OMX374 OWT362:OWT374 PGP362:PGP374 PQL362:PQL374 QAH362:QAH374 QKD362:QKD374 QTZ362:QTZ374 RDV362:RDV374 RNR362:RNR374 RXN362:RXN374 SHJ362:SHJ374 SRF362:SRF374 TBB362:TBB374 TKX362:TKX374 TUT362:TUT374 UEP362:UEP374 UOL362:UOL374 UYH362:UYH374 VID362:VID374 VRZ362:VRZ374 WBV362:WBV374 WLR362:WLR374 WVN28:WVN31 WLR28:WLR31 WBV28:WBV31 VRZ28:VRZ31 VID28:VID31 UYH28:UYH31 UOL28:UOL31 UEP28:UEP31 TUT28:TUT31 TKX28:TKX31 TBB28:TBB31 SRF28:SRF31 SHJ28:SHJ31 RXN28:RXN31 RNR28:RNR31 RDV28:RDV31 QTZ28:QTZ31 QKD28:QKD31 QAH28:QAH31 PQL28:PQL31 PGP28:PGP31 OWT28:OWT31 OMX28:OMX31 ODB28:ODB31 NTF28:NTF31 NJJ28:NJJ31 MZN28:MZN31 MPR28:MPR31 MFV28:MFV31 LVZ28:LVZ31 LMD28:LMD31 LCH28:LCH31 KSL28:KSL31 KIP28:KIP31 JYT28:JYT31 JOX28:JOX31 JFB28:JFB31 IVF28:IVF31 ILJ28:ILJ31 IBN28:IBN31 HRR28:HRR31 HHV28:HHV31 GXZ28:GXZ31 GOD28:GOD31 GEH28:GEH31 FUL28:FUL31 FKP28:FKP31 FAT28:FAT31 EQX28:EQX31 EHB28:EHB31 DXF28:DXF31 DNJ28:DNJ31 DDN28:DDN31 CTR28:CTR31 CJV28:CJV31 BZZ28:BZZ31 BQD28:BQD31 BGH28:BGH31 AWL28:AWL31 AMP28:AMP31 ACT28:ACT31 SX28:SX31 JB28:JB31 O32:O35 O313:O315 JK309:JK311 TG309:TG311 ADC309:ADC311 AMY309:AMY311 AWU309:AWU311 BGQ309:BGQ311 BQM309:BQM311 CAI309:CAI311 CKE309:CKE311 CUA309:CUA311 DDW309:DDW311 DNS309:DNS311 DXO309:DXO311 EHK309:EHK311 ERG309:ERG311 FBC309:FBC311 FKY309:FKY311 FUU309:FUU311 GEQ309:GEQ311 GOM309:GOM311 GYI309:GYI311 HIE309:HIE311 HSA309:HSA311 IBW309:IBW311 ILS309:ILS311 IVO309:IVO311 JFK309:JFK311 JPG309:JPG311 JZC309:JZC311 KIY309:KIY311 KSU309:KSU311 LCQ309:LCQ311 LMM309:LMM311 LWI309:LWI311 MGE309:MGE311 MQA309:MQA311 MZW309:MZW311 NJS309:NJS311 NTO309:NTO311 ODK309:ODK311 ONG309:ONG311 OXC309:OXC311 PGY309:PGY311 PQU309:PQU311 QAQ309:QAQ311 QKM309:QKM311 QUI309:QUI311 REE309:REE311 ROA309:ROA311 RXW309:RXW311 SHS309:SHS311 SRO309:SRO311 TBK309:TBK311 TLG309:TLG311 TVC309:TVC311 UEY309:UEY311 UOU309:UOU311 UYQ309:UYQ311 VIM309:VIM311 VSI309:VSI311 WCE309:WCE311 WMA309:WMA311 WVW309:WVW311 O322:O353 JK318:JK341 TG318:TG341 ADC318:ADC341 AMY318:AMY341 AWU318:AWU341 BGQ318:BGQ341 BQM318:BQM341 CAI318:CAI341 CKE318:CKE341 CUA318:CUA341 DDW318:DDW341 DNS318:DNS341 DXO318:DXO341 EHK318:EHK341 ERG318:ERG341 FBC318:FBC341 FKY318:FKY341 FUU318:FUU341 GEQ318:GEQ341 GOM318:GOM341 GYI318:GYI341 HIE318:HIE341 HSA318:HSA341 IBW318:IBW341 ILS318:ILS341 IVO318:IVO341 JFK318:JFK341 JPG318:JPG341 JZC318:JZC341 KIY318:KIY341 KSU318:KSU341 LCQ318:LCQ341 LMM318:LMM341 LWI318:LWI341 MGE318:MGE341 MQA318:MQA341 MZW318:MZW341 NJS318:NJS341 NTO318:NTO341 ODK318:ODK341 ONG318:ONG341 OXC318:OXC341 PGY318:PGY341 PQU318:PQU341 QAQ318:QAQ341 QKM318:QKM341 QUI318:QUI341 REE318:REE341 ROA318:ROA341 RXW318:RXW341 SHS318:SHS341 SRO318:SRO341 TBK318:TBK341 TLG318:TLG341 TVC318:TVC341 UEY318:UEY341 UOU318:UOU341 UYQ318:UYQ341 VIM318:VIM341 VSI318:VSI341 WCE318:WCE341 WMA318:WMA341 O538:O539"/>
    <dataValidation type="whole" showInputMessage="1" showErrorMessage="1" errorTitle="Stopnja odpisanosti" error="odstotek (celoštevilska vrednost)" prompt="Obvezen podatek" sqref="W188:W206 W217:W218 W404:W418 W481 W799:W800 W592:W611 W854:W855 W462:W471 W882:W892 W9:W30 W213:W215 W432:W458 W662:W665 W523:W527 WVV379:WVV381 WVV874:WVV876 W94:W182 JJ103:JJ107 TF103:TF107 ADB103:ADB107 AMX103:AMX107 AWT103:AWT107 BGP103:BGP107 BQL103:BQL107 CAH103:CAH107 CKD103:CKD107 CTZ103:CTZ107 DDV103:DDV107 DNR103:DNR107 DXN103:DXN107 EHJ103:EHJ107 ERF103:ERF107 FBB103:FBB107 FKX103:FKX107 FUT103:FUT107 GEP103:GEP107 GOL103:GOL107 GYH103:GYH107 HID103:HID107 HRZ103:HRZ107 IBV103:IBV107 ILR103:ILR107 IVN103:IVN107 JFJ103:JFJ107 JPF103:JPF107 JZB103:JZB107 KIX103:KIX107 KST103:KST107 LCP103:LCP107 LML103:LML107 LWH103:LWH107 MGD103:MGD107 MPZ103:MPZ107 MZV103:MZV107 NJR103:NJR107 NTN103:NTN107 ODJ103:ODJ107 ONF103:ONF107 OXB103:OXB107 PGX103:PGX107 PQT103:PQT107 QAP103:QAP107 QKL103:QKL107 QUH103:QUH107 RED103:RED107 RNZ103:RNZ107 RXV103:RXV107 SHR103:SHR107 SRN103:SRN107 TBJ103:TBJ107 TLF103:TLF107 TVB103:TVB107 UEX103:UEX107 UOT103:UOT107 UYP103:UYP107 VIL103:VIL107 VSH103:VSH107 WCD103:WCD107 WLZ103:WLZ107 WVV103:WVV107 JJ342:JJ349 TF342:TF349 ADB342:ADB349 AMX342:AMX349 AWT342:AWT349 BGP342:BGP349 BQL342:BQL349 CAH342:CAH349 CKD342:CKD349 CTZ342:CTZ349 DDV342:DDV349 DNR342:DNR349 DXN342:DXN349 EHJ342:EHJ349 ERF342:ERF349 FBB342:FBB349 FKX342:FKX349 FUT342:FUT349 GEP342:GEP349 GOL342:GOL349 GYH342:GYH349 HID342:HID349 HRZ342:HRZ349 IBV342:IBV349 ILR342:ILR349 IVN342:IVN349 JFJ342:JFJ349 JPF342:JPF349 JZB342:JZB349 KIX342:KIX349 KST342:KST349 LCP342:LCP349 LML342:LML349 LWH342:LWH349 MGD342:MGD349 MPZ342:MPZ349 MZV342:MZV349 NJR342:NJR349 NTN342:NTN349 ODJ342:ODJ349 ONF342:ONF349 OXB342:OXB349 PGX342:PGX349 PQT342:PQT349 QAP342:QAP349 QKL342:QKL349 QUH342:QUH349 RED342:RED349 RNZ342:RNZ349 RXV342:RXV349 SHR342:SHR349 SRN342:SRN349 TBJ342:TBJ349 TLF342:TLF349 TVB342:TVB349 UEX342:UEX349 UOT342:UOT349 UYP342:UYP349 VIL342:VIL349 VSH342:VSH349 WCD342:WCD349 WLZ342:WLZ349 WVV342:WVV349 WVV699:WVV746 W703:W775 JJ699:JJ746 TF699:TF746 ADB699:ADB746 AMX699:AMX746 AWT699:AWT746 BGP699:BGP746 BQL699:BQL746 CAH699:CAH746 CKD699:CKD746 CTZ699:CTZ746 DDV699:DDV746 DNR699:DNR746 DXN699:DXN746 EHJ699:EHJ746 ERF699:ERF746 FBB699:FBB746 FKX699:FKX746 FUT699:FUT746 GEP699:GEP746 GOL699:GOL746 GYH699:GYH746 HID699:HID746 HRZ699:HRZ746 IBV699:IBV746 ILR699:ILR746 IVN699:IVN746 JFJ699:JFJ746 JPF699:JPF746 JZB699:JZB746 KIX699:KIX746 KST699:KST746 LCP699:LCP746 LML699:LML746 LWH699:LWH746 MGD699:MGD746 MPZ699:MPZ746 MZV699:MZV746 NJR699:NJR746 NTN699:NTN746 ODJ699:ODJ746 ONF699:ONF746 OXB699:OXB746 PGX699:PGX746 PQT699:PQT746 QAP699:QAP746 QKL699:QKL746 QUH699:QUH746 RED699:RED746 RNZ699:RNZ746 RXV699:RXV746 SHR699:SHR746 SRN699:SRN746 TBJ699:TBJ746 TLF699:TLF746 TVB699:TVB746 UEX699:UEX746 UOT699:UOT746 UYP699:UYP746 VIL699:VIL746 VSH699:VSH746 WCD699:WCD746 WLZ699:WLZ746 JJ774:JJ791 TF774:TF791 ADB774:ADB791 AMX774:AMX791 AWT774:AWT791 BGP774:BGP791 BQL774:BQL791 CAH774:CAH791 CKD774:CKD791 CTZ774:CTZ791 DDV774:DDV791 DNR774:DNR791 DXN774:DXN791 EHJ774:EHJ791 ERF774:ERF791 FBB774:FBB791 FKX774:FKX791 FUT774:FUT791 GEP774:GEP791 GOL774:GOL791 GYH774:GYH791 HID774:HID791 HRZ774:HRZ791 IBV774:IBV791 ILR774:ILR791 IVN774:IVN791 JFJ774:JFJ791 JPF774:JPF791 JZB774:JZB791 KIX774:KIX791 KST774:KST791 LCP774:LCP791 LML774:LML791 LWH774:LWH791 MGD774:MGD791 MPZ774:MPZ791 MZV774:MZV791 NJR774:NJR791 NTN774:NTN791 ODJ774:ODJ791 ONF774:ONF791 OXB774:OXB791 PGX774:PGX791 PQT774:PQT791 QAP774:QAP791 QKL774:QKL791 QUH774:QUH791 RED774:RED791 RNZ774:RNZ791 RXV774:RXV791 SHR774:SHR791 SRN774:SRN791 TBJ774:TBJ791 TLF774:TLF791 TVB774:TVB791 UEX774:UEX791 UOT774:UOT791 UYP774:UYP791 VIL774:VIL791 VSH774:VSH791 WCD774:WCD791 WLZ774:WLZ791 WVV774:WVV791 W778:W796 U776:U777 W420:W430 JJ416 TF416 ADB416 AMX416 AWT416 BGP416 BQL416 CAH416 CKD416 CTZ416 DDV416 DNR416 DXN416 EHJ416 ERF416 FBB416 FKX416 FUT416 GEP416 GOL416 GYH416 HID416 HRZ416 IBV416 ILR416 IVN416 JFJ416 JPF416 JZB416 KIX416 KST416 LCP416 LML416 LWH416 MGD416 MPZ416 MZV416 NJR416 NTN416 ODJ416 ONF416 OXB416 PGX416 PQT416 QAP416 QKL416 QUH416 RED416 RNZ416 RXV416 SHR416 SRN416 TBJ416 TLF416 TVB416 UEX416 UOT416 UYP416 VIL416 VSH416 WCD416 WLZ416 WVV416 W878:W880 JJ874:JJ876 TF874:TF876 ADB874:ADB876 AMX874:AMX876 AWT874:AWT876 BGP874:BGP876 BQL874:BQL876 CAH874:CAH876 CKD874:CKD876 CTZ874:CTZ876 DDV874:DDV876 DNR874:DNR876 DXN874:DXN876 EHJ874:EHJ876 ERF874:ERF876 FBB874:FBB876 FKX874:FKX876 FUT874:FUT876 GEP874:GEP876 GOL874:GOL876 GYH874:GYH876 HID874:HID876 HRZ874:HRZ876 IBV874:IBV876 ILR874:ILR876 IVN874:IVN876 JFJ874:JFJ876 JPF874:JPF876 JZB874:JZB876 KIX874:KIX876 KST874:KST876 LCP874:LCP876 LML874:LML876 LWH874:LWH876 MGD874:MGD876 MPZ874:MPZ876 MZV874:MZV876 NJR874:NJR876 NTN874:NTN876 ODJ874:ODJ876 ONF874:ONF876 OXB874:OXB876 PGX874:PGX876 PQT874:PQT876 QAP874:QAP876 QKL874:QKL876 QUH874:QUH876 RED874:RED876 RNZ874:RNZ876 RXV874:RXV876 SHR874:SHR876 SRN874:SRN876 TBJ874:TBJ876 TLF874:TLF876 TVB874:TVB876 UEX874:UEX876 UOT874:UOT876 UYP874:UYP876 VIL874:VIL876 VSH874:VSH876 WCD874:WCD876 WLZ874:WLZ876 JJ696:JJ697 JJ694 TF696:TF697 TF694 ADB696:ADB697 ADB694 AMX696:AMX697 AMX694 AWT696:AWT697 AWT694 BGP696:BGP697 BGP694 BQL696:BQL697 BQL694 CAH696:CAH697 CAH694 CKD696:CKD697 CKD694 CTZ696:CTZ697 CTZ694 DDV696:DDV697 DDV694 DNR696:DNR697 DNR694 DXN696:DXN697 DXN694 EHJ696:EHJ697 EHJ694 ERF696:ERF697 ERF694 FBB696:FBB697 FBB694 FKX696:FKX697 FKX694 FUT696:FUT697 FUT694 GEP696:GEP697 GEP694 GOL696:GOL697 GOL694 GYH696:GYH697 GYH694 HID696:HID697 HID694 HRZ696:HRZ697 HRZ694 IBV696:IBV697 IBV694 ILR696:ILR697 ILR694 IVN696:IVN697 IVN694 JFJ696:JFJ697 JFJ694 JPF696:JPF697 JPF694 JZB696:JZB697 JZB694 KIX696:KIX697 KIX694 KST696:KST697 KST694 LCP696:LCP697 LCP694 LML696:LML697 LML694 LWH696:LWH697 LWH694 MGD696:MGD697 MGD694 MPZ696:MPZ697 MPZ694 MZV696:MZV697 MZV694 NJR696:NJR697 NJR694 NTN696:NTN697 NTN694 ODJ696:ODJ697 ODJ694 ONF696:ONF697 ONF694 OXB696:OXB697 OXB694 PGX696:PGX697 PGX694 PQT696:PQT697 PQT694 QAP696:QAP697 QAP694 QKL696:QKL697 QKL694 QUH696:QUH697 QUH694 RED696:RED697 RED694 RNZ696:RNZ697 RNZ694 RXV696:RXV697 RXV694 SHR696:SHR697 SHR694 SRN696:SRN697 SRN694 TBJ696:TBJ697 TBJ694 TLF696:TLF697 TLF694 TVB696:TVB697 TVB694 UEX696:UEX697 UEX694 UOT696:UOT697 UOT694 UYP696:UYP697 UYP694 VIL696:VIL697 VIL694 VSH696:VSH697 VSH694 WCD696:WCD697 WCD694 WLZ696:WLZ697 WLZ694 WVV696:WVV697 WVV694 W700:W701 W668:W698 W383:W385 JJ379:JJ381 TF379:TF381 ADB379:ADB381 AMX379:AMX381 AWT379:AWT381 BGP379:BGP381 BQL379:BQL381 CAH379:CAH381 CKD379:CKD381 CTZ379:CTZ381 DDV379:DDV381 DNR379:DNR381 DXN379:DXN381 EHJ379:EHJ381 ERF379:ERF381 FBB379:FBB381 FKX379:FKX381 FUT379:FUT381 GEP379:GEP381 GOL379:GOL381 GYH379:GYH381 HID379:HID381 HRZ379:HRZ381 IBV379:IBV381 ILR379:ILR381 IVN379:IVN381 JFJ379:JFJ381 JPF379:JPF381 JZB379:JZB381 KIX379:KIX381 KST379:KST381 LCP379:LCP381 LML379:LML381 LWH379:LWH381 MGD379:MGD381 MPZ379:MPZ381 MZV379:MZV381 NJR379:NJR381 NTN379:NTN381 ODJ379:ODJ381 ONF379:ONF381 OXB379:OXB381 PGX379:PGX381 PQT379:PQT381 QAP379:QAP381 QKL379:QKL381 QUH379:QUH381 RED379:RED381 RNZ379:RNZ381 RXV379:RXV381 SHR379:SHR381 SRN379:SRN381 TBJ379:TBJ381 TLF379:TLF381 TVB379:TVB381 UEX379:UEX381 UOT379:UOT381 UYP379:UYP381 VIL379:VIL381 VSH379:VSH381 WCD379:WCD381 WLZ379:WLZ381 W622:W660 JJ622 TF622 ADB622 AMX622 AWT622 BGP622 BQL622 CAH622 CKD622 CTZ622 DDV622 DNR622 DXN622 EHJ622 ERF622 FBB622 FKX622 FUT622 GEP622 GOL622 GYH622 HID622 HRZ622 IBV622 ILR622 IVN622 JFJ622 JPF622 JZB622 KIX622 KST622 LCP622 LML622 LWH622 MGD622 MPZ622 MZV622 NJR622 NTN622 ODJ622 ONF622 OXB622 PGX622 PQT622 QAP622 QKL622 QUH622 RED622 RNZ622 RXV622 SHR622 SRN622 TBJ622 TLF622 TVB622 UEX622 UOT622 UYP622 VIL622 VSH622 WCD622 WLZ622 WVV622 JJ534:JJ535 TF534:TF535 ADB534:ADB535 AMX534:AMX535 AWT534:AWT535 BGP534:BGP535 BQL534:BQL535 CAH534:CAH535 CKD534:CKD535 CTZ534:CTZ535 DDV534:DDV535 DNR534:DNR535 DXN534:DXN535 EHJ534:EHJ535 ERF534:ERF535 FBB534:FBB535 FKX534:FKX535 FUT534:FUT535 GEP534:GEP535 GOL534:GOL535 GYH534:GYH535 HID534:HID535 HRZ534:HRZ535 IBV534:IBV535 ILR534:ILR535 IVN534:IVN535 JFJ534:JFJ535 JPF534:JPF535 JZB534:JZB535 KIX534:KIX535 KST534:KST535 LCP534:LCP535 LML534:LML535 LWH534:LWH535 MGD534:MGD535 MPZ534:MPZ535 MZV534:MZV535 NJR534:NJR535 NTN534:NTN535 ODJ534:ODJ535 ONF534:ONF535 OXB534:OXB535 PGX534:PGX535 PQT534:PQT535 QAP534:QAP535 QKL534:QKL535 QUH534:QUH535 RED534:RED535 RNZ534:RNZ535 RXV534:RXV535 SHR534:SHR535 SRN534:SRN535 TBJ534:TBJ535 TLF534:TLF535 TVB534:TVB535 UEX534:UEX535 UOT534:UOT535 UYP534:UYP535 VIL534:VIL535 VSH534:VSH535 WCD534:WCD535 WLZ534:WLZ535 WVV534:WVV535 WWE318:WWE341 W581 JJ577 TF577 ADB577 AMX577 AWT577 BGP577 BQL577 CAH577 CKD577 CTZ577 DDV577 DNR577 DXN577 EHJ577 ERF577 FBB577 FKX577 FUT577 GEP577 GOL577 GYH577 HID577 HRZ577 IBV577 ILR577 IVN577 JFJ577 JPF577 JZB577 KIX577 KST577 LCP577 LML577 LWH577 MGD577 MPZ577 MZV577 NJR577 NTN577 ODJ577 ONF577 OXB577 PGX577 PQT577 QAP577 QKL577 QUH577 RED577 RNZ577 RXV577 SHR577 SRN577 TBJ577 TLF577 TVB577 UEX577 UOT577 UYP577 VIL577 VSH577 WCD577 WLZ577 WVV577 WVV362:WVV374 WVV233:WVV236 WLZ233:WLZ236 WCD233:WCD236 VSH233:VSH236 VIL233:VIL236 UYP233:UYP236 UOT233:UOT236 UEX233:UEX236 TVB233:TVB236 TLF233:TLF236 TBJ233:TBJ236 SRN233:SRN236 SHR233:SHR236 RXV233:RXV236 RNZ233:RNZ236 RED233:RED236 QUH233:QUH236 QKL233:QKL236 QAP233:QAP236 PQT233:PQT236 PGX233:PGX236 OXB233:OXB236 ONF233:ONF236 ODJ233:ODJ236 NTN233:NTN236 NJR233:NJR236 MZV233:MZV236 MPZ233:MPZ236 MGD233:MGD236 LWH233:LWH236 LML233:LML236 LCP233:LCP236 KST233:KST236 KIX233:KIX236 JZB233:JZB236 JPF233:JPF236 JFJ233:JFJ236 IVN233:IVN236 ILR233:ILR236 IBV233:IBV236 HRZ233:HRZ236 HID233:HID236 GYH233:GYH236 GOL233:GOL236 GEP233:GEP236 FUT233:FUT236 FKX233:FKX236 FBB233:FBB236 ERF233:ERF236 EHJ233:EHJ236 DXN233:DXN236 DNR233:DNR236 DDV233:DDV236 CTZ233:CTZ236 CKD233:CKD236 CAH233:CAH236 BQL233:BQL236 BGP233:BGP236 AWT233:AWT236 AMX233:AMX236 ADB233:ADB236 TF233:TF236 JJ233:JJ236 W237:W240 W366:W378 JJ362:JJ374 TF362:TF374 ADB362:ADB374 AMX362:AMX374 AWT362:AWT374 BGP362:BGP374 BQL362:BQL374 CAH362:CAH374 CKD362:CKD374 CTZ362:CTZ374 DDV362:DDV374 DNR362:DNR374 DXN362:DXN374 EHJ362:EHJ374 ERF362:ERF374 FBB362:FBB374 FKX362:FKX374 FUT362:FUT374 GEP362:GEP374 GOL362:GOL374 GYH362:GYH374 HID362:HID374 HRZ362:HRZ374 IBV362:IBV374 ILR362:ILR374 IVN362:IVN374 JFJ362:JFJ374 JPF362:JPF374 JZB362:JZB374 KIX362:KIX374 KST362:KST374 LCP362:LCP374 LML362:LML374 LWH362:LWH374 MGD362:MGD374 MPZ362:MPZ374 MZV362:MZV374 NJR362:NJR374 NTN362:NTN374 ODJ362:ODJ374 ONF362:ONF374 OXB362:OXB374 PGX362:PGX374 PQT362:PQT374 QAP362:QAP374 QKL362:QKL374 QUH362:QUH374 RED362:RED374 RNZ362:RNZ374 RXV362:RXV374 SHR362:SHR374 SRN362:SRN374 TBJ362:TBJ374 TLF362:TLF374 TVB362:TVB374 UEX362:UEX374 UOT362:UOT374 UYP362:UYP374 VIL362:VIL374 VSH362:VSH374 WCD362:WCD374 WLZ362:WLZ374 WVV28:WVV31 WLZ28:WLZ31 WCD28:WCD31 VSH28:VSH31 VIL28:VIL31 UYP28:UYP31 UOT28:UOT31 UEX28:UEX31 TVB28:TVB31 TLF28:TLF31 TBJ28:TBJ31 SRN28:SRN31 SHR28:SHR31 RXV28:RXV31 RNZ28:RNZ31 RED28:RED31 QUH28:QUH31 QKL28:QKL31 QAP28:QAP31 PQT28:PQT31 PGX28:PGX31 OXB28:OXB31 ONF28:ONF31 ODJ28:ODJ31 NTN28:NTN31 NJR28:NJR31 MZV28:MZV31 MPZ28:MPZ31 MGD28:MGD31 LWH28:LWH31 LML28:LML31 LCP28:LCP31 KST28:KST31 KIX28:KIX31 JZB28:JZB31 JPF28:JPF31 JFJ28:JFJ31 IVN28:IVN31 ILR28:ILR31 IBV28:IBV31 HRZ28:HRZ31 HID28:HID31 GYH28:GYH31 GOL28:GOL31 GEP28:GEP31 FUT28:FUT31 FKX28:FKX31 FBB28:FBB31 ERF28:ERF31 EHJ28:EHJ31 DXN28:DXN31 DNR28:DNR31 DDV28:DDV31 CTZ28:CTZ31 CKD28:CKD31 CAH28:CAH31 BQL28:BQL31 BGP28:BGP31 AWT28:AWT31 AMX28:AMX31 ADB28:ADB31 TF28:TF31 JJ28:JJ31 W32:W35 W313:W315 JS309:JS311 TO309:TO311 ADK309:ADK311 ANG309:ANG311 AXC309:AXC311 BGY309:BGY311 BQU309:BQU311 CAQ309:CAQ311 CKM309:CKM311 CUI309:CUI311 DEE309:DEE311 DOA309:DOA311 DXW309:DXW311 EHS309:EHS311 ERO309:ERO311 FBK309:FBK311 FLG309:FLG311 FVC309:FVC311 GEY309:GEY311 GOU309:GOU311 GYQ309:GYQ311 HIM309:HIM311 HSI309:HSI311 ICE309:ICE311 IMA309:IMA311 IVW309:IVW311 JFS309:JFS311 JPO309:JPO311 JZK309:JZK311 KJG309:KJG311 KTC309:KTC311 LCY309:LCY311 LMU309:LMU311 LWQ309:LWQ311 MGM309:MGM311 MQI309:MQI311 NAE309:NAE311 NKA309:NKA311 NTW309:NTW311 ODS309:ODS311 ONO309:ONO311 OXK309:OXK311 PHG309:PHG311 PRC309:PRC311 QAY309:QAY311 QKU309:QKU311 QUQ309:QUQ311 REM309:REM311 ROI309:ROI311 RYE309:RYE311 SIA309:SIA311 SRW309:SRW311 TBS309:TBS311 TLO309:TLO311 TVK309:TVK311 UFG309:UFG311 UPC309:UPC311 UYY309:UYY311 VIU309:VIU311 VSQ309:VSQ311 WCM309:WCM311 WMI309:WMI311 WWE309:WWE311 W322:W353 JS318:JS341 TO318:TO341 ADK318:ADK341 ANG318:ANG341 AXC318:AXC341 BGY318:BGY341 BQU318:BQU341 CAQ318:CAQ341 CKM318:CKM341 CUI318:CUI341 DEE318:DEE341 DOA318:DOA341 DXW318:DXW341 EHS318:EHS341 ERO318:ERO341 FBK318:FBK341 FLG318:FLG341 FVC318:FVC341 GEY318:GEY341 GOU318:GOU341 GYQ318:GYQ341 HIM318:HIM341 HSI318:HSI341 ICE318:ICE341 IMA318:IMA341 IVW318:IVW341 JFS318:JFS341 JPO318:JPO341 JZK318:JZK341 KJG318:KJG341 KTC318:KTC341 LCY318:LCY341 LMU318:LMU341 LWQ318:LWQ341 MGM318:MGM341 MQI318:MQI341 NAE318:NAE341 NKA318:NKA341 NTW318:NTW341 ODS318:ODS341 ONO318:ONO341 OXK318:OXK341 PHG318:PHG341 PRC318:PRC341 QAY318:QAY341 QKU318:QKU341 QUQ318:QUQ341 REM318:REM341 ROI318:ROI341 RYE318:RYE341 SIA318:SIA341 SRW318:SRW341 TBS318:TBS341 TLO318:TLO341 TVK318:TVK341 UFG318:UFG341 UPC318:UPC341 UYY318:UYY341 VIU318:VIU341 VSQ318:VSQ341 WCM318:WCM341 WMI318:WMI341 W538:W539">
      <formula1>0</formula1>
      <formula2>100</formula2>
    </dataValidation>
    <dataValidation type="whole" allowBlank="1" showInputMessage="1" showErrorMessage="1" errorTitle="Letna stopnja izkoriščenosti" error="odstotek (celoštevilska vrednost)" prompt="Obvezen podatek" sqref="V188:V206 V217:V218 V404:V418 V481 V799:V800 V592:V611 V854:V855 V462:V471 V882:V892 V9:V30 V213:V215 V432:V458 V662:V665 V523:V527 WVU379:WVU381 WVU874:WVU876 V94:V182 JI103:JI107 TE103:TE107 ADA103:ADA107 AMW103:AMW107 AWS103:AWS107 BGO103:BGO107 BQK103:BQK107 CAG103:CAG107 CKC103:CKC107 CTY103:CTY107 DDU103:DDU107 DNQ103:DNQ107 DXM103:DXM107 EHI103:EHI107 ERE103:ERE107 FBA103:FBA107 FKW103:FKW107 FUS103:FUS107 GEO103:GEO107 GOK103:GOK107 GYG103:GYG107 HIC103:HIC107 HRY103:HRY107 IBU103:IBU107 ILQ103:ILQ107 IVM103:IVM107 JFI103:JFI107 JPE103:JPE107 JZA103:JZA107 KIW103:KIW107 KSS103:KSS107 LCO103:LCO107 LMK103:LMK107 LWG103:LWG107 MGC103:MGC107 MPY103:MPY107 MZU103:MZU107 NJQ103:NJQ107 NTM103:NTM107 ODI103:ODI107 ONE103:ONE107 OXA103:OXA107 PGW103:PGW107 PQS103:PQS107 QAO103:QAO107 QKK103:QKK107 QUG103:QUG107 REC103:REC107 RNY103:RNY107 RXU103:RXU107 SHQ103:SHQ107 SRM103:SRM107 TBI103:TBI107 TLE103:TLE107 TVA103:TVA107 UEW103:UEW107 UOS103:UOS107 UYO103:UYO107 VIK103:VIK107 VSG103:VSG107 WCC103:WCC107 WLY103:WLY107 WVU103:WVU107 JI342:JI349 TE342:TE349 ADA342:ADA349 AMW342:AMW349 AWS342:AWS349 BGO342:BGO349 BQK342:BQK349 CAG342:CAG349 CKC342:CKC349 CTY342:CTY349 DDU342:DDU349 DNQ342:DNQ349 DXM342:DXM349 EHI342:EHI349 ERE342:ERE349 FBA342:FBA349 FKW342:FKW349 FUS342:FUS349 GEO342:GEO349 GOK342:GOK349 GYG342:GYG349 HIC342:HIC349 HRY342:HRY349 IBU342:IBU349 ILQ342:ILQ349 IVM342:IVM349 JFI342:JFI349 JPE342:JPE349 JZA342:JZA349 KIW342:KIW349 KSS342:KSS349 LCO342:LCO349 LMK342:LMK349 LWG342:LWG349 MGC342:MGC349 MPY342:MPY349 MZU342:MZU349 NJQ342:NJQ349 NTM342:NTM349 ODI342:ODI349 ONE342:ONE349 OXA342:OXA349 PGW342:PGW349 PQS342:PQS349 QAO342:QAO349 QKK342:QKK349 QUG342:QUG349 REC342:REC349 RNY342:RNY349 RXU342:RXU349 SHQ342:SHQ349 SRM342:SRM349 TBI342:TBI349 TLE342:TLE349 TVA342:TVA349 UEW342:UEW349 UOS342:UOS349 UYO342:UYO349 VIK342:VIK349 VSG342:VSG349 WCC342:WCC349 WLY342:WLY349 WVU342:WVU349 WVU699:WVU746 V703:V775 JI699:JI746 TE699:TE746 ADA699:ADA746 AMW699:AMW746 AWS699:AWS746 BGO699:BGO746 BQK699:BQK746 CAG699:CAG746 CKC699:CKC746 CTY699:CTY746 DDU699:DDU746 DNQ699:DNQ746 DXM699:DXM746 EHI699:EHI746 ERE699:ERE746 FBA699:FBA746 FKW699:FKW746 FUS699:FUS746 GEO699:GEO746 GOK699:GOK746 GYG699:GYG746 HIC699:HIC746 HRY699:HRY746 IBU699:IBU746 ILQ699:ILQ746 IVM699:IVM746 JFI699:JFI746 JPE699:JPE746 JZA699:JZA746 KIW699:KIW746 KSS699:KSS746 LCO699:LCO746 LMK699:LMK746 LWG699:LWG746 MGC699:MGC746 MPY699:MPY746 MZU699:MZU746 NJQ699:NJQ746 NTM699:NTM746 ODI699:ODI746 ONE699:ONE746 OXA699:OXA746 PGW699:PGW746 PQS699:PQS746 QAO699:QAO746 QKK699:QKK746 QUG699:QUG746 REC699:REC746 RNY699:RNY746 RXU699:RXU746 SHQ699:SHQ746 SRM699:SRM746 TBI699:TBI746 TLE699:TLE746 TVA699:TVA746 UEW699:UEW746 UOS699:UOS746 UYO699:UYO746 VIK699:VIK746 VSG699:VSG746 WCC699:WCC746 WLY699:WLY746 JI774:JI791 TE774:TE791 ADA774:ADA791 AMW774:AMW791 AWS774:AWS791 BGO774:BGO791 BQK774:BQK791 CAG774:CAG791 CKC774:CKC791 CTY774:CTY791 DDU774:DDU791 DNQ774:DNQ791 DXM774:DXM791 EHI774:EHI791 ERE774:ERE791 FBA774:FBA791 FKW774:FKW791 FUS774:FUS791 GEO774:GEO791 GOK774:GOK791 GYG774:GYG791 HIC774:HIC791 HRY774:HRY791 IBU774:IBU791 ILQ774:ILQ791 IVM774:IVM791 JFI774:JFI791 JPE774:JPE791 JZA774:JZA791 KIW774:KIW791 KSS774:KSS791 LCO774:LCO791 LMK774:LMK791 LWG774:LWG791 MGC774:MGC791 MPY774:MPY791 MZU774:MZU791 NJQ774:NJQ791 NTM774:NTM791 ODI774:ODI791 ONE774:ONE791 OXA774:OXA791 PGW774:PGW791 PQS774:PQS791 QAO774:QAO791 QKK774:QKK791 QUG774:QUG791 REC774:REC791 RNY774:RNY791 RXU774:RXU791 SHQ774:SHQ791 SRM774:SRM791 TBI774:TBI791 TLE774:TLE791 TVA774:TVA791 UEW774:UEW791 UOS774:UOS791 UYO774:UYO791 VIK774:VIK791 VSG774:VSG791 WCC774:WCC791 WLY774:WLY791 WVU774:WVU791 V778:V796 T776:T777 V420:V430 JI416 TE416 ADA416 AMW416 AWS416 BGO416 BQK416 CAG416 CKC416 CTY416 DDU416 DNQ416 DXM416 EHI416 ERE416 FBA416 FKW416 FUS416 GEO416 GOK416 GYG416 HIC416 HRY416 IBU416 ILQ416 IVM416 JFI416 JPE416 JZA416 KIW416 KSS416 LCO416 LMK416 LWG416 MGC416 MPY416 MZU416 NJQ416 NTM416 ODI416 ONE416 OXA416 PGW416 PQS416 QAO416 QKK416 QUG416 REC416 RNY416 RXU416 SHQ416 SRM416 TBI416 TLE416 TVA416 UEW416 UOS416 UYO416 VIK416 VSG416 WCC416 WLY416 WVU416 V878:V880 JI874:JI876 TE874:TE876 ADA874:ADA876 AMW874:AMW876 AWS874:AWS876 BGO874:BGO876 BQK874:BQK876 CAG874:CAG876 CKC874:CKC876 CTY874:CTY876 DDU874:DDU876 DNQ874:DNQ876 DXM874:DXM876 EHI874:EHI876 ERE874:ERE876 FBA874:FBA876 FKW874:FKW876 FUS874:FUS876 GEO874:GEO876 GOK874:GOK876 GYG874:GYG876 HIC874:HIC876 HRY874:HRY876 IBU874:IBU876 ILQ874:ILQ876 IVM874:IVM876 JFI874:JFI876 JPE874:JPE876 JZA874:JZA876 KIW874:KIW876 KSS874:KSS876 LCO874:LCO876 LMK874:LMK876 LWG874:LWG876 MGC874:MGC876 MPY874:MPY876 MZU874:MZU876 NJQ874:NJQ876 NTM874:NTM876 ODI874:ODI876 ONE874:ONE876 OXA874:OXA876 PGW874:PGW876 PQS874:PQS876 QAO874:QAO876 QKK874:QKK876 QUG874:QUG876 REC874:REC876 RNY874:RNY876 RXU874:RXU876 SHQ874:SHQ876 SRM874:SRM876 TBI874:TBI876 TLE874:TLE876 TVA874:TVA876 UEW874:UEW876 UOS874:UOS876 UYO874:UYO876 VIK874:VIK876 VSG874:VSG876 WCC874:WCC876 WLY874:WLY876 JI696:JI697 JI694 TE696:TE697 TE694 ADA696:ADA697 ADA694 AMW696:AMW697 AMW694 AWS696:AWS697 AWS694 BGO696:BGO697 BGO694 BQK696:BQK697 BQK694 CAG696:CAG697 CAG694 CKC696:CKC697 CKC694 CTY696:CTY697 CTY694 DDU696:DDU697 DDU694 DNQ696:DNQ697 DNQ694 DXM696:DXM697 DXM694 EHI696:EHI697 EHI694 ERE696:ERE697 ERE694 FBA696:FBA697 FBA694 FKW696:FKW697 FKW694 FUS696:FUS697 FUS694 GEO696:GEO697 GEO694 GOK696:GOK697 GOK694 GYG696:GYG697 GYG694 HIC696:HIC697 HIC694 HRY696:HRY697 HRY694 IBU696:IBU697 IBU694 ILQ696:ILQ697 ILQ694 IVM696:IVM697 IVM694 JFI696:JFI697 JFI694 JPE696:JPE697 JPE694 JZA696:JZA697 JZA694 KIW696:KIW697 KIW694 KSS696:KSS697 KSS694 LCO696:LCO697 LCO694 LMK696:LMK697 LMK694 LWG696:LWG697 LWG694 MGC696:MGC697 MGC694 MPY696:MPY697 MPY694 MZU696:MZU697 MZU694 NJQ696:NJQ697 NJQ694 NTM696:NTM697 NTM694 ODI696:ODI697 ODI694 ONE696:ONE697 ONE694 OXA696:OXA697 OXA694 PGW696:PGW697 PGW694 PQS696:PQS697 PQS694 QAO696:QAO697 QAO694 QKK696:QKK697 QKK694 QUG696:QUG697 QUG694 REC696:REC697 REC694 RNY696:RNY697 RNY694 RXU696:RXU697 RXU694 SHQ696:SHQ697 SHQ694 SRM696:SRM697 SRM694 TBI696:TBI697 TBI694 TLE696:TLE697 TLE694 TVA696:TVA697 TVA694 UEW696:UEW697 UEW694 UOS696:UOS697 UOS694 UYO696:UYO697 UYO694 VIK696:VIK697 VIK694 VSG696:VSG697 VSG694 WCC696:WCC697 WCC694 WLY696:WLY697 WLY694 WVU696:WVU697 WVU694 V700:V701 V668:V698 V383:V385 JI379:JI381 TE379:TE381 ADA379:ADA381 AMW379:AMW381 AWS379:AWS381 BGO379:BGO381 BQK379:BQK381 CAG379:CAG381 CKC379:CKC381 CTY379:CTY381 DDU379:DDU381 DNQ379:DNQ381 DXM379:DXM381 EHI379:EHI381 ERE379:ERE381 FBA379:FBA381 FKW379:FKW381 FUS379:FUS381 GEO379:GEO381 GOK379:GOK381 GYG379:GYG381 HIC379:HIC381 HRY379:HRY381 IBU379:IBU381 ILQ379:ILQ381 IVM379:IVM381 JFI379:JFI381 JPE379:JPE381 JZA379:JZA381 KIW379:KIW381 KSS379:KSS381 LCO379:LCO381 LMK379:LMK381 LWG379:LWG381 MGC379:MGC381 MPY379:MPY381 MZU379:MZU381 NJQ379:NJQ381 NTM379:NTM381 ODI379:ODI381 ONE379:ONE381 OXA379:OXA381 PGW379:PGW381 PQS379:PQS381 QAO379:QAO381 QKK379:QKK381 QUG379:QUG381 REC379:REC381 RNY379:RNY381 RXU379:RXU381 SHQ379:SHQ381 SRM379:SRM381 TBI379:TBI381 TLE379:TLE381 TVA379:TVA381 UEW379:UEW381 UOS379:UOS381 UYO379:UYO381 VIK379:VIK381 VSG379:VSG381 WCC379:WCC381 WLY379:WLY381 V622:V660 JI622 TE622 ADA622 AMW622 AWS622 BGO622 BQK622 CAG622 CKC622 CTY622 DDU622 DNQ622 DXM622 EHI622 ERE622 FBA622 FKW622 FUS622 GEO622 GOK622 GYG622 HIC622 HRY622 IBU622 ILQ622 IVM622 JFI622 JPE622 JZA622 KIW622 KSS622 LCO622 LMK622 LWG622 MGC622 MPY622 MZU622 NJQ622 NTM622 ODI622 ONE622 OXA622 PGW622 PQS622 QAO622 QKK622 QUG622 REC622 RNY622 RXU622 SHQ622 SRM622 TBI622 TLE622 TVA622 UEW622 UOS622 UYO622 VIK622 VSG622 WCC622 WLY622 WVU622 JI534:JI535 TE534:TE535 ADA534:ADA535 AMW534:AMW535 AWS534:AWS535 BGO534:BGO535 BQK534:BQK535 CAG534:CAG535 CKC534:CKC535 CTY534:CTY535 DDU534:DDU535 DNQ534:DNQ535 DXM534:DXM535 EHI534:EHI535 ERE534:ERE535 FBA534:FBA535 FKW534:FKW535 FUS534:FUS535 GEO534:GEO535 GOK534:GOK535 GYG534:GYG535 HIC534:HIC535 HRY534:HRY535 IBU534:IBU535 ILQ534:ILQ535 IVM534:IVM535 JFI534:JFI535 JPE534:JPE535 JZA534:JZA535 KIW534:KIW535 KSS534:KSS535 LCO534:LCO535 LMK534:LMK535 LWG534:LWG535 MGC534:MGC535 MPY534:MPY535 MZU534:MZU535 NJQ534:NJQ535 NTM534:NTM535 ODI534:ODI535 ONE534:ONE535 OXA534:OXA535 PGW534:PGW535 PQS534:PQS535 QAO534:QAO535 QKK534:QKK535 QUG534:QUG535 REC534:REC535 RNY534:RNY535 RXU534:RXU535 SHQ534:SHQ535 SRM534:SRM535 TBI534:TBI535 TLE534:TLE535 TVA534:TVA535 UEW534:UEW535 UOS534:UOS535 UYO534:UYO535 VIK534:VIK535 VSG534:VSG535 WCC534:WCC535 WLY534:WLY535 WVU534:WVU535 WWD318:WWD341 V581 JI577 TE577 ADA577 AMW577 AWS577 BGO577 BQK577 CAG577 CKC577 CTY577 DDU577 DNQ577 DXM577 EHI577 ERE577 FBA577 FKW577 FUS577 GEO577 GOK577 GYG577 HIC577 HRY577 IBU577 ILQ577 IVM577 JFI577 JPE577 JZA577 KIW577 KSS577 LCO577 LMK577 LWG577 MGC577 MPY577 MZU577 NJQ577 NTM577 ODI577 ONE577 OXA577 PGW577 PQS577 QAO577 QKK577 QUG577 REC577 RNY577 RXU577 SHQ577 SRM577 TBI577 TLE577 TVA577 UEW577 UOS577 UYO577 VIK577 VSG577 WCC577 WLY577 WVU577 WVU362:WVU374 WVU233:WVU236 WLY233:WLY236 WCC233:WCC236 VSG233:VSG236 VIK233:VIK236 UYO233:UYO236 UOS233:UOS236 UEW233:UEW236 TVA233:TVA236 TLE233:TLE236 TBI233:TBI236 SRM233:SRM236 SHQ233:SHQ236 RXU233:RXU236 RNY233:RNY236 REC233:REC236 QUG233:QUG236 QKK233:QKK236 QAO233:QAO236 PQS233:PQS236 PGW233:PGW236 OXA233:OXA236 ONE233:ONE236 ODI233:ODI236 NTM233:NTM236 NJQ233:NJQ236 MZU233:MZU236 MPY233:MPY236 MGC233:MGC236 LWG233:LWG236 LMK233:LMK236 LCO233:LCO236 KSS233:KSS236 KIW233:KIW236 JZA233:JZA236 JPE233:JPE236 JFI233:JFI236 IVM233:IVM236 ILQ233:ILQ236 IBU233:IBU236 HRY233:HRY236 HIC233:HIC236 GYG233:GYG236 GOK233:GOK236 GEO233:GEO236 FUS233:FUS236 FKW233:FKW236 FBA233:FBA236 ERE233:ERE236 EHI233:EHI236 DXM233:DXM236 DNQ233:DNQ236 DDU233:DDU236 CTY233:CTY236 CKC233:CKC236 CAG233:CAG236 BQK233:BQK236 BGO233:BGO236 AWS233:AWS236 AMW233:AMW236 ADA233:ADA236 TE233:TE236 JI233:JI236 V237:V240 V366:V378 JI362:JI374 TE362:TE374 ADA362:ADA374 AMW362:AMW374 AWS362:AWS374 BGO362:BGO374 BQK362:BQK374 CAG362:CAG374 CKC362:CKC374 CTY362:CTY374 DDU362:DDU374 DNQ362:DNQ374 DXM362:DXM374 EHI362:EHI374 ERE362:ERE374 FBA362:FBA374 FKW362:FKW374 FUS362:FUS374 GEO362:GEO374 GOK362:GOK374 GYG362:GYG374 HIC362:HIC374 HRY362:HRY374 IBU362:IBU374 ILQ362:ILQ374 IVM362:IVM374 JFI362:JFI374 JPE362:JPE374 JZA362:JZA374 KIW362:KIW374 KSS362:KSS374 LCO362:LCO374 LMK362:LMK374 LWG362:LWG374 MGC362:MGC374 MPY362:MPY374 MZU362:MZU374 NJQ362:NJQ374 NTM362:NTM374 ODI362:ODI374 ONE362:ONE374 OXA362:OXA374 PGW362:PGW374 PQS362:PQS374 QAO362:QAO374 QKK362:QKK374 QUG362:QUG374 REC362:REC374 RNY362:RNY374 RXU362:RXU374 SHQ362:SHQ374 SRM362:SRM374 TBI362:TBI374 TLE362:TLE374 TVA362:TVA374 UEW362:UEW374 UOS362:UOS374 UYO362:UYO374 VIK362:VIK374 VSG362:VSG374 WCC362:WCC374 WLY362:WLY374 WVU28:WVU31 WLY28:WLY31 WCC28:WCC31 VSG28:VSG31 VIK28:VIK31 UYO28:UYO31 UOS28:UOS31 UEW28:UEW31 TVA28:TVA31 TLE28:TLE31 TBI28:TBI31 SRM28:SRM31 SHQ28:SHQ31 RXU28:RXU31 RNY28:RNY31 REC28:REC31 QUG28:QUG31 QKK28:QKK31 QAO28:QAO31 PQS28:PQS31 PGW28:PGW31 OXA28:OXA31 ONE28:ONE31 ODI28:ODI31 NTM28:NTM31 NJQ28:NJQ31 MZU28:MZU31 MPY28:MPY31 MGC28:MGC31 LWG28:LWG31 LMK28:LMK31 LCO28:LCO31 KSS28:KSS31 KIW28:KIW31 JZA28:JZA31 JPE28:JPE31 JFI28:JFI31 IVM28:IVM31 ILQ28:ILQ31 IBU28:IBU31 HRY28:HRY31 HIC28:HIC31 GYG28:GYG31 GOK28:GOK31 GEO28:GEO31 FUS28:FUS31 FKW28:FKW31 FBA28:FBA31 ERE28:ERE31 EHI28:EHI31 DXM28:DXM31 DNQ28:DNQ31 DDU28:DDU31 CTY28:CTY31 CKC28:CKC31 CAG28:CAG31 BQK28:BQK31 BGO28:BGO31 AWS28:AWS31 AMW28:AMW31 ADA28:ADA31 TE28:TE31 JI28:JI31 V32:V35 V313:V315 JR309:JR311 TN309:TN311 ADJ309:ADJ311 ANF309:ANF311 AXB309:AXB311 BGX309:BGX311 BQT309:BQT311 CAP309:CAP311 CKL309:CKL311 CUH309:CUH311 DED309:DED311 DNZ309:DNZ311 DXV309:DXV311 EHR309:EHR311 ERN309:ERN311 FBJ309:FBJ311 FLF309:FLF311 FVB309:FVB311 GEX309:GEX311 GOT309:GOT311 GYP309:GYP311 HIL309:HIL311 HSH309:HSH311 ICD309:ICD311 ILZ309:ILZ311 IVV309:IVV311 JFR309:JFR311 JPN309:JPN311 JZJ309:JZJ311 KJF309:KJF311 KTB309:KTB311 LCX309:LCX311 LMT309:LMT311 LWP309:LWP311 MGL309:MGL311 MQH309:MQH311 NAD309:NAD311 NJZ309:NJZ311 NTV309:NTV311 ODR309:ODR311 ONN309:ONN311 OXJ309:OXJ311 PHF309:PHF311 PRB309:PRB311 QAX309:QAX311 QKT309:QKT311 QUP309:QUP311 REL309:REL311 ROH309:ROH311 RYD309:RYD311 SHZ309:SHZ311 SRV309:SRV311 TBR309:TBR311 TLN309:TLN311 TVJ309:TVJ311 UFF309:UFF311 UPB309:UPB311 UYX309:UYX311 VIT309:VIT311 VSP309:VSP311 WCL309:WCL311 WMH309:WMH311 WWD309:WWD311 V322:V353 JR318:JR341 TN318:TN341 ADJ318:ADJ341 ANF318:ANF341 AXB318:AXB341 BGX318:BGX341 BQT318:BQT341 CAP318:CAP341 CKL318:CKL341 CUH318:CUH341 DED318:DED341 DNZ318:DNZ341 DXV318:DXV341 EHR318:EHR341 ERN318:ERN341 FBJ318:FBJ341 FLF318:FLF341 FVB318:FVB341 GEX318:GEX341 GOT318:GOT341 GYP318:GYP341 HIL318:HIL341 HSH318:HSH341 ICD318:ICD341 ILZ318:ILZ341 IVV318:IVV341 JFR318:JFR341 JPN318:JPN341 JZJ318:JZJ341 KJF318:KJF341 KTB318:KTB341 LCX318:LCX341 LMT318:LMT341 LWP318:LWP341 MGL318:MGL341 MQH318:MQH341 NAD318:NAD341 NJZ318:NJZ341 NTV318:NTV341 ODR318:ODR341 ONN318:ONN341 OXJ318:OXJ341 PHF318:PHF341 PRB318:PRB341 QAX318:QAX341 QKT318:QKT341 QUP318:QUP341 REL318:REL341 ROH318:ROH341 RYD318:RYD341 SHZ318:SHZ341 SRV318:SRV341 TBR318:TBR341 TLN318:TLN341 TVJ318:TVJ341 UFF318:UFF341 UPB318:UPB341 UYX318:UYX341 VIT318:VIT341 VSP318:VSP341 WCL318:WCL341 WMH318:WMH341 V538:V539">
      <formula1>0</formula1>
      <formula2>300</formula2>
    </dataValidation>
    <dataValidation allowBlank="1" showInputMessage="1" showErrorMessage="1" errorTitle="Klasifikacija" error="Obvezen podatek_x000a_" sqref="Y188:Y206 Y217:Y218 Y404:Y418 Y481 Y592:Y611 Y854:Y855 Y462:Y471 Y882:Y892 Y9:Y30 Y213:Y215 Y799:Y833 Y668:Y696 Y432:Y458 WVX379:WVX381 Y662:Y665 AF660 Y523:Y527 Y94:Y182 JL103:JL107 TH103:TH107 ADD103:ADD107 AMZ103:AMZ107 AWV103:AWV107 BGR103:BGR107 BQN103:BQN107 CAJ103:CAJ107 CKF103:CKF107 CUB103:CUB107 DDX103:DDX107 DNT103:DNT107 DXP103:DXP107 EHL103:EHL107 ERH103:ERH107 FBD103:FBD107 FKZ103:FKZ107 FUV103:FUV107 GER103:GER107 GON103:GON107 GYJ103:GYJ107 HIF103:HIF107 HSB103:HSB107 IBX103:IBX107 ILT103:ILT107 IVP103:IVP107 JFL103:JFL107 JPH103:JPH107 JZD103:JZD107 KIZ103:KIZ107 KSV103:KSV107 LCR103:LCR107 LMN103:LMN107 LWJ103:LWJ107 MGF103:MGF107 MQB103:MQB107 MZX103:MZX107 NJT103:NJT107 NTP103:NTP107 ODL103:ODL107 ONH103:ONH107 OXD103:OXD107 PGZ103:PGZ107 PQV103:PQV107 QAR103:QAR107 QKN103:QKN107 QUJ103:QUJ107 REF103:REF107 ROB103:ROB107 RXX103:RXX107 SHT103:SHT107 SRP103:SRP107 TBL103:TBL107 TLH103:TLH107 TVD103:TVD107 UEZ103:UEZ107 UOV103:UOV107 UYR103:UYR107 VIN103:VIN107 VSJ103:VSJ107 WCF103:WCF107 WMB103:WMB107 WVX103:WVX107 JL342:JL349 TH342:TH349 ADD342:ADD349 AMZ342:AMZ349 AWV342:AWV349 BGR342:BGR349 BQN342:BQN349 CAJ342:CAJ349 CKF342:CKF349 CUB342:CUB349 DDX342:DDX349 DNT342:DNT349 DXP342:DXP349 EHL342:EHL349 ERH342:ERH349 FBD342:FBD349 FKZ342:FKZ349 FUV342:FUV349 GER342:GER349 GON342:GON349 GYJ342:GYJ349 HIF342:HIF349 HSB342:HSB349 IBX342:IBX349 ILT342:ILT349 IVP342:IVP349 JFL342:JFL349 JPH342:JPH349 JZD342:JZD349 KIZ342:KIZ349 KSV342:KSV349 LCR342:LCR349 LMN342:LMN349 LWJ342:LWJ349 MGF342:MGF349 MQB342:MQB349 MZX342:MZX349 NJT342:NJT349 NTP342:NTP349 ODL342:ODL349 ONH342:ONH349 OXD342:OXD349 PGZ342:PGZ349 PQV342:PQV349 QAR342:QAR349 QKN342:QKN349 QUJ342:QUJ349 REF342:REF349 ROB342:ROB349 RXX342:RXX349 SHT342:SHT349 SRP342:SRP349 TBL342:TBL349 TLH342:TLH349 TVD342:TVD349 UEZ342:UEZ349 UOV342:UOV349 UYR342:UYR349 VIN342:VIN349 VSJ342:VSJ349 WCF342:WCF349 WMB342:WMB349 WVX342:WVX349 WVX699:WVX746 Y703:Y775 JL699:JL746 TH699:TH746 ADD699:ADD746 AMZ699:AMZ746 AWV699:AWV746 BGR699:BGR746 BQN699:BQN746 CAJ699:CAJ746 CKF699:CKF746 CUB699:CUB746 DDX699:DDX746 DNT699:DNT746 DXP699:DXP746 EHL699:EHL746 ERH699:ERH746 FBD699:FBD746 FKZ699:FKZ746 FUV699:FUV746 GER699:GER746 GON699:GON746 GYJ699:GYJ746 HIF699:HIF746 HSB699:HSB746 IBX699:IBX746 ILT699:ILT746 IVP699:IVP746 JFL699:JFL746 JPH699:JPH746 JZD699:JZD746 KIZ699:KIZ746 KSV699:KSV746 LCR699:LCR746 LMN699:LMN746 LWJ699:LWJ746 MGF699:MGF746 MQB699:MQB746 MZX699:MZX746 NJT699:NJT746 NTP699:NTP746 ODL699:ODL746 ONH699:ONH746 OXD699:OXD746 PGZ699:PGZ746 PQV699:PQV746 QAR699:QAR746 QKN699:QKN746 QUJ699:QUJ746 REF699:REF746 ROB699:ROB746 RXX699:RXX746 SHT699:SHT746 SRP699:SRP746 TBL699:TBL746 TLH699:TLH746 TVD699:TVD746 UEZ699:UEZ746 UOV699:UOV746 UYR699:UYR746 VIN699:VIN746 VSJ699:VSJ746 WCF699:WCF746 WMB699:WMB746 JL774:JL791 TH774:TH791 ADD774:ADD791 AMZ774:AMZ791 AWV774:AWV791 BGR774:BGR791 BQN774:BQN791 CAJ774:CAJ791 CKF774:CKF791 CUB774:CUB791 DDX774:DDX791 DNT774:DNT791 DXP774:DXP791 EHL774:EHL791 ERH774:ERH791 FBD774:FBD791 FKZ774:FKZ791 FUV774:FUV791 GER774:GER791 GON774:GON791 GYJ774:GYJ791 HIF774:HIF791 HSB774:HSB791 IBX774:IBX791 ILT774:ILT791 IVP774:IVP791 JFL774:JFL791 JPH774:JPH791 JZD774:JZD791 KIZ774:KIZ791 KSV774:KSV791 LCR774:LCR791 LMN774:LMN791 LWJ774:LWJ791 MGF774:MGF791 MQB774:MQB791 MZX774:MZX791 NJT774:NJT791 NTP774:NTP791 ODL774:ODL791 ONH774:ONH791 OXD774:OXD791 PGZ774:PGZ791 PQV774:PQV791 QAR774:QAR791 QKN774:QKN791 QUJ774:QUJ791 REF774:REF791 ROB774:ROB791 RXX774:RXX791 SHT774:SHT791 SRP774:SRP791 TBL774:TBL791 TLH774:TLH791 TVD774:TVD791 UEZ774:UEZ791 UOV774:UOV791 UYR774:UYR791 VIN774:VIN791 VSJ774:VSJ791 WCF774:WCF791 WMB774:WMB791 WVX774:WVX791 Y778:Y796 W776:W777 Y420:Y430 JL416 TH416 ADD416 AMZ416 AWV416 BGR416 BQN416 CAJ416 CKF416 CUB416 DDX416 DNT416 DXP416 EHL416 ERH416 FBD416 FKZ416 FUV416 GER416 GON416 GYJ416 HIF416 HSB416 IBX416 ILT416 IVP416 JFL416 JPH416 JZD416 KIZ416 KSV416 LCR416 LMN416 LWJ416 MGF416 MQB416 MZX416 NJT416 NTP416 ODL416 ONH416 OXD416 PGZ416 PQV416 QAR416 QKN416 QUJ416 REF416 ROB416 RXX416 SHT416 SRP416 TBL416 TLH416 TVD416 UEZ416 UOV416 UYR416 VIN416 VSJ416 WCF416 WMB416 WVX416 Y878:Y880 JL874:JL876 TH874:TH876 ADD874:ADD876 AMZ874:AMZ876 AWV874:AWV876 BGR874:BGR876 BQN874:BQN876 CAJ874:CAJ876 CKF874:CKF876 CUB874:CUB876 DDX874:DDX876 DNT874:DNT876 DXP874:DXP876 EHL874:EHL876 ERH874:ERH876 FBD874:FBD876 FKZ874:FKZ876 FUV874:FUV876 GER874:GER876 GON874:GON876 GYJ874:GYJ876 HIF874:HIF876 HSB874:HSB876 IBX874:IBX876 ILT874:ILT876 IVP874:IVP876 JFL874:JFL876 JPH874:JPH876 JZD874:JZD876 KIZ874:KIZ876 KSV874:KSV876 LCR874:LCR876 LMN874:LMN876 LWJ874:LWJ876 MGF874:MGF876 MQB874:MQB876 MZX874:MZX876 NJT874:NJT876 NTP874:NTP876 ODL874:ODL876 ONH874:ONH876 OXD874:OXD876 PGZ874:PGZ876 PQV874:PQV876 QAR874:QAR876 QKN874:QKN876 QUJ874:QUJ876 REF874:REF876 ROB874:ROB876 RXX874:RXX876 SHT874:SHT876 SRP874:SRP876 TBL874:TBL876 TLH874:TLH876 TVD874:TVD876 UEZ874:UEZ876 UOV874:UOV876 UYR874:UYR876 VIN874:VIN876 VSJ874:VSJ876 WCF874:WCF876 WMB874:WMB876 WVX874:WVX876 Y700:Y701 Y698 JL696:JL697 JL694 TH696:TH697 TH694 ADD696:ADD697 ADD694 AMZ696:AMZ697 AMZ694 AWV696:AWV697 AWV694 BGR696:BGR697 BGR694 BQN696:BQN697 BQN694 CAJ696:CAJ697 CAJ694 CKF696:CKF697 CKF694 CUB696:CUB697 CUB694 DDX696:DDX697 DDX694 DNT696:DNT697 DNT694 DXP696:DXP697 DXP694 EHL696:EHL697 EHL694 ERH696:ERH697 ERH694 FBD696:FBD697 FBD694 FKZ696:FKZ697 FKZ694 FUV696:FUV697 FUV694 GER696:GER697 GER694 GON696:GON697 GON694 GYJ696:GYJ697 GYJ694 HIF696:HIF697 HIF694 HSB696:HSB697 HSB694 IBX696:IBX697 IBX694 ILT696:ILT697 ILT694 IVP696:IVP697 IVP694 JFL696:JFL697 JFL694 JPH696:JPH697 JPH694 JZD696:JZD697 JZD694 KIZ696:KIZ697 KIZ694 KSV696:KSV697 KSV694 LCR696:LCR697 LCR694 LMN696:LMN697 LMN694 LWJ696:LWJ697 LWJ694 MGF696:MGF697 MGF694 MQB696:MQB697 MQB694 MZX696:MZX697 MZX694 NJT696:NJT697 NJT694 NTP696:NTP697 NTP694 ODL696:ODL697 ODL694 ONH696:ONH697 ONH694 OXD696:OXD697 OXD694 PGZ696:PGZ697 PGZ694 PQV696:PQV697 PQV694 QAR696:QAR697 QAR694 QKN696:QKN697 QKN694 QUJ696:QUJ697 QUJ694 REF696:REF697 REF694 ROB696:ROB697 ROB694 RXX696:RXX697 RXX694 SHT696:SHT697 SHT694 SRP696:SRP697 SRP694 TBL696:TBL697 TBL694 TLH696:TLH697 TLH694 TVD696:TVD697 TVD694 UEZ696:UEZ697 UEZ694 UOV696:UOV697 UOV694 UYR696:UYR697 UYR694 VIN696:VIN697 VIN694 VSJ696:VSJ697 VSJ694 WCF696:WCF697 WCF694 WMB696:WMB697 WMB694 WVX696:WVX697 WVX694 Y383:Y385 JL379:JL381 TH379:TH381 ADD379:ADD381 AMZ379:AMZ381 AWV379:AWV381 BGR379:BGR381 BQN379:BQN381 CAJ379:CAJ381 CKF379:CKF381 CUB379:CUB381 DDX379:DDX381 DNT379:DNT381 DXP379:DXP381 EHL379:EHL381 ERH379:ERH381 FBD379:FBD381 FKZ379:FKZ381 FUV379:FUV381 GER379:GER381 GON379:GON381 GYJ379:GYJ381 HIF379:HIF381 HSB379:HSB381 IBX379:IBX381 ILT379:ILT381 IVP379:IVP381 JFL379:JFL381 JPH379:JPH381 JZD379:JZD381 KIZ379:KIZ381 KSV379:KSV381 LCR379:LCR381 LMN379:LMN381 LWJ379:LWJ381 MGF379:MGF381 MQB379:MQB381 MZX379:MZX381 NJT379:NJT381 NTP379:NTP381 ODL379:ODL381 ONH379:ONH381 OXD379:OXD381 PGZ379:PGZ381 PQV379:PQV381 QAR379:QAR381 QKN379:QKN381 QUJ379:QUJ381 REF379:REF381 ROB379:ROB381 RXX379:RXX381 SHT379:SHT381 SRP379:SRP381 TBL379:TBL381 TLH379:TLH381 TVD379:TVD381 UEZ379:UEZ381 UOV379:UOV381 UYR379:UYR381 VIN379:VIN381 VSJ379:VSJ381 WCF379:WCF381 WMB379:WMB381 Y622:Y659 JL622 TH622 ADD622 AMZ622 AWV622 BGR622 BQN622 CAJ622 CKF622 CUB622 DDX622 DNT622 DXP622 EHL622 ERH622 FBD622 FKZ622 FUV622 GER622 GON622 GYJ622 HIF622 HSB622 IBX622 ILT622 IVP622 JFL622 JPH622 JZD622 KIZ622 KSV622 LCR622 LMN622 LWJ622 MGF622 MQB622 MZX622 NJT622 NTP622 ODL622 ONH622 OXD622 PGZ622 PQV622 QAR622 QKN622 QUJ622 REF622 ROB622 RXX622 SHT622 SRP622 TBL622 TLH622 TVD622 UEZ622 UOV622 UYR622 VIN622 VSJ622 WCF622 WMB622 WVX622 JL534:JL535 TH534:TH535 ADD534:ADD535 AMZ534:AMZ535 AWV534:AWV535 BGR534:BGR535 BQN534:BQN535 CAJ534:CAJ535 CKF534:CKF535 CUB534:CUB535 DDX534:DDX535 DNT534:DNT535 DXP534:DXP535 EHL534:EHL535 ERH534:ERH535 FBD534:FBD535 FKZ534:FKZ535 FUV534:FUV535 GER534:GER535 GON534:GON535 GYJ534:GYJ535 HIF534:HIF535 HSB534:HSB535 IBX534:IBX535 ILT534:ILT535 IVP534:IVP535 JFL534:JFL535 JPH534:JPH535 JZD534:JZD535 KIZ534:KIZ535 KSV534:KSV535 LCR534:LCR535 LMN534:LMN535 LWJ534:LWJ535 MGF534:MGF535 MQB534:MQB535 MZX534:MZX535 NJT534:NJT535 NTP534:NTP535 ODL534:ODL535 ONH534:ONH535 OXD534:OXD535 PGZ534:PGZ535 PQV534:PQV535 QAR534:QAR535 QKN534:QKN535 QUJ534:QUJ535 REF534:REF535 ROB534:ROB535 RXX534:RXX535 SHT534:SHT535 SRP534:SRP535 TBL534:TBL535 TLH534:TLH535 TVD534:TVD535 UEZ534:UEZ535 UOV534:UOV535 UYR534:UYR535 VIN534:VIN535 VSJ534:VSJ535 WCF534:WCF535 WMB534:WMB535 WVX534:WVX535 WWG318:WWG341 Y581 JL577 TH577 ADD577 AMZ577 AWV577 BGR577 BQN577 CAJ577 CKF577 CUB577 DDX577 DNT577 DXP577 EHL577 ERH577 FBD577 FKZ577 FUV577 GER577 GON577 GYJ577 HIF577 HSB577 IBX577 ILT577 IVP577 JFL577 JPH577 JZD577 KIZ577 KSV577 LCR577 LMN577 LWJ577 MGF577 MQB577 MZX577 NJT577 NTP577 ODL577 ONH577 OXD577 PGZ577 PQV577 QAR577 QKN577 QUJ577 REF577 ROB577 RXX577 SHT577 SRP577 TBL577 TLH577 TVD577 UEZ577 UOV577 UYR577 VIN577 VSJ577 WCF577 WMB577 WVX577 WVX362:WVX374 WVX233:WVX236 WMB233:WMB236 WCF233:WCF236 VSJ233:VSJ236 VIN233:VIN236 UYR233:UYR236 UOV233:UOV236 UEZ233:UEZ236 TVD233:TVD236 TLH233:TLH236 TBL233:TBL236 SRP233:SRP236 SHT233:SHT236 RXX233:RXX236 ROB233:ROB236 REF233:REF236 QUJ233:QUJ236 QKN233:QKN236 QAR233:QAR236 PQV233:PQV236 PGZ233:PGZ236 OXD233:OXD236 ONH233:ONH236 ODL233:ODL236 NTP233:NTP236 NJT233:NJT236 MZX233:MZX236 MQB233:MQB236 MGF233:MGF236 LWJ233:LWJ236 LMN233:LMN236 LCR233:LCR236 KSV233:KSV236 KIZ233:KIZ236 JZD233:JZD236 JPH233:JPH236 JFL233:JFL236 IVP233:IVP236 ILT233:ILT236 IBX233:IBX236 HSB233:HSB236 HIF233:HIF236 GYJ233:GYJ236 GON233:GON236 GER233:GER236 FUV233:FUV236 FKZ233:FKZ236 FBD233:FBD236 ERH233:ERH236 EHL233:EHL236 DXP233:DXP236 DNT233:DNT236 DDX233:DDX236 CUB233:CUB236 CKF233:CKF236 CAJ233:CAJ236 BQN233:BQN236 BGR233:BGR236 AWV233:AWV236 AMZ233:AMZ236 ADD233:ADD236 TH233:TH236 JL233:JL236 Y237:Y240 Y366:Y378 JL362:JL374 TH362:TH374 ADD362:ADD374 AMZ362:AMZ374 AWV362:AWV374 BGR362:BGR374 BQN362:BQN374 CAJ362:CAJ374 CKF362:CKF374 CUB362:CUB374 DDX362:DDX374 DNT362:DNT374 DXP362:DXP374 EHL362:EHL374 ERH362:ERH374 FBD362:FBD374 FKZ362:FKZ374 FUV362:FUV374 GER362:GER374 GON362:GON374 GYJ362:GYJ374 HIF362:HIF374 HSB362:HSB374 IBX362:IBX374 ILT362:ILT374 IVP362:IVP374 JFL362:JFL374 JPH362:JPH374 JZD362:JZD374 KIZ362:KIZ374 KSV362:KSV374 LCR362:LCR374 LMN362:LMN374 LWJ362:LWJ374 MGF362:MGF374 MQB362:MQB374 MZX362:MZX374 NJT362:NJT374 NTP362:NTP374 ODL362:ODL374 ONH362:ONH374 OXD362:OXD374 PGZ362:PGZ374 PQV362:PQV374 QAR362:QAR374 QKN362:QKN374 QUJ362:QUJ374 REF362:REF374 ROB362:ROB374 RXX362:RXX374 SHT362:SHT374 SRP362:SRP374 TBL362:TBL374 TLH362:TLH374 TVD362:TVD374 UEZ362:UEZ374 UOV362:UOV374 UYR362:UYR374 VIN362:VIN374 VSJ362:VSJ374 WCF362:WCF374 WMB362:WMB374 WVX28:WVX31 WMB28:WMB31 WCF28:WCF31 VSJ28:VSJ31 VIN28:VIN31 UYR28:UYR31 UOV28:UOV31 UEZ28:UEZ31 TVD28:TVD31 TLH28:TLH31 TBL28:TBL31 SRP28:SRP31 SHT28:SHT31 RXX28:RXX31 ROB28:ROB31 REF28:REF31 QUJ28:QUJ31 QKN28:QKN31 QAR28:QAR31 PQV28:PQV31 PGZ28:PGZ31 OXD28:OXD31 ONH28:ONH31 ODL28:ODL31 NTP28:NTP31 NJT28:NJT31 MZX28:MZX31 MQB28:MQB31 MGF28:MGF31 LWJ28:LWJ31 LMN28:LMN31 LCR28:LCR31 KSV28:KSV31 KIZ28:KIZ31 JZD28:JZD31 JPH28:JPH31 JFL28:JFL31 IVP28:IVP31 ILT28:ILT31 IBX28:IBX31 HSB28:HSB31 HIF28:HIF31 GYJ28:GYJ31 GON28:GON31 GER28:GER31 FUV28:FUV31 FKZ28:FKZ31 FBD28:FBD31 ERH28:ERH31 EHL28:EHL31 DXP28:DXP31 DNT28:DNT31 DDX28:DDX31 CUB28:CUB31 CKF28:CKF31 CAJ28:CAJ31 BQN28:BQN31 BGR28:BGR31 AWV28:AWV31 AMZ28:AMZ31 ADD28:ADD31 TH28:TH31 JL28:JL31 Y32:Y35 Y348:Y353 AF346:AF347 Y313:Y315 JU309:JU311 TQ309:TQ311 ADM309:ADM311 ANI309:ANI311 AXE309:AXE311 BHA309:BHA311 BQW309:BQW311 CAS309:CAS311 CKO309:CKO311 CUK309:CUK311 DEG309:DEG311 DOC309:DOC311 DXY309:DXY311 EHU309:EHU311 ERQ309:ERQ311 FBM309:FBM311 FLI309:FLI311 FVE309:FVE311 GFA309:GFA311 GOW309:GOW311 GYS309:GYS311 HIO309:HIO311 HSK309:HSK311 ICG309:ICG311 IMC309:IMC311 IVY309:IVY311 JFU309:JFU311 JPQ309:JPQ311 JZM309:JZM311 KJI309:KJI311 KTE309:KTE311 LDA309:LDA311 LMW309:LMW311 LWS309:LWS311 MGO309:MGO311 MQK309:MQK311 NAG309:NAG311 NKC309:NKC311 NTY309:NTY311 ODU309:ODU311 ONQ309:ONQ311 OXM309:OXM311 PHI309:PHI311 PRE309:PRE311 QBA309:QBA311 QKW309:QKW311 QUS309:QUS311 REO309:REO311 ROK309:ROK311 RYG309:RYG311 SIC309:SIC311 SRY309:SRY311 TBU309:TBU311 TLQ309:TLQ311 TVM309:TVM311 UFI309:UFI311 UPE309:UPE311 UZA309:UZA311 VIW309:VIW311 VSS309:VSS311 WCO309:WCO311 WMK309:WMK311 WWG309:WWG311 Y322:Y345 JU318:JU341 TQ318:TQ341 ADM318:ADM341 ANI318:ANI341 AXE318:AXE341 BHA318:BHA341 BQW318:BQW341 CAS318:CAS341 CKO318:CKO341 CUK318:CUK341 DEG318:DEG341 DOC318:DOC341 DXY318:DXY341 EHU318:EHU341 ERQ318:ERQ341 FBM318:FBM341 FLI318:FLI341 FVE318:FVE341 GFA318:GFA341 GOW318:GOW341 GYS318:GYS341 HIO318:HIO341 HSK318:HSK341 ICG318:ICG341 IMC318:IMC341 IVY318:IVY341 JFU318:JFU341 JPQ318:JPQ341 JZM318:JZM341 KJI318:KJI341 KTE318:KTE341 LDA318:LDA341 LMW318:LMW341 LWS318:LWS341 MGO318:MGO341 MQK318:MQK341 NAG318:NAG341 NKC318:NKC341 NTY318:NTY341 ODU318:ODU341 ONQ318:ONQ341 OXM318:OXM341 PHI318:PHI341 PRE318:PRE341 QBA318:QBA341 QKW318:QKW341 QUS318:QUS341 REO318:REO341 ROK318:ROK341 RYG318:RYG341 SIC318:SIC341 SRY318:SRY341 TBU318:TBU341 TLQ318:TLQ341 TVM318:TVM341 UFI318:UFI341 UPE318:UPE341 UZA318:UZA341 VIW318:VIW341 VSS318:VSS341 WCO318:WCO341 WMK318:WMK341 Y538:Y539"/>
    <dataValidation type="textLength" allowBlank="1" showInputMessage="1" showErrorMessage="1" errorTitle="spletna stran" error="obvezen podatek!" promptTitle="spletna stran " prompt="navedite spletno stran, kjer je predstavljena raziskovalna oprema, cenik, pogoji dostopa, OBVEZEN PODATEK!" sqref="X188:X207 X217:X218 X404:X418 X481 X799:X800 X592:X611 X854:X855 X462:X471 X882:X892 X9:X30 X209:X215 X432:X458 X662:X666 X523:X527 WVW379:WVW381 WVW874:WVW876 X94:X183 JK103:JK107 TG103:TG107 ADC103:ADC107 AMY103:AMY107 AWU103:AWU107 BGQ103:BGQ107 BQM103:BQM107 CAI103:CAI107 CKE103:CKE107 CUA103:CUA107 DDW103:DDW107 DNS103:DNS107 DXO103:DXO107 EHK103:EHK107 ERG103:ERG107 FBC103:FBC107 FKY103:FKY107 FUU103:FUU107 GEQ103:GEQ107 GOM103:GOM107 GYI103:GYI107 HIE103:HIE107 HSA103:HSA107 IBW103:IBW107 ILS103:ILS107 IVO103:IVO107 JFK103:JFK107 JPG103:JPG107 JZC103:JZC107 KIY103:KIY107 KSU103:KSU107 LCQ103:LCQ107 LMM103:LMM107 LWI103:LWI107 MGE103:MGE107 MQA103:MQA107 MZW103:MZW107 NJS103:NJS107 NTO103:NTO107 ODK103:ODK107 ONG103:ONG107 OXC103:OXC107 PGY103:PGY107 PQU103:PQU107 QAQ103:QAQ107 QKM103:QKM107 QUI103:QUI107 REE103:REE107 ROA103:ROA107 RXW103:RXW107 SHS103:SHS107 SRO103:SRO107 TBK103:TBK107 TLG103:TLG107 TVC103:TVC107 UEY103:UEY107 UOU103:UOU107 UYQ103:UYQ107 VIM103:VIM107 VSI103:VSI107 WCE103:WCE107 WMA103:WMA107 WVW103:WVW107 JK342:JK349 TG342:TG349 ADC342:ADC349 AMY342:AMY349 AWU342:AWU349 BGQ342:BGQ349 BQM342:BQM349 CAI342:CAI349 CKE342:CKE349 CUA342:CUA349 DDW342:DDW349 DNS342:DNS349 DXO342:DXO349 EHK342:EHK349 ERG342:ERG349 FBC342:FBC349 FKY342:FKY349 FUU342:FUU349 GEQ342:GEQ349 GOM342:GOM349 GYI342:GYI349 HIE342:HIE349 HSA342:HSA349 IBW342:IBW349 ILS342:ILS349 IVO342:IVO349 JFK342:JFK349 JPG342:JPG349 JZC342:JZC349 KIY342:KIY349 KSU342:KSU349 LCQ342:LCQ349 LMM342:LMM349 LWI342:LWI349 MGE342:MGE349 MQA342:MQA349 MZW342:MZW349 NJS342:NJS349 NTO342:NTO349 ODK342:ODK349 ONG342:ONG349 OXC342:OXC349 PGY342:PGY349 PQU342:PQU349 QAQ342:QAQ349 QKM342:QKM349 QUI342:QUI349 REE342:REE349 ROA342:ROA349 RXW342:RXW349 SHS342:SHS349 SRO342:SRO349 TBK342:TBK349 TLG342:TLG349 TVC342:TVC349 UEY342:UEY349 UOU342:UOU349 UYQ342:UYQ349 VIM342:VIM349 VSI342:VSI349 WCE342:WCE349 WMA342:WMA349 WVW342:WVW349 WVW699:WVW746 X703:X775 JK699:JK746 TG699:TG746 ADC699:ADC746 AMY699:AMY746 AWU699:AWU746 BGQ699:BGQ746 BQM699:BQM746 CAI699:CAI746 CKE699:CKE746 CUA699:CUA746 DDW699:DDW746 DNS699:DNS746 DXO699:DXO746 EHK699:EHK746 ERG699:ERG746 FBC699:FBC746 FKY699:FKY746 FUU699:FUU746 GEQ699:GEQ746 GOM699:GOM746 GYI699:GYI746 HIE699:HIE746 HSA699:HSA746 IBW699:IBW746 ILS699:ILS746 IVO699:IVO746 JFK699:JFK746 JPG699:JPG746 JZC699:JZC746 KIY699:KIY746 KSU699:KSU746 LCQ699:LCQ746 LMM699:LMM746 LWI699:LWI746 MGE699:MGE746 MQA699:MQA746 MZW699:MZW746 NJS699:NJS746 NTO699:NTO746 ODK699:ODK746 ONG699:ONG746 OXC699:OXC746 PGY699:PGY746 PQU699:PQU746 QAQ699:QAQ746 QKM699:QKM746 QUI699:QUI746 REE699:REE746 ROA699:ROA746 RXW699:RXW746 SHS699:SHS746 SRO699:SRO746 TBK699:TBK746 TLG699:TLG746 TVC699:TVC746 UEY699:UEY746 UOU699:UOU746 UYQ699:UYQ746 VIM699:VIM746 VSI699:VSI746 WCE699:WCE746 WMA699:WMA746 JK774:JK791 TG774:TG791 ADC774:ADC791 AMY774:AMY791 AWU774:AWU791 BGQ774:BGQ791 BQM774:BQM791 CAI774:CAI791 CKE774:CKE791 CUA774:CUA791 DDW774:DDW791 DNS774:DNS791 DXO774:DXO791 EHK774:EHK791 ERG774:ERG791 FBC774:FBC791 FKY774:FKY791 FUU774:FUU791 GEQ774:GEQ791 GOM774:GOM791 GYI774:GYI791 HIE774:HIE791 HSA774:HSA791 IBW774:IBW791 ILS774:ILS791 IVO774:IVO791 JFK774:JFK791 JPG774:JPG791 JZC774:JZC791 KIY774:KIY791 KSU774:KSU791 LCQ774:LCQ791 LMM774:LMM791 LWI774:LWI791 MGE774:MGE791 MQA774:MQA791 MZW774:MZW791 NJS774:NJS791 NTO774:NTO791 ODK774:ODK791 ONG774:ONG791 OXC774:OXC791 PGY774:PGY791 PQU774:PQU791 QAQ774:QAQ791 QKM774:QKM791 QUI774:QUI791 REE774:REE791 ROA774:ROA791 RXW774:RXW791 SHS774:SHS791 SRO774:SRO791 TBK774:TBK791 TLG774:TLG791 TVC774:TVC791 UEY774:UEY791 UOU774:UOU791 UYQ774:UYQ791 VIM774:VIM791 VSI774:VSI791 WCE774:WCE791 WMA774:WMA791 WVW774:WVW791 X778:X796 V776:V777 X420:X430 JK416 TG416 ADC416 AMY416 AWU416 BGQ416 BQM416 CAI416 CKE416 CUA416 DDW416 DNS416 DXO416 EHK416 ERG416 FBC416 FKY416 FUU416 GEQ416 GOM416 GYI416 HIE416 HSA416 IBW416 ILS416 IVO416 JFK416 JPG416 JZC416 KIY416 KSU416 LCQ416 LMM416 LWI416 MGE416 MQA416 MZW416 NJS416 NTO416 ODK416 ONG416 OXC416 PGY416 PQU416 QAQ416 QKM416 QUI416 REE416 ROA416 RXW416 SHS416 SRO416 TBK416 TLG416 TVC416 UEY416 UOU416 UYQ416 VIM416 VSI416 WCE416 WMA416 WVW416 X878:X880 JK874:JK876 TG874:TG876 ADC874:ADC876 AMY874:AMY876 AWU874:AWU876 BGQ874:BGQ876 BQM874:BQM876 CAI874:CAI876 CKE874:CKE876 CUA874:CUA876 DDW874:DDW876 DNS874:DNS876 DXO874:DXO876 EHK874:EHK876 ERG874:ERG876 FBC874:FBC876 FKY874:FKY876 FUU874:FUU876 GEQ874:GEQ876 GOM874:GOM876 GYI874:GYI876 HIE874:HIE876 HSA874:HSA876 IBW874:IBW876 ILS874:ILS876 IVO874:IVO876 JFK874:JFK876 JPG874:JPG876 JZC874:JZC876 KIY874:KIY876 KSU874:KSU876 LCQ874:LCQ876 LMM874:LMM876 LWI874:LWI876 MGE874:MGE876 MQA874:MQA876 MZW874:MZW876 NJS874:NJS876 NTO874:NTO876 ODK874:ODK876 ONG874:ONG876 OXC874:OXC876 PGY874:PGY876 PQU874:PQU876 QAQ874:QAQ876 QKM874:QKM876 QUI874:QUI876 REE874:REE876 ROA874:ROA876 RXW874:RXW876 SHS874:SHS876 SRO874:SRO876 TBK874:TBK876 TLG874:TLG876 TVC874:TVC876 UEY874:UEY876 UOU874:UOU876 UYQ874:UYQ876 VIM874:VIM876 VSI874:VSI876 WCE874:WCE876 WMA874:WMA876 JK696:JK697 JK694 TG696:TG697 TG694 ADC696:ADC697 ADC694 AMY696:AMY697 AMY694 AWU696:AWU697 AWU694 BGQ696:BGQ697 BGQ694 BQM696:BQM697 BQM694 CAI696:CAI697 CAI694 CKE696:CKE697 CKE694 CUA696:CUA697 CUA694 DDW696:DDW697 DDW694 DNS696:DNS697 DNS694 DXO696:DXO697 DXO694 EHK696:EHK697 EHK694 ERG696:ERG697 ERG694 FBC696:FBC697 FBC694 FKY696:FKY697 FKY694 FUU696:FUU697 FUU694 GEQ696:GEQ697 GEQ694 GOM696:GOM697 GOM694 GYI696:GYI697 GYI694 HIE696:HIE697 HIE694 HSA696:HSA697 HSA694 IBW696:IBW697 IBW694 ILS696:ILS697 ILS694 IVO696:IVO697 IVO694 JFK696:JFK697 JFK694 JPG696:JPG697 JPG694 JZC696:JZC697 JZC694 KIY696:KIY697 KIY694 KSU696:KSU697 KSU694 LCQ696:LCQ697 LCQ694 LMM696:LMM697 LMM694 LWI696:LWI697 LWI694 MGE696:MGE697 MGE694 MQA696:MQA697 MQA694 MZW696:MZW697 MZW694 NJS696:NJS697 NJS694 NTO696:NTO697 NTO694 ODK696:ODK697 ODK694 ONG696:ONG697 ONG694 OXC696:OXC697 OXC694 PGY696:PGY697 PGY694 PQU696:PQU697 PQU694 QAQ696:QAQ697 QAQ694 QKM696:QKM697 QKM694 QUI696:QUI697 QUI694 REE696:REE697 REE694 ROA696:ROA697 ROA694 RXW696:RXW697 RXW694 SHS696:SHS697 SHS694 SRO696:SRO697 SRO694 TBK696:TBK697 TBK694 TLG696:TLG697 TLG694 TVC696:TVC697 TVC694 UEY696:UEY697 UEY694 UOU696:UOU697 UOU694 UYQ696:UYQ697 UYQ694 VIM696:VIM697 VIM694 VSI696:VSI697 VSI694 WCE696:WCE697 WCE694 WMA696:WMA697 WMA694 WVW696:WVW697 WVW694 X700:X701 X668:X698 X383:X385 JK379:JK381 TG379:TG381 ADC379:ADC381 AMY379:AMY381 AWU379:AWU381 BGQ379:BGQ381 BQM379:BQM381 CAI379:CAI381 CKE379:CKE381 CUA379:CUA381 DDW379:DDW381 DNS379:DNS381 DXO379:DXO381 EHK379:EHK381 ERG379:ERG381 FBC379:FBC381 FKY379:FKY381 FUU379:FUU381 GEQ379:GEQ381 GOM379:GOM381 GYI379:GYI381 HIE379:HIE381 HSA379:HSA381 IBW379:IBW381 ILS379:ILS381 IVO379:IVO381 JFK379:JFK381 JPG379:JPG381 JZC379:JZC381 KIY379:KIY381 KSU379:KSU381 LCQ379:LCQ381 LMM379:LMM381 LWI379:LWI381 MGE379:MGE381 MQA379:MQA381 MZW379:MZW381 NJS379:NJS381 NTO379:NTO381 ODK379:ODK381 ONG379:ONG381 OXC379:OXC381 PGY379:PGY381 PQU379:PQU381 QAQ379:QAQ381 QKM379:QKM381 QUI379:QUI381 REE379:REE381 ROA379:ROA381 RXW379:RXW381 SHS379:SHS381 SRO379:SRO381 TBK379:TBK381 TLG379:TLG381 TVC379:TVC381 UEY379:UEY381 UOU379:UOU381 UYQ379:UYQ381 VIM379:VIM381 VSI379:VSI381 WCE379:WCE381 WMA379:WMA381 X622:X660 JK622 TG622 ADC622 AMY622 AWU622 BGQ622 BQM622 CAI622 CKE622 CUA622 DDW622 DNS622 DXO622 EHK622 ERG622 FBC622 FKY622 FUU622 GEQ622 GOM622 GYI622 HIE622 HSA622 IBW622 ILS622 IVO622 JFK622 JPG622 JZC622 KIY622 KSU622 LCQ622 LMM622 LWI622 MGE622 MQA622 MZW622 NJS622 NTO622 ODK622 ONG622 OXC622 PGY622 PQU622 QAQ622 QKM622 QUI622 REE622 ROA622 RXW622 SHS622 SRO622 TBK622 TLG622 TVC622 UEY622 UOU622 UYQ622 VIM622 VSI622 WCE622 WMA622 WVW622 JK534:JK535 TG534:TG535 ADC534:ADC535 AMY534:AMY535 AWU534:AWU535 BGQ534:BGQ535 BQM534:BQM535 CAI534:CAI535 CKE534:CKE535 CUA534:CUA535 DDW534:DDW535 DNS534:DNS535 DXO534:DXO535 EHK534:EHK535 ERG534:ERG535 FBC534:FBC535 FKY534:FKY535 FUU534:FUU535 GEQ534:GEQ535 GOM534:GOM535 GYI534:GYI535 HIE534:HIE535 HSA534:HSA535 IBW534:IBW535 ILS534:ILS535 IVO534:IVO535 JFK534:JFK535 JPG534:JPG535 JZC534:JZC535 KIY534:KIY535 KSU534:KSU535 LCQ534:LCQ535 LMM534:LMM535 LWI534:LWI535 MGE534:MGE535 MQA534:MQA535 MZW534:MZW535 NJS534:NJS535 NTO534:NTO535 ODK534:ODK535 ONG534:ONG535 OXC534:OXC535 PGY534:PGY535 PQU534:PQU535 QAQ534:QAQ535 QKM534:QKM535 QUI534:QUI535 REE534:REE535 ROA534:ROA535 RXW534:RXW535 SHS534:SHS535 SRO534:SRO535 TBK534:TBK535 TLG534:TLG535 TVC534:TVC535 UEY534:UEY535 UOU534:UOU535 UYQ534:UYQ535 VIM534:VIM535 VSI534:VSI535 WCE534:WCE535 WMA534:WMA535 WVW534:WVW535 WWF318:WWF341 X581 JK577 TG577 ADC577 AMY577 AWU577 BGQ577 BQM577 CAI577 CKE577 CUA577 DDW577 DNS577 DXO577 EHK577 ERG577 FBC577 FKY577 FUU577 GEQ577 GOM577 GYI577 HIE577 HSA577 IBW577 ILS577 IVO577 JFK577 JPG577 JZC577 KIY577 KSU577 LCQ577 LMM577 LWI577 MGE577 MQA577 MZW577 NJS577 NTO577 ODK577 ONG577 OXC577 PGY577 PQU577 QAQ577 QKM577 QUI577 REE577 ROA577 RXW577 SHS577 SRO577 TBK577 TLG577 TVC577 UEY577 UOU577 UYQ577 VIM577 VSI577 WCE577 WMA577 WVW577 WVW362:WVW374 WVW233:WVW236 WMA233:WMA236 WCE233:WCE236 VSI233:VSI236 VIM233:VIM236 UYQ233:UYQ236 UOU233:UOU236 UEY233:UEY236 TVC233:TVC236 TLG233:TLG236 TBK233:TBK236 SRO233:SRO236 SHS233:SHS236 RXW233:RXW236 ROA233:ROA236 REE233:REE236 QUI233:QUI236 QKM233:QKM236 QAQ233:QAQ236 PQU233:PQU236 PGY233:PGY236 OXC233:OXC236 ONG233:ONG236 ODK233:ODK236 NTO233:NTO236 NJS233:NJS236 MZW233:MZW236 MQA233:MQA236 MGE233:MGE236 LWI233:LWI236 LMM233:LMM236 LCQ233:LCQ236 KSU233:KSU236 KIY233:KIY236 JZC233:JZC236 JPG233:JPG236 JFK233:JFK236 IVO233:IVO236 ILS233:ILS236 IBW233:IBW236 HSA233:HSA236 HIE233:HIE236 GYI233:GYI236 GOM233:GOM236 GEQ233:GEQ236 FUU233:FUU236 FKY233:FKY236 FBC233:FBC236 ERG233:ERG236 EHK233:EHK236 DXO233:DXO236 DNS233:DNS236 DDW233:DDW236 CUA233:CUA236 CKE233:CKE236 CAI233:CAI236 BQM233:BQM236 BGQ233:BGQ236 AWU233:AWU236 AMY233:AMY236 ADC233:ADC236 TG233:TG236 JK233:JK236 X237:X240 X366:X378 JK362:JK374 TG362:TG374 ADC362:ADC374 AMY362:AMY374 AWU362:AWU374 BGQ362:BGQ374 BQM362:BQM374 CAI362:CAI374 CKE362:CKE374 CUA362:CUA374 DDW362:DDW374 DNS362:DNS374 DXO362:DXO374 EHK362:EHK374 ERG362:ERG374 FBC362:FBC374 FKY362:FKY374 FUU362:FUU374 GEQ362:GEQ374 GOM362:GOM374 GYI362:GYI374 HIE362:HIE374 HSA362:HSA374 IBW362:IBW374 ILS362:ILS374 IVO362:IVO374 JFK362:JFK374 JPG362:JPG374 JZC362:JZC374 KIY362:KIY374 KSU362:KSU374 LCQ362:LCQ374 LMM362:LMM374 LWI362:LWI374 MGE362:MGE374 MQA362:MQA374 MZW362:MZW374 NJS362:NJS374 NTO362:NTO374 ODK362:ODK374 ONG362:ONG374 OXC362:OXC374 PGY362:PGY374 PQU362:PQU374 QAQ362:QAQ374 QKM362:QKM374 QUI362:QUI374 REE362:REE374 ROA362:ROA374 RXW362:RXW374 SHS362:SHS374 SRO362:SRO374 TBK362:TBK374 TLG362:TLG374 TVC362:TVC374 UEY362:UEY374 UOU362:UOU374 UYQ362:UYQ374 VIM362:VIM374 VSI362:VSI374 WCE362:WCE374 WMA362:WMA374 WVW28:WVW31 WMA28:WMA31 WCE28:WCE31 VSI28:VSI31 VIM28:VIM31 UYQ28:UYQ31 UOU28:UOU31 UEY28:UEY31 TVC28:TVC31 TLG28:TLG31 TBK28:TBK31 SRO28:SRO31 SHS28:SHS31 RXW28:RXW31 ROA28:ROA31 REE28:REE31 QUI28:QUI31 QKM28:QKM31 QAQ28:QAQ31 PQU28:PQU31 PGY28:PGY31 OXC28:OXC31 ONG28:ONG31 ODK28:ODK31 NTO28:NTO31 NJS28:NJS31 MZW28:MZW31 MQA28:MQA31 MGE28:MGE31 LWI28:LWI31 LMM28:LMM31 LCQ28:LCQ31 KSU28:KSU31 KIY28:KIY31 JZC28:JZC31 JPG28:JPG31 JFK28:JFK31 IVO28:IVO31 ILS28:ILS31 IBW28:IBW31 HSA28:HSA31 HIE28:HIE31 GYI28:GYI31 GOM28:GOM31 GEQ28:GEQ31 FUU28:FUU31 FKY28:FKY31 FBC28:FBC31 ERG28:ERG31 EHK28:EHK31 DXO28:DXO31 DNS28:DNS31 DDW28:DDW31 CUA28:CUA31 CKE28:CKE31 CAI28:CAI31 BQM28:BQM31 BGQ28:BGQ31 AWU28:AWU31 AMY28:AMY31 ADC28:ADC31 TG28:TG31 JK28:JK31 X32:X35 X313:X315 JT309:JT311 TP309:TP311 ADL309:ADL311 ANH309:ANH311 AXD309:AXD311 BGZ309:BGZ311 BQV309:BQV311 CAR309:CAR311 CKN309:CKN311 CUJ309:CUJ311 DEF309:DEF311 DOB309:DOB311 DXX309:DXX311 EHT309:EHT311 ERP309:ERP311 FBL309:FBL311 FLH309:FLH311 FVD309:FVD311 GEZ309:GEZ311 GOV309:GOV311 GYR309:GYR311 HIN309:HIN311 HSJ309:HSJ311 ICF309:ICF311 IMB309:IMB311 IVX309:IVX311 JFT309:JFT311 JPP309:JPP311 JZL309:JZL311 KJH309:KJH311 KTD309:KTD311 LCZ309:LCZ311 LMV309:LMV311 LWR309:LWR311 MGN309:MGN311 MQJ309:MQJ311 NAF309:NAF311 NKB309:NKB311 NTX309:NTX311 ODT309:ODT311 ONP309:ONP311 OXL309:OXL311 PHH309:PHH311 PRD309:PRD311 QAZ309:QAZ311 QKV309:QKV311 QUR309:QUR311 REN309:REN311 ROJ309:ROJ311 RYF309:RYF311 SIB309:SIB311 SRX309:SRX311 TBT309:TBT311 TLP309:TLP311 TVL309:TVL311 UFH309:UFH311 UPD309:UPD311 UYZ309:UYZ311 VIV309:VIV311 VSR309:VSR311 WCN309:WCN311 WMJ309:WMJ311 WWF309:WWF311 X322:X353 JT318:JT341 TP318:TP341 ADL318:ADL341 ANH318:ANH341 AXD318:AXD341 BGZ318:BGZ341 BQV318:BQV341 CAR318:CAR341 CKN318:CKN341 CUJ318:CUJ341 DEF318:DEF341 DOB318:DOB341 DXX318:DXX341 EHT318:EHT341 ERP318:ERP341 FBL318:FBL341 FLH318:FLH341 FVD318:FVD341 GEZ318:GEZ341 GOV318:GOV341 GYR318:GYR341 HIN318:HIN341 HSJ318:HSJ341 ICF318:ICF341 IMB318:IMB341 IVX318:IVX341 JFT318:JFT341 JPP318:JPP341 JZL318:JZL341 KJH318:KJH341 KTD318:KTD341 LCZ318:LCZ341 LMV318:LMV341 LWR318:LWR341 MGN318:MGN341 MQJ318:MQJ341 NAF318:NAF341 NKB318:NKB341 NTX318:NTX341 ODT318:ODT341 ONP318:ONP341 OXL318:OXL341 PHH318:PHH341 PRD318:PRD341 QAZ318:QAZ341 QKV318:QKV341 QUR318:QUR341 REN318:REN341 ROJ318:ROJ341 RYF318:RYF341 SIB318:SIB341 SRX318:SRX341 TBT318:TBT341 TLP318:TLP341 TVL318:TVL341 UFH318:UFH341 UPD318:UPD341 UYZ318:UYZ341 VIV318:VIV341 VSR318:VSR341 WCN318:WCN341 WMJ318:WMJ341 X538:X539">
      <formula1>0</formula1>
      <formula2>200</formula2>
    </dataValidation>
    <dataValidation type="decimal" operator="greaterThanOrEqual" allowBlank="1" showInputMessage="1" showErrorMessage="1" sqref="J188:J206 J217:J218 J404:J418 L430 J481 J938 J799:J800 J592:J611 L894 H776:H777 L863 J854:J862 J462:J471 J9:J30 J213:J215 J432:J458 WVI699:WVI746 J668:J696 I430 J662:J665 J523:J527 WVI379:WVI381 J94:J182 IW103:IW107 SS103:SS107 ACO103:ACO107 AMK103:AMK107 AWG103:AWG107 BGC103:BGC107 BPY103:BPY107 BZU103:BZU107 CJQ103:CJQ107 CTM103:CTM107 DDI103:DDI107 DNE103:DNE107 DXA103:DXA107 EGW103:EGW107 EQS103:EQS107 FAO103:FAO107 FKK103:FKK107 FUG103:FUG107 GEC103:GEC107 GNY103:GNY107 GXU103:GXU107 HHQ103:HHQ107 HRM103:HRM107 IBI103:IBI107 ILE103:ILE107 IVA103:IVA107 JEW103:JEW107 JOS103:JOS107 JYO103:JYO107 KIK103:KIK107 KSG103:KSG107 LCC103:LCC107 LLY103:LLY107 LVU103:LVU107 MFQ103:MFQ107 MPM103:MPM107 MZI103:MZI107 NJE103:NJE107 NTA103:NTA107 OCW103:OCW107 OMS103:OMS107 OWO103:OWO107 PGK103:PGK107 PQG103:PQG107 QAC103:QAC107 QJY103:QJY107 QTU103:QTU107 RDQ103:RDQ107 RNM103:RNM107 RXI103:RXI107 SHE103:SHE107 SRA103:SRA107 TAW103:TAW107 TKS103:TKS107 TUO103:TUO107 UEK103:UEK107 UOG103:UOG107 UYC103:UYC107 VHY103:VHY107 VRU103:VRU107 WBQ103:WBQ107 WLM103:WLM107 WVI103:WVI107 IW342:IW349 SS342:SS349 ACO342:ACO349 AMK342:AMK349 AWG342:AWG349 BGC342:BGC349 BPY342:BPY349 BZU342:BZU349 CJQ342:CJQ349 CTM342:CTM349 DDI342:DDI349 DNE342:DNE349 DXA342:DXA349 EGW342:EGW349 EQS342:EQS349 FAO342:FAO349 FKK342:FKK349 FUG342:FUG349 GEC342:GEC349 GNY342:GNY349 GXU342:GXU349 HHQ342:HHQ349 HRM342:HRM349 IBI342:IBI349 ILE342:ILE349 IVA342:IVA349 JEW342:JEW349 JOS342:JOS349 JYO342:JYO349 KIK342:KIK349 KSG342:KSG349 LCC342:LCC349 LLY342:LLY349 LVU342:LVU349 MFQ342:MFQ349 MPM342:MPM349 MZI342:MZI349 NJE342:NJE349 NTA342:NTA349 OCW342:OCW349 OMS342:OMS349 OWO342:OWO349 PGK342:PGK349 PQG342:PQG349 QAC342:QAC349 QJY342:QJY349 QTU342:QTU349 RDQ342:RDQ349 RNM342:RNM349 RXI342:RXI349 SHE342:SHE349 SRA342:SRA349 TAW342:TAW349 TKS342:TKS349 TUO342:TUO349 UEK342:UEK349 UOG342:UOG349 UYC342:UYC349 VHY342:VHY349 VRU342:VRU349 WBQ342:WBQ349 WLM342:WLM349 WVI342:WVI349 J895:J908 J703:J775 IW699:IW746 SS699:SS746 ACO699:ACO746 AMK699:AMK746 AWG699:AWG746 BGC699:BGC746 BPY699:BPY746 BZU699:BZU746 CJQ699:CJQ746 CTM699:CTM746 DDI699:DDI746 DNE699:DNE746 DXA699:DXA746 EGW699:EGW746 EQS699:EQS746 FAO699:FAO746 FKK699:FKK746 FUG699:FUG746 GEC699:GEC746 GNY699:GNY746 GXU699:GXU746 HHQ699:HHQ746 HRM699:HRM746 IBI699:IBI746 ILE699:ILE746 IVA699:IVA746 JEW699:JEW746 JOS699:JOS746 JYO699:JYO746 KIK699:KIK746 KSG699:KSG746 LCC699:LCC746 LLY699:LLY746 LVU699:LVU746 MFQ699:MFQ746 MPM699:MPM746 MZI699:MZI746 NJE699:NJE746 NTA699:NTA746 OCW699:OCW746 OMS699:OMS746 OWO699:OWO746 PGK699:PGK746 PQG699:PQG746 QAC699:QAC746 QJY699:QJY746 QTU699:QTU746 RDQ699:RDQ746 RNM699:RNM746 RXI699:RXI746 SHE699:SHE746 SRA699:SRA746 TAW699:TAW746 TKS699:TKS746 TUO699:TUO746 UEK699:UEK746 UOG699:UOG746 UYC699:UYC746 VHY699:VHY746 VRU699:VRU746 WBQ699:WBQ746 WLM699:WLM746 IW774:IW791 SS774:SS791 ACO774:ACO791 AMK774:AMK791 AWG774:AWG791 BGC774:BGC791 BPY774:BPY791 BZU774:BZU791 CJQ774:CJQ791 CTM774:CTM791 DDI774:DDI791 DNE774:DNE791 DXA774:DXA791 EGW774:EGW791 EQS774:EQS791 FAO774:FAO791 FKK774:FKK791 FUG774:FUG791 GEC774:GEC791 GNY774:GNY791 GXU774:GXU791 HHQ774:HHQ791 HRM774:HRM791 IBI774:IBI791 ILE774:ILE791 IVA774:IVA791 JEW774:JEW791 JOS774:JOS791 JYO774:JYO791 KIK774:KIK791 KSG774:KSG791 LCC774:LCC791 LLY774:LLY791 LVU774:LVU791 MFQ774:MFQ791 MPM774:MPM791 MZI774:MZI791 NJE774:NJE791 NTA774:NTA791 OCW774:OCW791 OMS774:OMS791 OWO774:OWO791 PGK774:PGK791 PQG774:PQG791 QAC774:QAC791 QJY774:QJY791 QTU774:QTU791 RDQ774:RDQ791 RNM774:RNM791 RXI774:RXI791 SHE774:SHE791 SRA774:SRA791 TAW774:TAW791 TKS774:TKS791 TUO774:TUO791 UEK774:UEK791 UOG774:UOG791 UYC774:UYC791 VHY774:VHY791 VRU774:VRU791 WBQ774:WBQ791 WLM774:WLM791 WVI774:WVI791 J778:J796 WVI900:WVI902 IW900:IW902 SS900:SS902 ACO900:ACO902 AMK900:AMK902 AWG900:AWG902 BGC900:BGC902 BPY900:BPY902 BZU900:BZU902 CJQ900:CJQ902 CTM900:CTM902 DDI900:DDI902 DNE900:DNE902 DXA900:DXA902 EGW900:EGW902 EQS900:EQS902 FAO900:FAO902 FKK900:FKK902 FUG900:FUG902 GEC900:GEC902 GNY900:GNY902 GXU900:GXU902 HHQ900:HHQ902 HRM900:HRM902 IBI900:IBI902 ILE900:ILE902 IVA900:IVA902 JEW900:JEW902 JOS900:JOS902 JYO900:JYO902 KIK900:KIK902 KSG900:KSG902 LCC900:LCC902 LLY900:LLY902 LVU900:LVU902 MFQ900:MFQ902 MPM900:MPM902 MZI900:MZI902 NJE900:NJE902 NTA900:NTA902 OCW900:OCW902 OMS900:OMS902 OWO900:OWO902 PGK900:PGK902 PQG900:PQG902 QAC900:QAC902 QJY900:QJY902 QTU900:QTU902 RDQ900:RDQ902 RNM900:RNM902 RXI900:RXI902 SHE900:SHE902 SRA900:SRA902 TAW900:TAW902 TKS900:TKS902 TUO900:TUO902 UEK900:UEK902 UOG900:UOG902 UYC900:UYC902 VHY900:VHY902 VRU900:VRU902 WBQ900:WBQ902 WLM900:WLM902 WVI416 J420:J429 IW416 SS416 ACO416 AMK416 AWG416 BGC416 BPY416 BZU416 CJQ416 CTM416 DDI416 DNE416 DXA416 EGW416 EQS416 FAO416 FKK416 FUG416 GEC416 GNY416 GXU416 HHQ416 HRM416 IBI416 ILE416 IVA416 JEW416 JOS416 JYO416 KIK416 KSG416 LCC416 LLY416 LVU416 MFQ416 MPM416 MZI416 NJE416 NTA416 OCW416 OMS416 OWO416 PGK416 PQG416 QAC416 QJY416 QTU416 RDQ416 RNM416 RXI416 SHE416 SRA416 TAW416 TKS416 TUO416 UEK416 UOG416 UYC416 VHY416 VRU416 WBQ416 WLM416 J864:J892 IW874:IW876 SS874:SS876 ACO874:ACO876 AMK874:AMK876 AWG874:AWG876 BGC874:BGC876 BPY874:BPY876 BZU874:BZU876 CJQ874:CJQ876 CTM874:CTM876 DDI874:DDI876 DNE874:DNE876 DXA874:DXA876 EGW874:EGW876 EQS874:EQS876 FAO874:FAO876 FKK874:FKK876 FUG874:FUG876 GEC874:GEC876 GNY874:GNY876 GXU874:GXU876 HHQ874:HHQ876 HRM874:HRM876 IBI874:IBI876 ILE874:ILE876 IVA874:IVA876 JEW874:JEW876 JOS874:JOS876 JYO874:JYO876 KIK874:KIK876 KSG874:KSG876 LCC874:LCC876 LLY874:LLY876 LVU874:LVU876 MFQ874:MFQ876 MPM874:MPM876 MZI874:MZI876 NJE874:NJE876 NTA874:NTA876 OCW874:OCW876 OMS874:OMS876 OWO874:OWO876 PGK874:PGK876 PQG874:PQG876 QAC874:QAC876 QJY874:QJY876 QTU874:QTU876 RDQ874:RDQ876 RNM874:RNM876 RXI874:RXI876 SHE874:SHE876 SRA874:SRA876 TAW874:TAW876 TKS874:TKS876 TUO874:TUO876 UEK874:UEK876 UOG874:UOG876 UYC874:UYC876 VHY874:VHY876 VRU874:VRU876 WBQ874:WBQ876 WLM874:WLM876 WVI874:WVI876 J700:J701 J698 IW696:IW697 IW694 SS696:SS697 SS694 ACO696:ACO697 ACO694 AMK696:AMK697 AMK694 AWG696:AWG697 AWG694 BGC696:BGC697 BGC694 BPY696:BPY697 BPY694 BZU696:BZU697 BZU694 CJQ696:CJQ697 CJQ694 CTM696:CTM697 CTM694 DDI696:DDI697 DDI694 DNE696:DNE697 DNE694 DXA696:DXA697 DXA694 EGW696:EGW697 EGW694 EQS696:EQS697 EQS694 FAO696:FAO697 FAO694 FKK696:FKK697 FKK694 FUG696:FUG697 FUG694 GEC696:GEC697 GEC694 GNY696:GNY697 GNY694 GXU696:GXU697 GXU694 HHQ696:HHQ697 HHQ694 HRM696:HRM697 HRM694 IBI696:IBI697 IBI694 ILE696:ILE697 ILE694 IVA696:IVA697 IVA694 JEW696:JEW697 JEW694 JOS696:JOS697 JOS694 JYO696:JYO697 JYO694 KIK696:KIK697 KIK694 KSG696:KSG697 KSG694 LCC696:LCC697 LCC694 LLY696:LLY697 LLY694 LVU696:LVU697 LVU694 MFQ696:MFQ697 MFQ694 MPM696:MPM697 MPM694 MZI696:MZI697 MZI694 NJE696:NJE697 NJE694 NTA696:NTA697 NTA694 OCW696:OCW697 OCW694 OMS696:OMS697 OMS694 OWO696:OWO697 OWO694 PGK696:PGK697 PGK694 PQG696:PQG697 PQG694 QAC696:QAC697 QAC694 QJY696:QJY697 QJY694 QTU696:QTU697 QTU694 RDQ696:RDQ697 RDQ694 RNM696:RNM697 RNM694 RXI696:RXI697 RXI694 SHE696:SHE697 SHE694 SRA696:SRA697 SRA694 TAW696:TAW697 TAW694 TKS696:TKS697 TKS694 TUO696:TUO697 TUO694 UEK696:UEK697 UEK694 UOG696:UOG697 UOG694 UYC696:UYC697 UYC694 VHY696:VHY697 VHY694 VRU696:VRU697 VRU694 WBQ696:WBQ697 WBQ694 WLM696:WLM697 WLM694 WVI696:WVI697 WVI694 J383:J385 IW379:IW381 SS379:SS381 ACO379:ACO381 AMK379:AMK381 AWG379:AWG381 BGC379:BGC381 BPY379:BPY381 BZU379:BZU381 CJQ379:CJQ381 CTM379:CTM381 DDI379:DDI381 DNE379:DNE381 DXA379:DXA381 EGW379:EGW381 EQS379:EQS381 FAO379:FAO381 FKK379:FKK381 FUG379:FUG381 GEC379:GEC381 GNY379:GNY381 GXU379:GXU381 HHQ379:HHQ381 HRM379:HRM381 IBI379:IBI381 ILE379:ILE381 IVA379:IVA381 JEW379:JEW381 JOS379:JOS381 JYO379:JYO381 KIK379:KIK381 KSG379:KSG381 LCC379:LCC381 LLY379:LLY381 LVU379:LVU381 MFQ379:MFQ381 MPM379:MPM381 MZI379:MZI381 NJE379:NJE381 NTA379:NTA381 OCW379:OCW381 OMS379:OMS381 OWO379:OWO381 PGK379:PGK381 PQG379:PQG381 QAC379:QAC381 QJY379:QJY381 QTU379:QTU381 RDQ379:RDQ381 RNM379:RNM381 RXI379:RXI381 SHE379:SHE381 SRA379:SRA381 TAW379:TAW381 TKS379:TKS381 TUO379:TUO381 UEK379:UEK381 UOG379:UOG381 UYC379:UYC381 VHY379:VHY381 VRU379:VRU381 WBQ379:WBQ381 WLM379:WLM381 J622:J660 IW622 SS622 ACO622 AMK622 AWG622 BGC622 BPY622 BZU622 CJQ622 CTM622 DDI622 DNE622 DXA622 EGW622 EQS622 FAO622 FKK622 FUG622 GEC622 GNY622 GXU622 HHQ622 HRM622 IBI622 ILE622 IVA622 JEW622 JOS622 JYO622 KIK622 KSG622 LCC622 LLY622 LVU622 MFQ622 MPM622 MZI622 NJE622 NTA622 OCW622 OMS622 OWO622 PGK622 PQG622 QAC622 QJY622 QTU622 RDQ622 RNM622 RXI622 SHE622 SRA622 TAW622 TKS622 TUO622 UEK622 UOG622 UYC622 VHY622 VRU622 WBQ622 WLM622 WVI622 IW534:IW535 SS534:SS535 ACO534:ACO535 AMK534:AMK535 AWG534:AWG535 BGC534:BGC535 BPY534:BPY535 BZU534:BZU535 CJQ534:CJQ535 CTM534:CTM535 DDI534:DDI535 DNE534:DNE535 DXA534:DXA535 EGW534:EGW535 EQS534:EQS535 FAO534:FAO535 FKK534:FKK535 FUG534:FUG535 GEC534:GEC535 GNY534:GNY535 GXU534:GXU535 HHQ534:HHQ535 HRM534:HRM535 IBI534:IBI535 ILE534:ILE535 IVA534:IVA535 JEW534:JEW535 JOS534:JOS535 JYO534:JYO535 KIK534:KIK535 KSG534:KSG535 LCC534:LCC535 LLY534:LLY535 LVU534:LVU535 MFQ534:MFQ535 MPM534:MPM535 MZI534:MZI535 NJE534:NJE535 NTA534:NTA535 OCW534:OCW535 OMS534:OMS535 OWO534:OWO535 PGK534:PGK535 PQG534:PQG535 QAC534:QAC535 QJY534:QJY535 QTU534:QTU535 RDQ534:RDQ535 RNM534:RNM535 RXI534:RXI535 SHE534:SHE535 SRA534:SRA535 TAW534:TAW535 TKS534:TKS535 TUO534:TUO535 UEK534:UEK535 UOG534:UOG535 UYC534:UYC535 VHY534:VHY535 VRU534:VRU535 WBQ534:WBQ535 WLM534:WLM535 WVI534:WVI535 WVR318:WVR341 J581 IW577 SS577 ACO577 AMK577 AWG577 BGC577 BPY577 BZU577 CJQ577 CTM577 DDI577 DNE577 DXA577 EGW577 EQS577 FAO577 FKK577 FUG577 GEC577 GNY577 GXU577 HHQ577 HRM577 IBI577 ILE577 IVA577 JEW577 JOS577 JYO577 KIK577 KSG577 LCC577 LLY577 LVU577 MFQ577 MPM577 MZI577 NJE577 NTA577 OCW577 OMS577 OWO577 PGK577 PQG577 QAC577 QJY577 QTU577 RDQ577 RNM577 RXI577 SHE577 SRA577 TAW577 TKS577 TUO577 UEK577 UOG577 UYC577 VHY577 VRU577 WBQ577 WLM577 WVI577 WVI362:WVI374 WVI233:WVI236 WLM233:WLM236 WBQ233:WBQ236 VRU233:VRU236 VHY233:VHY236 UYC233:UYC236 UOG233:UOG236 UEK233:UEK236 TUO233:TUO236 TKS233:TKS236 TAW233:TAW236 SRA233:SRA236 SHE233:SHE236 RXI233:RXI236 RNM233:RNM236 RDQ233:RDQ236 QTU233:QTU236 QJY233:QJY236 QAC233:QAC236 PQG233:PQG236 PGK233:PGK236 OWO233:OWO236 OMS233:OMS236 OCW233:OCW236 NTA233:NTA236 NJE233:NJE236 MZI233:MZI236 MPM233:MPM236 MFQ233:MFQ236 LVU233:LVU236 LLY233:LLY236 LCC233:LCC236 KSG233:KSG236 KIK233:KIK236 JYO233:JYO236 JOS233:JOS236 JEW233:JEW236 IVA233:IVA236 ILE233:ILE236 IBI233:IBI236 HRM233:HRM236 HHQ233:HHQ236 GXU233:GXU236 GNY233:GNY236 GEC233:GEC236 FUG233:FUG236 FKK233:FKK236 FAO233:FAO236 EQS233:EQS236 EGW233:EGW236 DXA233:DXA236 DNE233:DNE236 DDI233:DDI236 CTM233:CTM236 CJQ233:CJQ236 BZU233:BZU236 BPY233:BPY236 BGC233:BGC236 AWG233:AWG236 AMK233:AMK236 ACO233:ACO236 SS233:SS236 IW233:IW236 J237:J240 J366:J378 IW362:IW374 SS362:SS374 ACO362:ACO374 AMK362:AMK374 AWG362:AWG374 BGC362:BGC374 BPY362:BPY374 BZU362:BZU374 CJQ362:CJQ374 CTM362:CTM374 DDI362:DDI374 DNE362:DNE374 DXA362:DXA374 EGW362:EGW374 EQS362:EQS374 FAO362:FAO374 FKK362:FKK374 FUG362:FUG374 GEC362:GEC374 GNY362:GNY374 GXU362:GXU374 HHQ362:HHQ374 HRM362:HRM374 IBI362:IBI374 ILE362:ILE374 IVA362:IVA374 JEW362:JEW374 JOS362:JOS374 JYO362:JYO374 KIK362:KIK374 KSG362:KSG374 LCC362:LCC374 LLY362:LLY374 LVU362:LVU374 MFQ362:MFQ374 MPM362:MPM374 MZI362:MZI374 NJE362:NJE374 NTA362:NTA374 OCW362:OCW374 OMS362:OMS374 OWO362:OWO374 PGK362:PGK374 PQG362:PQG374 QAC362:QAC374 QJY362:QJY374 QTU362:QTU374 RDQ362:RDQ374 RNM362:RNM374 RXI362:RXI374 SHE362:SHE374 SRA362:SRA374 TAW362:TAW374 TKS362:TKS374 TUO362:TUO374 UEK362:UEK374 UOG362:UOG374 UYC362:UYC374 VHY362:VHY374 VRU362:VRU374 WBQ362:WBQ374 WLM362:WLM374 WVI28:WVI31 WLM28:WLM31 WBQ28:WBQ31 VRU28:VRU31 VHY28:VHY31 UYC28:UYC31 UOG28:UOG31 UEK28:UEK31 TUO28:TUO31 TKS28:TKS31 TAW28:TAW31 SRA28:SRA31 SHE28:SHE31 RXI28:RXI31 RNM28:RNM31 RDQ28:RDQ31 QTU28:QTU31 QJY28:QJY31 QAC28:QAC31 PQG28:PQG31 PGK28:PGK31 OWO28:OWO31 OMS28:OMS31 OCW28:OCW31 NTA28:NTA31 NJE28:NJE31 MZI28:MZI31 MPM28:MPM31 MFQ28:MFQ31 LVU28:LVU31 LLY28:LLY31 LCC28:LCC31 KSG28:KSG31 KIK28:KIK31 JYO28:JYO31 JOS28:JOS31 JEW28:JEW31 IVA28:IVA31 ILE28:ILE31 IBI28:IBI31 HRM28:HRM31 HHQ28:HHQ31 GXU28:GXU31 GNY28:GNY31 GEC28:GEC31 FUG28:FUG31 FKK28:FKK31 FAO28:FAO31 EQS28:EQS31 EGW28:EGW31 DXA28:DXA31 DNE28:DNE31 DDI28:DDI31 CTM28:CTM31 CJQ28:CJQ31 BZU28:BZU31 BPY28:BPY31 BGC28:BGC31 AWG28:AWG31 AMK28:AMK31 ACO28:ACO31 SS28:SS31 IW28:IW31 J32:J35 J313:J315 JF309:JF311 TB309:TB311 ACX309:ACX311 AMT309:AMT311 AWP309:AWP311 BGL309:BGL311 BQH309:BQH311 CAD309:CAD311 CJZ309:CJZ311 CTV309:CTV311 DDR309:DDR311 DNN309:DNN311 DXJ309:DXJ311 EHF309:EHF311 ERB309:ERB311 FAX309:FAX311 FKT309:FKT311 FUP309:FUP311 GEL309:GEL311 GOH309:GOH311 GYD309:GYD311 HHZ309:HHZ311 HRV309:HRV311 IBR309:IBR311 ILN309:ILN311 IVJ309:IVJ311 JFF309:JFF311 JPB309:JPB311 JYX309:JYX311 KIT309:KIT311 KSP309:KSP311 LCL309:LCL311 LMH309:LMH311 LWD309:LWD311 MFZ309:MFZ311 MPV309:MPV311 MZR309:MZR311 NJN309:NJN311 NTJ309:NTJ311 ODF309:ODF311 ONB309:ONB311 OWX309:OWX311 PGT309:PGT311 PQP309:PQP311 QAL309:QAL311 QKH309:QKH311 QUD309:QUD311 RDZ309:RDZ311 RNV309:RNV311 RXR309:RXR311 SHN309:SHN311 SRJ309:SRJ311 TBF309:TBF311 TLB309:TLB311 TUX309:TUX311 UET309:UET311 UOP309:UOP311 UYL309:UYL311 VIH309:VIH311 VSD309:VSD311 WBZ309:WBZ311 WLV309:WLV311 WVR309:WVR311 J322:J353 JF318:JF341 TB318:TB341 ACX318:ACX341 AMT318:AMT341 AWP318:AWP341 BGL318:BGL341 BQH318:BQH341 CAD318:CAD341 CJZ318:CJZ341 CTV318:CTV341 DDR318:DDR341 DNN318:DNN341 DXJ318:DXJ341 EHF318:EHF341 ERB318:ERB341 FAX318:FAX341 FKT318:FKT341 FUP318:FUP341 GEL318:GEL341 GOH318:GOH341 GYD318:GYD341 HHZ318:HHZ341 HRV318:HRV341 IBR318:IBR341 ILN318:ILN341 IVJ318:IVJ341 JFF318:JFF341 JPB318:JPB341 JYX318:JYX341 KIT318:KIT341 KSP318:KSP341 LCL318:LCL341 LMH318:LMH341 LWD318:LWD341 MFZ318:MFZ341 MPV318:MPV341 MZR318:MZR341 NJN318:NJN341 NTJ318:NTJ341 ODF318:ODF341 ONB318:ONB341 OWX318:OWX341 PGT318:PGT341 PQP318:PQP341 QAL318:QAL341 QKH318:QKH341 QUD318:QUD341 RDZ318:RDZ341 RNV318:RNV341 RXR318:RXR341 SHN318:SHN341 SRJ318:SRJ341 TBF318:TBF341 TLB318:TLB341 TUX318:TUX341 UET318:UET341 UOP318:UOP341 UYL318:UYL341 VIH318:VIH341 VSD318:VSD341 WBZ318:WBZ341 WLV318:WLV341 J538:J539">
      <formula1>0</formula1>
    </dataValidation>
    <dataValidation allowBlank="1" showInputMessage="1" showErrorMessage="1" prompt="Vpišite samo prvo leto nakupa" sqref="H188:H206 H217:H218 H404:H418 H481 H938 J894 F776:F777 H432 J863 H854:H862 H462:H471 H799:H800 H592 H594:H611 H9:H30 H774:H775 H213:H215 H434:H458 WVG699:WVG746 H668:H696 H662:H665 H523:H527 WVG379:WVG381 H94:H182 IU107:IU111 SQ103:SQ107 ACM103:ACM107 AMI103:AMI107 AWE103:AWE107 BGA103:BGA107 BPW103:BPW107 BZS103:BZS107 CJO103:CJO107 CTK103:CTK107 DDG103:DDG107 DNC103:DNC107 DWY103:DWY107 EGU103:EGU107 EQQ103:EQQ107 FAM103:FAM107 FKI103:FKI107 FUE103:FUE107 GEA103:GEA107 GNW103:GNW107 GXS103:GXS107 HHO103:HHO107 HRK103:HRK107 IBG103:IBG107 ILC103:ILC107 IUY103:IUY107 JEU103:JEU107 JOQ103:JOQ107 JYM103:JYM107 KII103:KII107 KSE103:KSE107 LCA103:LCA107 LLW103:LLW107 LVS103:LVS107 MFO103:MFO107 MPK103:MPK107 MZG103:MZG107 NJC103:NJC107 NSY103:NSY107 OCU103:OCU107 OMQ103:OMQ107 OWM103:OWM107 PGI103:PGI107 PQE103:PQE107 QAA103:QAA107 QJW103:QJW107 QTS103:QTS107 RDO103:RDO107 RNK103:RNK107 RXG103:RXG107 SHC103:SHC107 SQY103:SQY107 TAU103:TAU107 TKQ103:TKQ107 TUM103:TUM107 UEI103:UEI107 UOE103:UOE107 UYA103:UYA107 VHW103:VHW107 VRS103:VRS107 WBO103:WBO107 WLK103:WLK107 WVG103:WVG107 IU346:IU353 SQ342:SQ349 ACM342:ACM349 AMI342:AMI349 AWE342:AWE349 BGA342:BGA349 BPW342:BPW349 BZS342:BZS349 CJO342:CJO349 CTK342:CTK349 DDG342:DDG349 DNC342:DNC349 DWY342:DWY349 EGU342:EGU349 EQQ342:EQQ349 FAM342:FAM349 FKI342:FKI349 FUE342:FUE349 GEA342:GEA349 GNW342:GNW349 GXS342:GXS349 HHO342:HHO349 HRK342:HRK349 IBG342:IBG349 ILC342:ILC349 IUY342:IUY349 JEU342:JEU349 JOQ342:JOQ349 JYM342:JYM349 KII342:KII349 KSE342:KSE349 LCA342:LCA349 LLW342:LLW349 LVS342:LVS349 MFO342:MFO349 MPK342:MPK349 MZG342:MZG349 NJC342:NJC349 NSY342:NSY349 OCU342:OCU349 OMQ342:OMQ349 OWM342:OWM349 PGI342:PGI349 PQE342:PQE349 QAA342:QAA349 QJW342:QJW349 QTS342:QTS349 RDO342:RDO349 RNK342:RNK349 RXG342:RXG349 SHC342:SHC349 SQY342:SQY349 TAU342:TAU349 TKQ342:TKQ349 TUM342:TUM349 UEI342:UEI349 UOE342:UOE349 UYA342:UYA349 VHW342:VHW349 VRS342:VRS349 WBO342:WBO349 WLK342:WLK349 WVG342:WVG349 H895:H908 H703:H772 IU703:IU750 SQ699:SQ746 ACM699:ACM746 AMI699:AMI746 AWE699:AWE746 BGA699:BGA746 BPW699:BPW746 BZS699:BZS746 CJO699:CJO746 CTK699:CTK746 DDG699:DDG746 DNC699:DNC746 DWY699:DWY746 EGU699:EGU746 EQQ699:EQQ746 FAM699:FAM746 FKI699:FKI746 FUE699:FUE746 GEA699:GEA746 GNW699:GNW746 GXS699:GXS746 HHO699:HHO746 HRK699:HRK746 IBG699:IBG746 ILC699:ILC746 IUY699:IUY746 JEU699:JEU746 JOQ699:JOQ746 JYM699:JYM746 KII699:KII746 KSE699:KSE746 LCA699:LCA746 LLW699:LLW746 LVS699:LVS746 MFO699:MFO746 MPK699:MPK746 MZG699:MZG746 NJC699:NJC746 NSY699:NSY746 OCU699:OCU746 OMQ699:OMQ746 OWM699:OWM746 PGI699:PGI746 PQE699:PQE746 QAA699:QAA746 QJW699:QJW746 QTS699:QTS746 RDO699:RDO746 RNK699:RNK746 RXG699:RXG746 SHC699:SHC746 SQY699:SQY746 TAU699:TAU746 TKQ699:TKQ746 TUM699:TUM746 UEI699:UEI746 UOE699:UOE746 UYA699:UYA746 VHW699:VHW746 VRS699:VRS746 WBO699:WBO746 WLK699:WLK746 IU778:IU795 SQ774:SQ791 ACM774:ACM791 AMI774:AMI791 AWE774:AWE791 BGA774:BGA791 BPW774:BPW791 BZS774:BZS791 CJO774:CJO791 CTK774:CTK791 DDG774:DDG791 DNC774:DNC791 DWY774:DWY791 EGU774:EGU791 EQQ774:EQQ791 FAM774:FAM791 FKI774:FKI791 FUE774:FUE791 GEA774:GEA791 GNW774:GNW791 GXS774:GXS791 HHO774:HHO791 HRK774:HRK791 IBG774:IBG791 ILC774:ILC791 IUY774:IUY791 JEU774:JEU791 JOQ774:JOQ791 JYM774:JYM791 KII774:KII791 KSE774:KSE791 LCA774:LCA791 LLW774:LLW791 LVS774:LVS791 MFO774:MFO791 MPK774:MPK791 MZG774:MZG791 NJC774:NJC791 NSY774:NSY791 OCU774:OCU791 OMQ774:OMQ791 OWM774:OWM791 PGI774:PGI791 PQE774:PQE791 QAA774:QAA791 QJW774:QJW791 QTS774:QTS791 RDO774:RDO791 RNK774:RNK791 RXG774:RXG791 SHC774:SHC791 SQY774:SQY791 TAU774:TAU791 TKQ774:TKQ791 TUM774:TUM791 UEI774:UEI791 UOE774:UOE791 UYA774:UYA791 VHW774:VHW791 VRS774:VRS791 WBO774:WBO791 WLK774:WLK791 WVG774:WVG791 H778:H796 WVG900:WVG902 IU904:IU906 SQ900:SQ902 ACM900:ACM902 AMI900:AMI902 AWE900:AWE902 BGA900:BGA902 BPW900:BPW902 BZS900:BZS902 CJO900:CJO902 CTK900:CTK902 DDG900:DDG902 DNC900:DNC902 DWY900:DWY902 EGU900:EGU902 EQQ900:EQQ902 FAM900:FAM902 FKI900:FKI902 FUE900:FUE902 GEA900:GEA902 GNW900:GNW902 GXS900:GXS902 HHO900:HHO902 HRK900:HRK902 IBG900:IBG902 ILC900:ILC902 IUY900:IUY902 JEU900:JEU902 JOQ900:JOQ902 JYM900:JYM902 KII900:KII902 KSE900:KSE902 LCA900:LCA902 LLW900:LLW902 LVS900:LVS902 MFO900:MFO902 MPK900:MPK902 MZG900:MZG902 NJC900:NJC902 NSY900:NSY902 OCU900:OCU902 OMQ900:OMQ902 OWM900:OWM902 PGI900:PGI902 PQE900:PQE902 QAA900:QAA902 QJW900:QJW902 QTS900:QTS902 RDO900:RDO902 RNK900:RNK902 RXG900:RXG902 SHC900:SHC902 SQY900:SQY902 TAU900:TAU902 TKQ900:TKQ902 TUM900:TUM902 UEI900:UEI902 UOE900:UOE902 UYA900:UYA902 VHW900:VHW902 VRS900:VRS902 WBO900:WBO902 WLK900:WLK902 WVG416 H420:H430 IU420 SQ416 ACM416 AMI416 AWE416 BGA416 BPW416 BZS416 CJO416 CTK416 DDG416 DNC416 DWY416 EGU416 EQQ416 FAM416 FKI416 FUE416 GEA416 GNW416 GXS416 HHO416 HRK416 IBG416 ILC416 IUY416 JEU416 JOQ416 JYM416 KII416 KSE416 LCA416 LLW416 LVS416 MFO416 MPK416 MZG416 NJC416 NSY416 OCU416 OMQ416 OWM416 PGI416 PQE416 QAA416 QJW416 QTS416 RDO416 RNK416 RXG416 SHC416 SQY416 TAU416 TKQ416 TUM416 UEI416 UOE416 UYA416 VHW416 VRS416 WBO416 WLK416 H864:H892 IU878:IU880 SQ874:SQ876 ACM874:ACM876 AMI874:AMI876 AWE874:AWE876 BGA874:BGA876 BPW874:BPW876 BZS874:BZS876 CJO874:CJO876 CTK874:CTK876 DDG874:DDG876 DNC874:DNC876 DWY874:DWY876 EGU874:EGU876 EQQ874:EQQ876 FAM874:FAM876 FKI874:FKI876 FUE874:FUE876 GEA874:GEA876 GNW874:GNW876 GXS874:GXS876 HHO874:HHO876 HRK874:HRK876 IBG874:IBG876 ILC874:ILC876 IUY874:IUY876 JEU874:JEU876 JOQ874:JOQ876 JYM874:JYM876 KII874:KII876 KSE874:KSE876 LCA874:LCA876 LLW874:LLW876 LVS874:LVS876 MFO874:MFO876 MPK874:MPK876 MZG874:MZG876 NJC874:NJC876 NSY874:NSY876 OCU874:OCU876 OMQ874:OMQ876 OWM874:OWM876 PGI874:PGI876 PQE874:PQE876 QAA874:QAA876 QJW874:QJW876 QTS874:QTS876 RDO874:RDO876 RNK874:RNK876 RXG874:RXG876 SHC874:SHC876 SQY874:SQY876 TAU874:TAU876 TKQ874:TKQ876 TUM874:TUM876 UEI874:UEI876 UOE874:UOE876 UYA874:UYA876 VHW874:VHW876 VRS874:VRS876 WBO874:WBO876 WLK874:WLK876 WVG874:WVG876 H700:H701 H698 IU700:IU701 IU698 SQ696:SQ697 SQ694 ACM696:ACM697 ACM694 AMI696:AMI697 AMI694 AWE696:AWE697 AWE694 BGA696:BGA697 BGA694 BPW696:BPW697 BPW694 BZS696:BZS697 BZS694 CJO696:CJO697 CJO694 CTK696:CTK697 CTK694 DDG696:DDG697 DDG694 DNC696:DNC697 DNC694 DWY696:DWY697 DWY694 EGU696:EGU697 EGU694 EQQ696:EQQ697 EQQ694 FAM696:FAM697 FAM694 FKI696:FKI697 FKI694 FUE696:FUE697 FUE694 GEA696:GEA697 GEA694 GNW696:GNW697 GNW694 GXS696:GXS697 GXS694 HHO696:HHO697 HHO694 HRK696:HRK697 HRK694 IBG696:IBG697 IBG694 ILC696:ILC697 ILC694 IUY696:IUY697 IUY694 JEU696:JEU697 JEU694 JOQ696:JOQ697 JOQ694 JYM696:JYM697 JYM694 KII696:KII697 KII694 KSE696:KSE697 KSE694 LCA696:LCA697 LCA694 LLW696:LLW697 LLW694 LVS696:LVS697 LVS694 MFO696:MFO697 MFO694 MPK696:MPK697 MPK694 MZG696:MZG697 MZG694 NJC696:NJC697 NJC694 NSY696:NSY697 NSY694 OCU696:OCU697 OCU694 OMQ696:OMQ697 OMQ694 OWM696:OWM697 OWM694 PGI696:PGI697 PGI694 PQE696:PQE697 PQE694 QAA696:QAA697 QAA694 QJW696:QJW697 QJW694 QTS696:QTS697 QTS694 RDO696:RDO697 RDO694 RNK696:RNK697 RNK694 RXG696:RXG697 RXG694 SHC696:SHC697 SHC694 SQY696:SQY697 SQY694 TAU696:TAU697 TAU694 TKQ696:TKQ697 TKQ694 TUM696:TUM697 TUM694 UEI696:UEI697 UEI694 UOE696:UOE697 UOE694 UYA696:UYA697 UYA694 VHW696:VHW697 VHW694 VRS696:VRS697 VRS694 WBO696:WBO697 WBO694 WLK696:WLK697 WLK694 WVG696:WVG697 WVG694 H383:H385 IU383:IU385 SQ379:SQ381 ACM379:ACM381 AMI379:AMI381 AWE379:AWE381 BGA379:BGA381 BPW379:BPW381 BZS379:BZS381 CJO379:CJO381 CTK379:CTK381 DDG379:DDG381 DNC379:DNC381 DWY379:DWY381 EGU379:EGU381 EQQ379:EQQ381 FAM379:FAM381 FKI379:FKI381 FUE379:FUE381 GEA379:GEA381 GNW379:GNW381 GXS379:GXS381 HHO379:HHO381 HRK379:HRK381 IBG379:IBG381 ILC379:ILC381 IUY379:IUY381 JEU379:JEU381 JOQ379:JOQ381 JYM379:JYM381 KII379:KII381 KSE379:KSE381 LCA379:LCA381 LLW379:LLW381 LVS379:LVS381 MFO379:MFO381 MPK379:MPK381 MZG379:MZG381 NJC379:NJC381 NSY379:NSY381 OCU379:OCU381 OMQ379:OMQ381 OWM379:OWM381 PGI379:PGI381 PQE379:PQE381 QAA379:QAA381 QJW379:QJW381 QTS379:QTS381 RDO379:RDO381 RNK379:RNK381 RXG379:RXG381 SHC379:SHC381 SQY379:SQY381 TAU379:TAU381 TKQ379:TKQ381 TUM379:TUM381 UEI379:UEI381 UOE379:UOE381 UYA379:UYA381 VHW379:VHW381 VRS379:VRS381 WBO379:WBO381 WLK379:WLK381 H622:H660 IU626 SQ622 ACM622 AMI622 AWE622 BGA622 BPW622 BZS622 CJO622 CTK622 DDG622 DNC622 DWY622 EGU622 EQQ622 FAM622 FKI622 FUE622 GEA622 GNW622 GXS622 HHO622 HRK622 IBG622 ILC622 IUY622 JEU622 JOQ622 JYM622 KII622 KSE622 LCA622 LLW622 LVS622 MFO622 MPK622 MZG622 NJC622 NSY622 OCU622 OMQ622 OWM622 PGI622 PQE622 QAA622 QJW622 QTS622 RDO622 RNK622 RXG622 SHC622 SQY622 TAU622 TKQ622 TUM622 UEI622 UOE622 UYA622 VHW622 VRS622 WBO622 WLK622 WVG622 IU538:IU539 SQ534:SQ535 ACM534:ACM535 AMI534:AMI535 AWE534:AWE535 BGA534:BGA535 BPW534:BPW535 BZS534:BZS535 CJO534:CJO535 CTK534:CTK535 DDG534:DDG535 DNC534:DNC535 DWY534:DWY535 EGU534:EGU535 EQQ534:EQQ535 FAM534:FAM535 FKI534:FKI535 FUE534:FUE535 GEA534:GEA535 GNW534:GNW535 GXS534:GXS535 HHO534:HHO535 HRK534:HRK535 IBG534:IBG535 ILC534:ILC535 IUY534:IUY535 JEU534:JEU535 JOQ534:JOQ535 JYM534:JYM535 KII534:KII535 KSE534:KSE535 LCA534:LCA535 LLW534:LLW535 LVS534:LVS535 MFO534:MFO535 MPK534:MPK535 MZG534:MZG535 NJC534:NJC535 NSY534:NSY535 OCU534:OCU535 OMQ534:OMQ535 OWM534:OWM535 PGI534:PGI535 PQE534:PQE535 QAA534:QAA535 QJW534:QJW535 QTS534:QTS535 RDO534:RDO535 RNK534:RNK535 RXG534:RXG535 SHC534:SHC535 SQY534:SQY535 TAU534:TAU535 TKQ534:TKQ535 TUM534:TUM535 UEI534:UEI535 UOE534:UOE535 UYA534:UYA535 VHW534:VHW535 VRS534:VRS535 WBO534:WBO535 WLK534:WLK535 WVG534:WVG535 WVP318:WVP341 H581 IU581 SQ577 ACM577 AMI577 AWE577 BGA577 BPW577 BZS577 CJO577 CTK577 DDG577 DNC577 DWY577 EGU577 EQQ577 FAM577 FKI577 FUE577 GEA577 GNW577 GXS577 HHO577 HRK577 IBG577 ILC577 IUY577 JEU577 JOQ577 JYM577 KII577 KSE577 LCA577 LLW577 LVS577 MFO577 MPK577 MZG577 NJC577 NSY577 OCU577 OMQ577 OWM577 PGI577 PQE577 QAA577 QJW577 QTS577 RDO577 RNK577 RXG577 SHC577 SQY577 TAU577 TKQ577 TUM577 UEI577 UOE577 UYA577 VHW577 VRS577 WBO577 WLK577 WVG577 WVG362:WVG374 WVG233:WVG236 WLK233:WLK236 WBO233:WBO236 VRS233:VRS236 VHW233:VHW236 UYA233:UYA236 UOE233:UOE236 UEI233:UEI236 TUM233:TUM236 TKQ233:TKQ236 TAU233:TAU236 SQY233:SQY236 SHC233:SHC236 RXG233:RXG236 RNK233:RNK236 RDO233:RDO236 QTS233:QTS236 QJW233:QJW236 QAA233:QAA236 PQE233:PQE236 PGI233:PGI236 OWM233:OWM236 OMQ233:OMQ236 OCU233:OCU236 NSY233:NSY236 NJC233:NJC236 MZG233:MZG236 MPK233:MPK236 MFO233:MFO236 LVS233:LVS236 LLW233:LLW236 LCA233:LCA236 KSE233:KSE236 KII233:KII236 JYM233:JYM236 JOQ233:JOQ236 JEU233:JEU236 IUY233:IUY236 ILC233:ILC236 IBG233:IBG236 HRK233:HRK236 HHO233:HHO236 GXS233:GXS236 GNW233:GNW236 GEA233:GEA236 FUE233:FUE236 FKI233:FKI236 FAM233:FAM236 EQQ233:EQQ236 EGU233:EGU236 DWY233:DWY236 DNC233:DNC236 DDG233:DDG236 CTK233:CTK236 CJO233:CJO236 BZS233:BZS236 BPW233:BPW236 BGA233:BGA236 AWE233:AWE236 AMI233:AMI236 ACM233:ACM236 SQ233:SQ236 IU237:IU240 H237:H240 H366:H378 IU366:IU378 SQ362:SQ374 ACM362:ACM374 AMI362:AMI374 AWE362:AWE374 BGA362:BGA374 BPW362:BPW374 BZS362:BZS374 CJO362:CJO374 CTK362:CTK374 DDG362:DDG374 DNC362:DNC374 DWY362:DWY374 EGU362:EGU374 EQQ362:EQQ374 FAM362:FAM374 FKI362:FKI374 FUE362:FUE374 GEA362:GEA374 GNW362:GNW374 GXS362:GXS374 HHO362:HHO374 HRK362:HRK374 IBG362:IBG374 ILC362:ILC374 IUY362:IUY374 JEU362:JEU374 JOQ362:JOQ374 JYM362:JYM374 KII362:KII374 KSE362:KSE374 LCA362:LCA374 LLW362:LLW374 LVS362:LVS374 MFO362:MFO374 MPK362:MPK374 MZG362:MZG374 NJC362:NJC374 NSY362:NSY374 OCU362:OCU374 OMQ362:OMQ374 OWM362:OWM374 PGI362:PGI374 PQE362:PQE374 QAA362:QAA374 QJW362:QJW374 QTS362:QTS374 RDO362:RDO374 RNK362:RNK374 RXG362:RXG374 SHC362:SHC374 SQY362:SQY374 TAU362:TAU374 TKQ362:TKQ374 TUM362:TUM374 UEI362:UEI374 UOE362:UOE374 UYA362:UYA374 VHW362:VHW374 VRS362:VRS374 WBO362:WBO374 WLK362:WLK374 WVG28:WVG31 WLK28:WLK31 WBO28:WBO31 VRS28:VRS31 VHW28:VHW31 UYA28:UYA31 UOE28:UOE31 UEI28:UEI31 TUM28:TUM31 TKQ28:TKQ31 TAU28:TAU31 SQY28:SQY31 SHC28:SHC31 RXG28:RXG31 RNK28:RNK31 RDO28:RDO31 QTS28:QTS31 QJW28:QJW31 QAA28:QAA31 PQE28:PQE31 PGI28:PGI31 OWM28:OWM31 OMQ28:OMQ31 OCU28:OCU31 NSY28:NSY31 NJC28:NJC31 MZG28:MZG31 MPK28:MPK31 MFO28:MFO31 LVS28:LVS31 LLW28:LLW31 LCA28:LCA31 KSE28:KSE31 KII28:KII31 JYM28:JYM31 JOQ28:JOQ31 JEU28:JEU31 IUY28:IUY31 ILC28:ILC31 IBG28:IBG31 HRK28:HRK31 HHO28:HHO31 GXS28:GXS31 GNW28:GNW31 GEA28:GEA31 FUE28:FUE31 FKI28:FKI31 FAM28:FAM31 EQQ28:EQQ31 EGU28:EGU31 DWY28:DWY31 DNC28:DNC31 DDG28:DDG31 CTK28:CTK31 CJO28:CJO31 BZS28:BZS31 BPW28:BPW31 BGA28:BGA31 AWE28:AWE31 AMI28:AMI31 ACM28:ACM31 SQ28:SQ31 IU32:IU35 H32:H35 H313:H315 JD309:JD311 SZ309:SZ311 ACV309:ACV311 AMR309:AMR311 AWN309:AWN311 BGJ309:BGJ311 BQF309:BQF311 CAB309:CAB311 CJX309:CJX311 CTT309:CTT311 DDP309:DDP311 DNL309:DNL311 DXH309:DXH311 EHD309:EHD311 EQZ309:EQZ311 FAV309:FAV311 FKR309:FKR311 FUN309:FUN311 GEJ309:GEJ311 GOF309:GOF311 GYB309:GYB311 HHX309:HHX311 HRT309:HRT311 IBP309:IBP311 ILL309:ILL311 IVH309:IVH311 JFD309:JFD311 JOZ309:JOZ311 JYV309:JYV311 KIR309:KIR311 KSN309:KSN311 LCJ309:LCJ311 LMF309:LMF311 LWB309:LWB311 MFX309:MFX311 MPT309:MPT311 MZP309:MZP311 NJL309:NJL311 NTH309:NTH311 ODD309:ODD311 OMZ309:OMZ311 OWV309:OWV311 PGR309:PGR311 PQN309:PQN311 QAJ309:QAJ311 QKF309:QKF311 QUB309:QUB311 RDX309:RDX311 RNT309:RNT311 RXP309:RXP311 SHL309:SHL311 SRH309:SRH311 TBD309:TBD311 TKZ309:TKZ311 TUV309:TUV311 UER309:UER311 UON309:UON311 UYJ309:UYJ311 VIF309:VIF311 VSB309:VSB311 WBX309:WBX311 WLT309:WLT311 WVP309:WVP311 H322:H353 JD318:JD341 SZ318:SZ341 ACV318:ACV341 AMR318:AMR341 AWN318:AWN341 BGJ318:BGJ341 BQF318:BQF341 CAB318:CAB341 CJX318:CJX341 CTT318:CTT341 DDP318:DDP341 DNL318:DNL341 DXH318:DXH341 EHD318:EHD341 EQZ318:EQZ341 FAV318:FAV341 FKR318:FKR341 FUN318:FUN341 GEJ318:GEJ341 GOF318:GOF341 GYB318:GYB341 HHX318:HHX341 HRT318:HRT341 IBP318:IBP341 ILL318:ILL341 IVH318:IVH341 JFD318:JFD341 JOZ318:JOZ341 JYV318:JYV341 KIR318:KIR341 KSN318:KSN341 LCJ318:LCJ341 LMF318:LMF341 LWB318:LWB341 MFX318:MFX341 MPT318:MPT341 MZP318:MZP341 NJL318:NJL341 NTH318:NTH341 ODD318:ODD341 OMZ318:OMZ341 OWV318:OWV341 PGR318:PGR341 PQN318:PQN341 QAJ318:QAJ341 QKF318:QKF341 QUB318:QUB341 RDX318:RDX341 RNT318:RNT341 RXP318:RXP341 SHL318:SHL341 SRH318:SRH341 TBD318:TBD341 TKZ318:TKZ341 TUV318:TUV341 UER318:UER341 UON318:UON341 UYJ318:UYJ341 VIF318:VIF341 VSB318:VSB341 WBX318:WBX341 WLT318:WLT341 H538:H539"/>
    <dataValidation type="decimal" allowBlank="1" showInputMessage="1" showErrorMessage="1" prompt="obvezen podatek" sqref="Q188:U206 Q217:U218 Q404:U418 Q481:U481 Q938:U938 Q799:U800 Q592:U611 S894:W894 O776:S777 S863:W863 Q854:U862 Q462:U471 Q9:U30 Q213:U215 Q432:U458 WVP699:WVT746 S430:U430 Q662:U665 Q523:U527 WVP379:WVT381 WVP874:WVT876 Q94:U182 JD103:JH107 SZ103:TD107 ACV103:ACZ107 AMR103:AMV107 AWN103:AWR107 BGJ103:BGN107 BQF103:BQJ107 CAB103:CAF107 CJX103:CKB107 CTT103:CTX107 DDP103:DDT107 DNL103:DNP107 DXH103:DXL107 EHD103:EHH107 EQZ103:ERD107 FAV103:FAZ107 FKR103:FKV107 FUN103:FUR107 GEJ103:GEN107 GOF103:GOJ107 GYB103:GYF107 HHX103:HIB107 HRT103:HRX107 IBP103:IBT107 ILL103:ILP107 IVH103:IVL107 JFD103:JFH107 JOZ103:JPD107 JYV103:JYZ107 KIR103:KIV107 KSN103:KSR107 LCJ103:LCN107 LMF103:LMJ107 LWB103:LWF107 MFX103:MGB107 MPT103:MPX107 MZP103:MZT107 NJL103:NJP107 NTH103:NTL107 ODD103:ODH107 OMZ103:OND107 OWV103:OWZ107 PGR103:PGV107 PQN103:PQR107 QAJ103:QAN107 QKF103:QKJ107 QUB103:QUF107 RDX103:REB107 RNT103:RNX107 RXP103:RXT107 SHL103:SHP107 SRH103:SRL107 TBD103:TBH107 TKZ103:TLD107 TUV103:TUZ107 UER103:UEV107 UON103:UOR107 UYJ103:UYN107 VIF103:VIJ107 VSB103:VSF107 WBX103:WCB107 WLT103:WLX107 WVP103:WVT107 JD342:JH349 SZ342:TD349 ACV342:ACZ349 AMR342:AMV349 AWN342:AWR349 BGJ342:BGN349 BQF342:BQJ349 CAB342:CAF349 CJX342:CKB349 CTT342:CTX349 DDP342:DDT349 DNL342:DNP349 DXH342:DXL349 EHD342:EHH349 EQZ342:ERD349 FAV342:FAZ349 FKR342:FKV349 FUN342:FUR349 GEJ342:GEN349 GOF342:GOJ349 GYB342:GYF349 HHX342:HIB349 HRT342:HRX349 IBP342:IBT349 ILL342:ILP349 IVH342:IVL349 JFD342:JFH349 JOZ342:JPD349 JYV342:JYZ349 KIR342:KIV349 KSN342:KSR349 LCJ342:LCN349 LMF342:LMJ349 LWB342:LWF349 MFX342:MGB349 MPT342:MPX349 MZP342:MZT349 NJL342:NJP349 NTH342:NTL349 ODD342:ODH349 OMZ342:OND349 OWV342:OWZ349 PGR342:PGV349 PQN342:PQR349 QAJ342:QAN349 QKF342:QKJ349 QUB342:QUF349 RDX342:REB349 RNT342:RNX349 RXP342:RXT349 SHL342:SHP349 SRH342:SRL349 TBD342:TBH349 TKZ342:TLD349 TUV342:TUZ349 UER342:UEV349 UON342:UOR349 UYJ342:UYN349 VIF342:VIJ349 VSB342:VSF349 WBX342:WCB349 WLT342:WLX349 WVP342:WVT349 Q895:U908 Q703:U775 JD699:JH746 SZ699:TD746 ACV699:ACZ746 AMR699:AMV746 AWN699:AWR746 BGJ699:BGN746 BQF699:BQJ746 CAB699:CAF746 CJX699:CKB746 CTT699:CTX746 DDP699:DDT746 DNL699:DNP746 DXH699:DXL746 EHD699:EHH746 EQZ699:ERD746 FAV699:FAZ746 FKR699:FKV746 FUN699:FUR746 GEJ699:GEN746 GOF699:GOJ746 GYB699:GYF746 HHX699:HIB746 HRT699:HRX746 IBP699:IBT746 ILL699:ILP746 IVH699:IVL746 JFD699:JFH746 JOZ699:JPD746 JYV699:JYZ746 KIR699:KIV746 KSN699:KSR746 LCJ699:LCN746 LMF699:LMJ746 LWB699:LWF746 MFX699:MGB746 MPT699:MPX746 MZP699:MZT746 NJL699:NJP746 NTH699:NTL746 ODD699:ODH746 OMZ699:OND746 OWV699:OWZ746 PGR699:PGV746 PQN699:PQR746 QAJ699:QAN746 QKF699:QKJ746 QUB699:QUF746 RDX699:REB746 RNT699:RNX746 RXP699:RXT746 SHL699:SHP746 SRH699:SRL746 TBD699:TBH746 TKZ699:TLD746 TUV699:TUZ746 UER699:UEV746 UON699:UOR746 UYJ699:UYN746 VIF699:VIJ746 VSB699:VSF746 WBX699:WCB746 WLT699:WLX746 JD774:JH791 SZ774:TD791 ACV774:ACZ791 AMR774:AMV791 AWN774:AWR791 BGJ774:BGN791 BQF774:BQJ791 CAB774:CAF791 CJX774:CKB791 CTT774:CTX791 DDP774:DDT791 DNL774:DNP791 DXH774:DXL791 EHD774:EHH791 EQZ774:ERD791 FAV774:FAZ791 FKR774:FKV791 FUN774:FUR791 GEJ774:GEN791 GOF774:GOJ791 GYB774:GYF791 HHX774:HIB791 HRT774:HRX791 IBP774:IBT791 ILL774:ILP791 IVH774:IVL791 JFD774:JFH791 JOZ774:JPD791 JYV774:JYZ791 KIR774:KIV791 KSN774:KSR791 LCJ774:LCN791 LMF774:LMJ791 LWB774:LWF791 MFX774:MGB791 MPT774:MPX791 MZP774:MZT791 NJL774:NJP791 NTH774:NTL791 ODD774:ODH791 OMZ774:OND791 OWV774:OWZ791 PGR774:PGV791 PQN774:PQR791 QAJ774:QAN791 QKF774:QKJ791 QUB774:QUF791 RDX774:REB791 RNT774:RNX791 RXP774:RXT791 SHL774:SHP791 SRH774:SRL791 TBD774:TBH791 TKZ774:TLD791 TUV774:TUZ791 UER774:UEV791 UON774:UOR791 UYJ774:UYN791 VIF774:VIJ791 VSB774:VSF791 WBX774:WCB791 WLT774:WLX791 WVP774:WVT791 Q778:U796 WVP900:WVT902 JD900:JH902 SZ900:TD902 ACV900:ACZ902 AMR900:AMV902 AWN900:AWR902 BGJ900:BGN902 BQF900:BQJ902 CAB900:CAF902 CJX900:CKB902 CTT900:CTX902 DDP900:DDT902 DNL900:DNP902 DXH900:DXL902 EHD900:EHH902 EQZ900:ERD902 FAV900:FAZ902 FKR900:FKV902 FUN900:FUR902 GEJ900:GEN902 GOF900:GOJ902 GYB900:GYF902 HHX900:HIB902 HRT900:HRX902 IBP900:IBT902 ILL900:ILP902 IVH900:IVL902 JFD900:JFH902 JOZ900:JPD902 JYV900:JYZ902 KIR900:KIV902 KSN900:KSR902 LCJ900:LCN902 LMF900:LMJ902 LWB900:LWF902 MFX900:MGB902 MPT900:MPX902 MZP900:MZT902 NJL900:NJP902 NTH900:NTL902 ODD900:ODH902 OMZ900:OND902 OWV900:OWZ902 PGR900:PGV902 PQN900:PQR902 QAJ900:QAN902 QKF900:QKJ902 QUB900:QUF902 RDX900:REB902 RNT900:RNX902 RXP900:RXT902 SHL900:SHP902 SRH900:SRL902 TBD900:TBH902 TKZ900:TLD902 TUV900:TUZ902 UER900:UEV902 UON900:UOR902 UYJ900:UYN902 VIF900:VIJ902 VSB900:VSF902 WBX900:WCB902 WLT900:WLX902 WVP416:WVT416 Q420:U429 JD416:JH416 SZ416:TD416 ACV416:ACZ416 AMR416:AMV416 AWN416:AWR416 BGJ416:BGN416 BQF416:BQJ416 CAB416:CAF416 CJX416:CKB416 CTT416:CTX416 DDP416:DDT416 DNL416:DNP416 DXH416:DXL416 EHD416:EHH416 EQZ416:ERD416 FAV416:FAZ416 FKR416:FKV416 FUN416:FUR416 GEJ416:GEN416 GOF416:GOJ416 GYB416:GYF416 HHX416:HIB416 HRT416:HRX416 IBP416:IBT416 ILL416:ILP416 IVH416:IVL416 JFD416:JFH416 JOZ416:JPD416 JYV416:JYZ416 KIR416:KIV416 KSN416:KSR416 LCJ416:LCN416 LMF416:LMJ416 LWB416:LWF416 MFX416:MGB416 MPT416:MPX416 MZP416:MZT416 NJL416:NJP416 NTH416:NTL416 ODD416:ODH416 OMZ416:OND416 OWV416:OWZ416 PGR416:PGV416 PQN416:PQR416 QAJ416:QAN416 QKF416:QKJ416 QUB416:QUF416 RDX416:REB416 RNT416:RNX416 RXP416:RXT416 SHL416:SHP416 SRH416:SRL416 TBD416:TBH416 TKZ416:TLD416 TUV416:TUZ416 UER416:UEV416 UON416:UOR416 UYJ416:UYN416 VIF416:VIJ416 VSB416:VSF416 WBX416:WCB416 WLT416:WLX416 Q864:U892 JD874:JH876 SZ874:TD876 ACV874:ACZ876 AMR874:AMV876 AWN874:AWR876 BGJ874:BGN876 BQF874:BQJ876 CAB874:CAF876 CJX874:CKB876 CTT874:CTX876 DDP874:DDT876 DNL874:DNP876 DXH874:DXL876 EHD874:EHH876 EQZ874:ERD876 FAV874:FAZ876 FKR874:FKV876 FUN874:FUR876 GEJ874:GEN876 GOF874:GOJ876 GYB874:GYF876 HHX874:HIB876 HRT874:HRX876 IBP874:IBT876 ILL874:ILP876 IVH874:IVL876 JFD874:JFH876 JOZ874:JPD876 JYV874:JYZ876 KIR874:KIV876 KSN874:KSR876 LCJ874:LCN876 LMF874:LMJ876 LWB874:LWF876 MFX874:MGB876 MPT874:MPX876 MZP874:MZT876 NJL874:NJP876 NTH874:NTL876 ODD874:ODH876 OMZ874:OND876 OWV874:OWZ876 PGR874:PGV876 PQN874:PQR876 QAJ874:QAN876 QKF874:QKJ876 QUB874:QUF876 RDX874:REB876 RNT874:RNX876 RXP874:RXT876 SHL874:SHP876 SRH874:SRL876 TBD874:TBH876 TKZ874:TLD876 TUV874:TUZ876 UER874:UEV876 UON874:UOR876 UYJ874:UYN876 VIF874:VIJ876 VSB874:VSF876 WBX874:WCB876 WLT874:WLX876 JD696:JH697 JD694:JH694 SZ696:TD697 SZ694:TD694 ACV696:ACZ697 ACV694:ACZ694 AMR696:AMV697 AMR694:AMV694 AWN696:AWR697 AWN694:AWR694 BGJ696:BGN697 BGJ694:BGN694 BQF696:BQJ697 BQF694:BQJ694 CAB696:CAF697 CAB694:CAF694 CJX696:CKB697 CJX694:CKB694 CTT696:CTX697 CTT694:CTX694 DDP696:DDT697 DDP694:DDT694 DNL696:DNP697 DNL694:DNP694 DXH696:DXL697 DXH694:DXL694 EHD696:EHH697 EHD694:EHH694 EQZ696:ERD697 EQZ694:ERD694 FAV696:FAZ697 FAV694:FAZ694 FKR696:FKV697 FKR694:FKV694 FUN696:FUR697 FUN694:FUR694 GEJ696:GEN697 GEJ694:GEN694 GOF696:GOJ697 GOF694:GOJ694 GYB696:GYF697 GYB694:GYF694 HHX696:HIB697 HHX694:HIB694 HRT696:HRX697 HRT694:HRX694 IBP696:IBT697 IBP694:IBT694 ILL696:ILP697 ILL694:ILP694 IVH696:IVL697 IVH694:IVL694 JFD696:JFH697 JFD694:JFH694 JOZ696:JPD697 JOZ694:JPD694 JYV696:JYZ697 JYV694:JYZ694 KIR696:KIV697 KIR694:KIV694 KSN696:KSR697 KSN694:KSR694 LCJ696:LCN697 LCJ694:LCN694 LMF696:LMJ697 LMF694:LMJ694 LWB696:LWF697 LWB694:LWF694 MFX696:MGB697 MFX694:MGB694 MPT696:MPX697 MPT694:MPX694 MZP696:MZT697 MZP694:MZT694 NJL696:NJP697 NJL694:NJP694 NTH696:NTL697 NTH694:NTL694 ODD696:ODH697 ODD694:ODH694 OMZ696:OND697 OMZ694:OND694 OWV696:OWZ697 OWV694:OWZ694 PGR696:PGV697 PGR694:PGV694 PQN696:PQR697 PQN694:PQR694 QAJ696:QAN697 QAJ694:QAN694 QKF696:QKJ697 QKF694:QKJ694 QUB696:QUF697 QUB694:QUF694 RDX696:REB697 RDX694:REB694 RNT696:RNX697 RNT694:RNX694 RXP696:RXT697 RXP694:RXT694 SHL696:SHP697 SHL694:SHP694 SRH696:SRL697 SRH694:SRL694 TBD696:TBH697 TBD694:TBH694 TKZ696:TLD697 TKZ694:TLD694 TUV696:TUZ697 TUV694:TUZ694 UER696:UEV697 UER694:UEV694 UON696:UOR697 UON694:UOR694 UYJ696:UYN697 UYJ694:UYN694 VIF696:VIJ697 VIF694:VIJ694 VSB696:VSF697 VSB694:VSF694 WBX696:WCB697 WBX694:WCB694 WLT696:WLX697 WLT694:WLX694 WVP696:WVT697 WVP694:WVT694 Q700:U701 Q668:U698 Q383:U385 JD379:JH381 SZ379:TD381 ACV379:ACZ381 AMR379:AMV381 AWN379:AWR381 BGJ379:BGN381 BQF379:BQJ381 CAB379:CAF381 CJX379:CKB381 CTT379:CTX381 DDP379:DDT381 DNL379:DNP381 DXH379:DXL381 EHD379:EHH381 EQZ379:ERD381 FAV379:FAZ381 FKR379:FKV381 FUN379:FUR381 GEJ379:GEN381 GOF379:GOJ381 GYB379:GYF381 HHX379:HIB381 HRT379:HRX381 IBP379:IBT381 ILL379:ILP381 IVH379:IVL381 JFD379:JFH381 JOZ379:JPD381 JYV379:JYZ381 KIR379:KIV381 KSN379:KSR381 LCJ379:LCN381 LMF379:LMJ381 LWB379:LWF381 MFX379:MGB381 MPT379:MPX381 MZP379:MZT381 NJL379:NJP381 NTH379:NTL381 ODD379:ODH381 OMZ379:OND381 OWV379:OWZ381 PGR379:PGV381 PQN379:PQR381 QAJ379:QAN381 QKF379:QKJ381 QUB379:QUF381 RDX379:REB381 RNT379:RNX381 RXP379:RXT381 SHL379:SHP381 SRH379:SRL381 TBD379:TBH381 TKZ379:TLD381 TUV379:TUZ381 UER379:UEV381 UON379:UOR381 UYJ379:UYN381 VIF379:VIJ381 VSB379:VSF381 WBX379:WCB381 WLT379:WLX381 Q622:U660 JD622:JH622 SZ622:TD622 ACV622:ACZ622 AMR622:AMV622 AWN622:AWR622 BGJ622:BGN622 BQF622:BQJ622 CAB622:CAF622 CJX622:CKB622 CTT622:CTX622 DDP622:DDT622 DNL622:DNP622 DXH622:DXL622 EHD622:EHH622 EQZ622:ERD622 FAV622:FAZ622 FKR622:FKV622 FUN622:FUR622 GEJ622:GEN622 GOF622:GOJ622 GYB622:GYF622 HHX622:HIB622 HRT622:HRX622 IBP622:IBT622 ILL622:ILP622 IVH622:IVL622 JFD622:JFH622 JOZ622:JPD622 JYV622:JYZ622 KIR622:KIV622 KSN622:KSR622 LCJ622:LCN622 LMF622:LMJ622 LWB622:LWF622 MFX622:MGB622 MPT622:MPX622 MZP622:MZT622 NJL622:NJP622 NTH622:NTL622 ODD622:ODH622 OMZ622:OND622 OWV622:OWZ622 PGR622:PGV622 PQN622:PQR622 QAJ622:QAN622 QKF622:QKJ622 QUB622:QUF622 RDX622:REB622 RNT622:RNX622 RXP622:RXT622 SHL622:SHP622 SRH622:SRL622 TBD622:TBH622 TKZ622:TLD622 TUV622:TUZ622 UER622:UEV622 UON622:UOR622 UYJ622:UYN622 VIF622:VIJ622 VSB622:VSF622 WBX622:WCB622 WLT622:WLX622 WVP622:WVT622 JD534:JH535 SZ534:TD535 ACV534:ACZ535 AMR534:AMV535 AWN534:AWR535 BGJ534:BGN535 BQF534:BQJ535 CAB534:CAF535 CJX534:CKB535 CTT534:CTX535 DDP534:DDT535 DNL534:DNP535 DXH534:DXL535 EHD534:EHH535 EQZ534:ERD535 FAV534:FAZ535 FKR534:FKV535 FUN534:FUR535 GEJ534:GEN535 GOF534:GOJ535 GYB534:GYF535 HHX534:HIB535 HRT534:HRX535 IBP534:IBT535 ILL534:ILP535 IVH534:IVL535 JFD534:JFH535 JOZ534:JPD535 JYV534:JYZ535 KIR534:KIV535 KSN534:KSR535 LCJ534:LCN535 LMF534:LMJ535 LWB534:LWF535 MFX534:MGB535 MPT534:MPX535 MZP534:MZT535 NJL534:NJP535 NTH534:NTL535 ODD534:ODH535 OMZ534:OND535 OWV534:OWZ535 PGR534:PGV535 PQN534:PQR535 QAJ534:QAN535 QKF534:QKJ535 QUB534:QUF535 RDX534:REB535 RNT534:RNX535 RXP534:RXT535 SHL534:SHP535 SRH534:SRL535 TBD534:TBH535 TKZ534:TLD535 TUV534:TUZ535 UER534:UEV535 UON534:UOR535 UYJ534:UYN535 VIF534:VIJ535 VSB534:VSF535 WBX534:WCB535 WLT534:WLX535 WVP534:WVT535 WVY318:WWC341 Q581:U581 JD577:JH577 SZ577:TD577 ACV577:ACZ577 AMR577:AMV577 AWN577:AWR577 BGJ577:BGN577 BQF577:BQJ577 CAB577:CAF577 CJX577:CKB577 CTT577:CTX577 DDP577:DDT577 DNL577:DNP577 DXH577:DXL577 EHD577:EHH577 EQZ577:ERD577 FAV577:FAZ577 FKR577:FKV577 FUN577:FUR577 GEJ577:GEN577 GOF577:GOJ577 GYB577:GYF577 HHX577:HIB577 HRT577:HRX577 IBP577:IBT577 ILL577:ILP577 IVH577:IVL577 JFD577:JFH577 JOZ577:JPD577 JYV577:JYZ577 KIR577:KIV577 KSN577:KSR577 LCJ577:LCN577 LMF577:LMJ577 LWB577:LWF577 MFX577:MGB577 MPT577:MPX577 MZP577:MZT577 NJL577:NJP577 NTH577:NTL577 ODD577:ODH577 OMZ577:OND577 OWV577:OWZ577 PGR577:PGV577 PQN577:PQR577 QAJ577:QAN577 QKF577:QKJ577 QUB577:QUF577 RDX577:REB577 RNT577:RNX577 RXP577:RXT577 SHL577:SHP577 SRH577:SRL577 TBD577:TBH577 TKZ577:TLD577 TUV577:TUZ577 UER577:UEV577 UON577:UOR577 UYJ577:UYN577 VIF577:VIJ577 VSB577:VSF577 WBX577:WCB577 WLT577:WLX577 WVP577:WVT577 WVP362:WVT374 WVP233:WVT236 WLT233:WLX236 WBX233:WCB236 VSB233:VSF236 VIF233:VIJ236 UYJ233:UYN236 UON233:UOR236 UER233:UEV236 TUV233:TUZ236 TKZ233:TLD236 TBD233:TBH236 SRH233:SRL236 SHL233:SHP236 RXP233:RXT236 RNT233:RNX236 RDX233:REB236 QUB233:QUF236 QKF233:QKJ236 QAJ233:QAN236 PQN233:PQR236 PGR233:PGV236 OWV233:OWZ236 OMZ233:OND236 ODD233:ODH236 NTH233:NTL236 NJL233:NJP236 MZP233:MZT236 MPT233:MPX236 MFX233:MGB236 LWB233:LWF236 LMF233:LMJ236 LCJ233:LCN236 KSN233:KSR236 KIR233:KIV236 JYV233:JYZ236 JOZ233:JPD236 JFD233:JFH236 IVH233:IVL236 ILL233:ILP236 IBP233:IBT236 HRT233:HRX236 HHX233:HIB236 GYB233:GYF236 GOF233:GOJ236 GEJ233:GEN236 FUN233:FUR236 FKR233:FKV236 FAV233:FAZ236 EQZ233:ERD236 EHD233:EHH236 DXH233:DXL236 DNL233:DNP236 DDP233:DDT236 CTT233:CTX236 CJX233:CKB236 CAB233:CAF236 BQF233:BQJ236 BGJ233:BGN236 AWN233:AWR236 AMR233:AMV236 ACV233:ACZ236 SZ233:TD236 JD233:JH236 Q237:U240 Q366:U378 JD362:JH374 SZ362:TD374 ACV362:ACZ374 AMR362:AMV374 AWN362:AWR374 BGJ362:BGN374 BQF362:BQJ374 CAB362:CAF374 CJX362:CKB374 CTT362:CTX374 DDP362:DDT374 DNL362:DNP374 DXH362:DXL374 EHD362:EHH374 EQZ362:ERD374 FAV362:FAZ374 FKR362:FKV374 FUN362:FUR374 GEJ362:GEN374 GOF362:GOJ374 GYB362:GYF374 HHX362:HIB374 HRT362:HRX374 IBP362:IBT374 ILL362:ILP374 IVH362:IVL374 JFD362:JFH374 JOZ362:JPD374 JYV362:JYZ374 KIR362:KIV374 KSN362:KSR374 LCJ362:LCN374 LMF362:LMJ374 LWB362:LWF374 MFX362:MGB374 MPT362:MPX374 MZP362:MZT374 NJL362:NJP374 NTH362:NTL374 ODD362:ODH374 OMZ362:OND374 OWV362:OWZ374 PGR362:PGV374 PQN362:PQR374 QAJ362:QAN374 QKF362:QKJ374 QUB362:QUF374 RDX362:REB374 RNT362:RNX374 RXP362:RXT374 SHL362:SHP374 SRH362:SRL374 TBD362:TBH374 TKZ362:TLD374 TUV362:TUZ374 UER362:UEV374 UON362:UOR374 UYJ362:UYN374 VIF362:VIJ374 VSB362:VSF374 WBX362:WCB374 WLT362:WLX374 WVP28:WVT31 WLT28:WLX31 WBX28:WCB31 VSB28:VSF31 VIF28:VIJ31 UYJ28:UYN31 UON28:UOR31 UER28:UEV31 TUV28:TUZ31 TKZ28:TLD31 TBD28:TBH31 SRH28:SRL31 SHL28:SHP31 RXP28:RXT31 RNT28:RNX31 RDX28:REB31 QUB28:QUF31 QKF28:QKJ31 QAJ28:QAN31 PQN28:PQR31 PGR28:PGV31 OWV28:OWZ31 OMZ28:OND31 ODD28:ODH31 NTH28:NTL31 NJL28:NJP31 MZP28:MZT31 MPT28:MPX31 MFX28:MGB31 LWB28:LWF31 LMF28:LMJ31 LCJ28:LCN31 KSN28:KSR31 KIR28:KIV31 JYV28:JYZ31 JOZ28:JPD31 JFD28:JFH31 IVH28:IVL31 ILL28:ILP31 IBP28:IBT31 HRT28:HRX31 HHX28:HIB31 GYB28:GYF31 GOF28:GOJ31 GEJ28:GEN31 FUN28:FUR31 FKR28:FKV31 FAV28:FAZ31 EQZ28:ERD31 EHD28:EHH31 DXH28:DXL31 DNL28:DNP31 DDP28:DDT31 CTT28:CTX31 CJX28:CKB31 CAB28:CAF31 BQF28:BQJ31 BGJ28:BGN31 AWN28:AWR31 AMR28:AMV31 ACV28:ACZ31 SZ28:TD31 JD28:JH31 Q32:U35 Q313:U315 JM309:JQ311 TI309:TM311 ADE309:ADI311 ANA309:ANE311 AWW309:AXA311 BGS309:BGW311 BQO309:BQS311 CAK309:CAO311 CKG309:CKK311 CUC309:CUG311 DDY309:DEC311 DNU309:DNY311 DXQ309:DXU311 EHM309:EHQ311 ERI309:ERM311 FBE309:FBI311 FLA309:FLE311 FUW309:FVA311 GES309:GEW311 GOO309:GOS311 GYK309:GYO311 HIG309:HIK311 HSC309:HSG311 IBY309:ICC311 ILU309:ILY311 IVQ309:IVU311 JFM309:JFQ311 JPI309:JPM311 JZE309:JZI311 KJA309:KJE311 KSW309:KTA311 LCS309:LCW311 LMO309:LMS311 LWK309:LWO311 MGG309:MGK311 MQC309:MQG311 MZY309:NAC311 NJU309:NJY311 NTQ309:NTU311 ODM309:ODQ311 ONI309:ONM311 OXE309:OXI311 PHA309:PHE311 PQW309:PRA311 QAS309:QAW311 QKO309:QKS311 QUK309:QUO311 REG309:REK311 ROC309:ROG311 RXY309:RYC311 SHU309:SHY311 SRQ309:SRU311 TBM309:TBQ311 TLI309:TLM311 TVE309:TVI311 UFA309:UFE311 UOW309:UPA311 UYS309:UYW311 VIO309:VIS311 VSK309:VSO311 WCG309:WCK311 WMC309:WMG311 WVY309:WWC311 Q322:U353 JM318:JQ341 TI318:TM341 ADE318:ADI341 ANA318:ANE341 AWW318:AXA341 BGS318:BGW341 BQO318:BQS341 CAK318:CAO341 CKG318:CKK341 CUC318:CUG341 DDY318:DEC341 DNU318:DNY341 DXQ318:DXU341 EHM318:EHQ341 ERI318:ERM341 FBE318:FBI341 FLA318:FLE341 FUW318:FVA341 GES318:GEW341 GOO318:GOS341 GYK318:GYO341 HIG318:HIK341 HSC318:HSG341 IBY318:ICC341 ILU318:ILY341 IVQ318:IVU341 JFM318:JFQ341 JPI318:JPM341 JZE318:JZI341 KJA318:KJE341 KSW318:KTA341 LCS318:LCW341 LMO318:LMS341 LWK318:LWO341 MGG318:MGK341 MQC318:MQG341 MZY318:NAC341 NJU318:NJY341 NTQ318:NTU341 ODM318:ODQ341 ONI318:ONM341 OXE318:OXI341 PHA318:PHE341 PQW318:PRA341 QAS318:QAW341 QKO318:QKS341 QUK318:QUO341 REG318:REK341 ROC318:ROG341 RXY318:RYC341 SHU318:SHY341 SRQ318:SRU341 TBM318:TBQ341 TLI318:TLM341 TVE318:TVI341 UFA318:UFE341 UOW318:UPA341 UYS318:UYW341 VIO318:VIS341 VSK318:VSO341 WCG318:WCK341 WMC318:WMG341 Q538:U539">
      <formula1>0</formula1>
      <formula2>10000</formula2>
    </dataValidation>
    <dataValidation allowBlank="1" showInputMessage="1" showErrorMessage="1" prompt="Sicris šifra, vpišite samo enega skrbnika" sqref="F538:F539 F404:F418 F481 F799:F800 F592:F611 D776:D777 H894 F854:F862 F462:F471 F9:F30 F213:F215 WVE699:WVE746 F432:F459 F188:F206 F662:F696 F422:F430 F523:F527 F94:F182 IS107:IS111 SO103:SO107 ACK103:ACK107 AMG103:AMG107 AWC103:AWC107 BFY103:BFY107 BPU103:BPU107 BZQ103:BZQ107 CJM103:CJM107 CTI103:CTI107 DDE103:DDE107 DNA103:DNA107 DWW103:DWW107 EGS103:EGS107 EQO103:EQO107 FAK103:FAK107 FKG103:FKG107 FUC103:FUC107 GDY103:GDY107 GNU103:GNU107 GXQ103:GXQ107 HHM103:HHM107 HRI103:HRI107 IBE103:IBE107 ILA103:ILA107 IUW103:IUW107 JES103:JES107 JOO103:JOO107 JYK103:JYK107 KIG103:KIG107 KSC103:KSC107 LBY103:LBY107 LLU103:LLU107 LVQ103:LVQ107 MFM103:MFM107 MPI103:MPI107 MZE103:MZE107 NJA103:NJA107 NSW103:NSW107 OCS103:OCS107 OMO103:OMO107 OWK103:OWK107 PGG103:PGG107 PQC103:PQC107 PZY103:PZY107 QJU103:QJU107 QTQ103:QTQ107 RDM103:RDM107 RNI103:RNI107 RXE103:RXE107 SHA103:SHA107 SQW103:SQW107 TAS103:TAS107 TKO103:TKO107 TUK103:TUK107 UEG103:UEG107 UOC103:UOC107 UXY103:UXY107 VHU103:VHU107 VRQ103:VRQ107 WBM103:WBM107 WLI103:WLI107 WVE103:WVE107 IS346:IS353 SO342:SO349 ACK342:ACK349 AMG342:AMG349 AWC342:AWC349 BFY342:BFY349 BPU342:BPU349 BZQ342:BZQ349 CJM342:CJM349 CTI342:CTI349 DDE342:DDE349 DNA342:DNA349 DWW342:DWW349 EGS342:EGS349 EQO342:EQO349 FAK342:FAK349 FKG342:FKG349 FUC342:FUC349 GDY342:GDY349 GNU342:GNU349 GXQ342:GXQ349 HHM342:HHM349 HRI342:HRI349 IBE342:IBE349 ILA342:ILA349 IUW342:IUW349 JES342:JES349 JOO342:JOO349 JYK342:JYK349 KIG342:KIG349 KSC342:KSC349 LBY342:LBY349 LLU342:LLU349 LVQ342:LVQ349 MFM342:MFM349 MPI342:MPI349 MZE342:MZE349 NJA342:NJA349 NSW342:NSW349 OCS342:OCS349 OMO342:OMO349 OWK342:OWK349 PGG342:PGG349 PQC342:PQC349 PZY342:PZY349 QJU342:QJU349 QTQ342:QTQ349 RDM342:RDM349 RNI342:RNI349 RXE342:RXE349 SHA342:SHA349 SQW342:SQW349 TAS342:TAS349 TKO342:TKO349 TUK342:TUK349 UEG342:UEG349 UOC342:UOC349 UXY342:UXY349 VHU342:VHU349 VRQ342:VRQ349 WBM342:WBM349 WLI342:WLI349 WVE342:WVE349 F895:F908 F703:F775 IS703:IS750 SO699:SO746 ACK699:ACK746 AMG699:AMG746 AWC699:AWC746 BFY699:BFY746 BPU699:BPU746 BZQ699:BZQ746 CJM699:CJM746 CTI699:CTI746 DDE699:DDE746 DNA699:DNA746 DWW699:DWW746 EGS699:EGS746 EQO699:EQO746 FAK699:FAK746 FKG699:FKG746 FUC699:FUC746 GDY699:GDY746 GNU699:GNU746 GXQ699:GXQ746 HHM699:HHM746 HRI699:HRI746 IBE699:IBE746 ILA699:ILA746 IUW699:IUW746 JES699:JES746 JOO699:JOO746 JYK699:JYK746 KIG699:KIG746 KSC699:KSC746 LBY699:LBY746 LLU699:LLU746 LVQ699:LVQ746 MFM699:MFM746 MPI699:MPI746 MZE699:MZE746 NJA699:NJA746 NSW699:NSW746 OCS699:OCS746 OMO699:OMO746 OWK699:OWK746 PGG699:PGG746 PQC699:PQC746 PZY699:PZY746 QJU699:QJU746 QTQ699:QTQ746 RDM699:RDM746 RNI699:RNI746 RXE699:RXE746 SHA699:SHA746 SQW699:SQW746 TAS699:TAS746 TKO699:TKO746 TUK699:TUK746 UEG699:UEG746 UOC699:UOC746 UXY699:UXY746 VHU699:VHU746 VRQ699:VRQ746 WBM699:WBM746 WLI699:WLI746 IS778:IS795 SO774:SO791 ACK774:ACK791 AMG774:AMG791 AWC774:AWC791 BFY774:BFY791 BPU774:BPU791 BZQ774:BZQ791 CJM774:CJM791 CTI774:CTI791 DDE774:DDE791 DNA774:DNA791 DWW774:DWW791 EGS774:EGS791 EQO774:EQO791 FAK774:FAK791 FKG774:FKG791 FUC774:FUC791 GDY774:GDY791 GNU774:GNU791 GXQ774:GXQ791 HHM774:HHM791 HRI774:HRI791 IBE774:IBE791 ILA774:ILA791 IUW774:IUW791 JES774:JES791 JOO774:JOO791 JYK774:JYK791 KIG774:KIG791 KSC774:KSC791 LBY774:LBY791 LLU774:LLU791 LVQ774:LVQ791 MFM774:MFM791 MPI774:MPI791 MZE774:MZE791 NJA774:NJA791 NSW774:NSW791 OCS774:OCS791 OMO774:OMO791 OWK774:OWK791 PGG774:PGG791 PQC774:PQC791 PZY774:PZY791 QJU774:QJU791 QTQ774:QTQ791 RDM774:RDM791 RNI774:RNI791 RXE774:RXE791 SHA774:SHA791 SQW774:SQW791 TAS774:TAS791 TKO774:TKO791 TUK774:TUK791 UEG774:UEG791 UOC774:UOC791 UXY774:UXY791 VHU774:VHU791 VRQ774:VRQ791 WBM774:WBM791 WLI774:WLI791 WVE774:WVE791 F778:F796 WVE900:WVE902 IS904:IS906 SO900:SO902 ACK900:ACK902 AMG900:AMG902 AWC900:AWC902 BFY900:BFY902 BPU900:BPU902 BZQ900:BZQ902 CJM900:CJM902 CTI900:CTI902 DDE900:DDE902 DNA900:DNA902 DWW900:DWW902 EGS900:EGS902 EQO900:EQO902 FAK900:FAK902 FKG900:FKG902 FUC900:FUC902 GDY900:GDY902 GNU900:GNU902 GXQ900:GXQ902 HHM900:HHM902 HRI900:HRI902 IBE900:IBE902 ILA900:ILA902 IUW900:IUW902 JES900:JES902 JOO900:JOO902 JYK900:JYK902 KIG900:KIG902 KSC900:KSC902 LBY900:LBY902 LLU900:LLU902 LVQ900:LVQ902 MFM900:MFM902 MPI900:MPI902 MZE900:MZE902 NJA900:NJA902 NSW900:NSW902 OCS900:OCS902 OMO900:OMO902 OWK900:OWK902 PGG900:PGG902 PQC900:PQC902 PZY900:PZY902 QJU900:QJU902 QTQ900:QTQ902 RDM900:RDM902 RNI900:RNI902 RXE900:RXE902 SHA900:SHA902 SQW900:SQW902 TAS900:TAS902 TKO900:TKO902 TUK900:TUK902 UEG900:UEG902 UOC900:UOC902 UXY900:UXY902 VHU900:VHU902 VRQ900:VRQ902 WBM900:WBM902 WLI900:WLI902 WVE416 F420 IS420 SO416 ACK416 AMG416 AWC416 BFY416 BPU416 BZQ416 CJM416 CTI416 DDE416 DNA416 DWW416 EGS416 EQO416 FAK416 FKG416 FUC416 GDY416 GNU416 GXQ416 HHM416 HRI416 IBE416 ILA416 IUW416 JES416 JOO416 JYK416 KIG416 KSC416 LBY416 LLU416 LVQ416 MFM416 MPI416 MZE416 NJA416 NSW416 OCS416 OMO416 OWK416 PGG416 PQC416 PZY416 QJU416 QTQ416 RDM416 RNI416 RXE416 SHA416 SQW416 TAS416 TKO416 TUK416 UEG416 UOC416 UXY416 VHU416 VRQ416 WBM416 WLI416 F864:F892 IS878:IS880 SO874:SO876 ACK874:ACK876 AMG874:AMG876 AWC874:AWC876 BFY874:BFY876 BPU874:BPU876 BZQ874:BZQ876 CJM874:CJM876 CTI874:CTI876 DDE874:DDE876 DNA874:DNA876 DWW874:DWW876 EGS874:EGS876 EQO874:EQO876 FAK874:FAK876 FKG874:FKG876 FUC874:FUC876 GDY874:GDY876 GNU874:GNU876 GXQ874:GXQ876 HHM874:HHM876 HRI874:HRI876 IBE874:IBE876 ILA874:ILA876 IUW874:IUW876 JES874:JES876 JOO874:JOO876 JYK874:JYK876 KIG874:KIG876 KSC874:KSC876 LBY874:LBY876 LLU874:LLU876 LVQ874:LVQ876 MFM874:MFM876 MPI874:MPI876 MZE874:MZE876 NJA874:NJA876 NSW874:NSW876 OCS874:OCS876 OMO874:OMO876 OWK874:OWK876 PGG874:PGG876 PQC874:PQC876 PZY874:PZY876 QJU874:QJU876 QTQ874:QTQ876 RDM874:RDM876 RNI874:RNI876 RXE874:RXE876 SHA874:SHA876 SQW874:SQW876 TAS874:TAS876 TKO874:TKO876 TUK874:TUK876 UEG874:UEG876 UOC874:UOC876 UXY874:UXY876 VHU874:VHU876 VRQ874:VRQ876 WBM874:WBM876 WLI874:WLI876 WVE874:WVE876 F700:F701 F698 IS700:IS701 IS698 SO696:SO697 SO694 ACK696:ACK697 ACK694 AMG696:AMG697 AMG694 AWC696:AWC697 AWC694 BFY696:BFY697 BFY694 BPU696:BPU697 BPU694 BZQ696:BZQ697 BZQ694 CJM696:CJM697 CJM694 CTI696:CTI697 CTI694 DDE696:DDE697 DDE694 DNA696:DNA697 DNA694 DWW696:DWW697 DWW694 EGS696:EGS697 EGS694 EQO696:EQO697 EQO694 FAK696:FAK697 FAK694 FKG696:FKG697 FKG694 FUC696:FUC697 FUC694 GDY696:GDY697 GDY694 GNU696:GNU697 GNU694 GXQ696:GXQ697 GXQ694 HHM696:HHM697 HHM694 HRI696:HRI697 HRI694 IBE696:IBE697 IBE694 ILA696:ILA697 ILA694 IUW696:IUW697 IUW694 JES696:JES697 JES694 JOO696:JOO697 JOO694 JYK696:JYK697 JYK694 KIG696:KIG697 KIG694 KSC696:KSC697 KSC694 LBY696:LBY697 LBY694 LLU696:LLU697 LLU694 LVQ696:LVQ697 LVQ694 MFM696:MFM697 MFM694 MPI696:MPI697 MPI694 MZE696:MZE697 MZE694 NJA696:NJA697 NJA694 NSW696:NSW697 NSW694 OCS696:OCS697 OCS694 OMO696:OMO697 OMO694 OWK696:OWK697 OWK694 PGG696:PGG697 PGG694 PQC696:PQC697 PQC694 PZY696:PZY697 PZY694 QJU696:QJU697 QJU694 QTQ696:QTQ697 QTQ694 RDM696:RDM697 RDM694 RNI696:RNI697 RNI694 RXE696:RXE697 RXE694 SHA696:SHA697 SHA694 SQW696:SQW697 SQW694 TAS696:TAS697 TAS694 TKO696:TKO697 TKO694 TUK696:TUK697 TUK694 UEG696:UEG697 UEG694 UOC696:UOC697 UOC694 UXY696:UXY697 UXY694 VHU696:VHU697 VHU694 VRQ696:VRQ697 VRQ694 WBM696:WBM697 WBM694 WLI696:WLI697 WLI694 WVE696:WVE697 WVE694 F383:F385 IS383:IS385 SO379:SO381 ACK379:ACK381 AMG379:AMG381 AWC379:AWC381 BFY379:BFY381 BPU379:BPU381 BZQ379:BZQ381 CJM379:CJM381 CTI379:CTI381 DDE379:DDE381 DNA379:DNA381 DWW379:DWW381 EGS379:EGS381 EQO379:EQO381 FAK379:FAK381 FKG379:FKG381 FUC379:FUC381 GDY379:GDY381 GNU379:GNU381 GXQ379:GXQ381 HHM379:HHM381 HRI379:HRI381 IBE379:IBE381 ILA379:ILA381 IUW379:IUW381 JES379:JES381 JOO379:JOO381 JYK379:JYK381 KIG379:KIG381 KSC379:KSC381 LBY379:LBY381 LLU379:LLU381 LVQ379:LVQ381 MFM379:MFM381 MPI379:MPI381 MZE379:MZE381 NJA379:NJA381 NSW379:NSW381 OCS379:OCS381 OMO379:OMO381 OWK379:OWK381 PGG379:PGG381 PQC379:PQC381 PZY379:PZY381 QJU379:QJU381 QTQ379:QTQ381 RDM379:RDM381 RNI379:RNI381 RXE379:RXE381 SHA379:SHA381 SQW379:SQW381 TAS379:TAS381 TKO379:TKO381 TUK379:TUK381 UEG379:UEG381 UOC379:UOC381 UXY379:UXY381 VHU379:VHU381 VRQ379:VRQ381 WBM379:WBM381 WLI379:WLI381 WVE379:WVE381 F622:F660 IS626 SO622 ACK622 AMG622 AWC622 BFY622 BPU622 BZQ622 CJM622 CTI622 DDE622 DNA622 DWW622 EGS622 EQO622 FAK622 FKG622 FUC622 GDY622 GNU622 GXQ622 HHM622 HRI622 IBE622 ILA622 IUW622 JES622 JOO622 JYK622 KIG622 KSC622 LBY622 LLU622 LVQ622 MFM622 MPI622 MZE622 NJA622 NSW622 OCS622 OMO622 OWK622 PGG622 PQC622 PZY622 QJU622 QTQ622 RDM622 RNI622 RXE622 SHA622 SQW622 TAS622 TKO622 TUK622 UEG622 UOC622 UXY622 VHU622 VRQ622 WBM622 WLI622 WVE622 IS538:IS539 SO534:SO535 ACK534:ACK535 AMG534:AMG535 AWC534:AWC535 BFY534:BFY535 BPU534:BPU535 BZQ534:BZQ535 CJM534:CJM535 CTI534:CTI535 DDE534:DDE535 DNA534:DNA535 DWW534:DWW535 EGS534:EGS535 EQO534:EQO535 FAK534:FAK535 FKG534:FKG535 FUC534:FUC535 GDY534:GDY535 GNU534:GNU535 GXQ534:GXQ535 HHM534:HHM535 HRI534:HRI535 IBE534:IBE535 ILA534:ILA535 IUW534:IUW535 JES534:JES535 JOO534:JOO535 JYK534:JYK535 KIG534:KIG535 KSC534:KSC535 LBY534:LBY535 LLU534:LLU535 LVQ534:LVQ535 MFM534:MFM535 MPI534:MPI535 MZE534:MZE535 NJA534:NJA535 NSW534:NSW535 OCS534:OCS535 OMO534:OMO535 OWK534:OWK535 PGG534:PGG535 PQC534:PQC535 PZY534:PZY535 QJU534:QJU535 QTQ534:QTQ535 RDM534:RDM535 RNI534:RNI535 RXE534:RXE535 SHA534:SHA535 SQW534:SQW535 TAS534:TAS535 TKO534:TKO535 TUK534:TUK535 UEG534:UEG535 UOC534:UOC535 UXY534:UXY535 VHU534:VHU535 VRQ534:VRQ535 WBM534:WBM535 WLI534:WLI535 WVE534:WVE535 WVN318:WVN341 F581 IS581 SO577 ACK577 AMG577 AWC577 BFY577 BPU577 BZQ577 CJM577 CTI577 DDE577 DNA577 DWW577 EGS577 EQO577 FAK577 FKG577 FUC577 GDY577 GNU577 GXQ577 HHM577 HRI577 IBE577 ILA577 IUW577 JES577 JOO577 JYK577 KIG577 KSC577 LBY577 LLU577 LVQ577 MFM577 MPI577 MZE577 NJA577 NSW577 OCS577 OMO577 OWK577 PGG577 PQC577 PZY577 QJU577 QTQ577 RDM577 RNI577 RXE577 SHA577 SQW577 TAS577 TKO577 TUK577 UEG577 UOC577 UXY577 VHU577 VRQ577 WBM577 WLI577 WVE577 WVE362:WVE375 WVE233:WVE236 WLI233:WLI236 WBM233:WBM236 VRQ233:VRQ236 VHU233:VHU236 UXY233:UXY236 UOC233:UOC236 UEG233:UEG236 TUK233:TUK236 TKO233:TKO236 TAS233:TAS236 SQW233:SQW236 SHA233:SHA236 RXE233:RXE236 RNI233:RNI236 RDM233:RDM236 QTQ233:QTQ236 QJU233:QJU236 PZY233:PZY236 PQC233:PQC236 PGG233:PGG236 OWK233:OWK236 OMO233:OMO236 OCS233:OCS236 NSW233:NSW236 NJA233:NJA236 MZE233:MZE236 MPI233:MPI236 MFM233:MFM236 LVQ233:LVQ236 LLU233:LLU236 LBY233:LBY236 KSC233:KSC236 KIG233:KIG236 JYK233:JYK236 JOO233:JOO236 JES233:JES236 IUW233:IUW236 ILA233:ILA236 IBE233:IBE236 HRI233:HRI236 HHM233:HHM236 GXQ233:GXQ236 GNU233:GNU236 GDY233:GDY236 FUC233:FUC236 FKG233:FKG236 FAK233:FAK236 EQO233:EQO236 EGS233:EGS236 DWW233:DWW236 DNA233:DNA236 DDE233:DDE236 CTI233:CTI236 CJM233:CJM236 BZQ233:BZQ236 BPU233:BPU236 BFY233:BFY236 AWC233:AWC236 AMG233:AMG236 ACK233:ACK236 SO233:SO236 IS237:IS240 F237:F240 F366:F379 IS366:IS379 SO362:SO375 ACK362:ACK375 AMG362:AMG375 AWC362:AWC375 BFY362:BFY375 BPU362:BPU375 BZQ362:BZQ375 CJM362:CJM375 CTI362:CTI375 DDE362:DDE375 DNA362:DNA375 DWW362:DWW375 EGS362:EGS375 EQO362:EQO375 FAK362:FAK375 FKG362:FKG375 FUC362:FUC375 GDY362:GDY375 GNU362:GNU375 GXQ362:GXQ375 HHM362:HHM375 HRI362:HRI375 IBE362:IBE375 ILA362:ILA375 IUW362:IUW375 JES362:JES375 JOO362:JOO375 JYK362:JYK375 KIG362:KIG375 KSC362:KSC375 LBY362:LBY375 LLU362:LLU375 LVQ362:LVQ375 MFM362:MFM375 MPI362:MPI375 MZE362:MZE375 NJA362:NJA375 NSW362:NSW375 OCS362:OCS375 OMO362:OMO375 OWK362:OWK375 PGG362:PGG375 PQC362:PQC375 PZY362:PZY375 QJU362:QJU375 QTQ362:QTQ375 RDM362:RDM375 RNI362:RNI375 RXE362:RXE375 SHA362:SHA375 SQW362:SQW375 TAS362:TAS375 TKO362:TKO375 TUK362:TUK375 UEG362:UEG375 UOC362:UOC375 UXY362:UXY375 VHU362:VHU375 VRQ362:VRQ375 WBM362:WBM375 WLI362:WLI375 WVE28:WVE31 WLI28:WLI31 WBM28:WBM31 VRQ28:VRQ31 VHU28:VHU31 UXY28:UXY31 UOC28:UOC31 UEG28:UEG31 TUK28:TUK31 TKO28:TKO31 TAS28:TAS31 SQW28:SQW31 SHA28:SHA31 RXE28:RXE31 RNI28:RNI31 RDM28:RDM31 QTQ28:QTQ31 QJU28:QJU31 PZY28:PZY31 PQC28:PQC31 PGG28:PGG31 OWK28:OWK31 OMO28:OMO31 OCS28:OCS31 NSW28:NSW31 NJA28:NJA31 MZE28:MZE31 MPI28:MPI31 MFM28:MFM31 LVQ28:LVQ31 LLU28:LLU31 LBY28:LBY31 KSC28:KSC31 KIG28:KIG31 JYK28:JYK31 JOO28:JOO31 JES28:JES31 IUW28:IUW31 ILA28:ILA31 IBE28:IBE31 HRI28:HRI31 HHM28:HHM31 GXQ28:GXQ31 GNU28:GNU31 GDY28:GDY31 FUC28:FUC31 FKG28:FKG31 FAK28:FAK31 EQO28:EQO31 EGS28:EGS31 DWW28:DWW31 DNA28:DNA31 DDE28:DDE31 CTI28:CTI31 CJM28:CJM31 BZQ28:BZQ31 BPU28:BPU31 BFY28:BFY31 AWC28:AWC31 AMG28:AMG31 ACK28:ACK31 SO28:SO31 IS32:IS35 F32:F35 F313:F315 JB309:JB311 SX309:SX311 ACT309:ACT311 AMP309:AMP311 AWL309:AWL311 BGH309:BGH311 BQD309:BQD311 BZZ309:BZZ311 CJV309:CJV311 CTR309:CTR311 DDN309:DDN311 DNJ309:DNJ311 DXF309:DXF311 EHB309:EHB311 EQX309:EQX311 FAT309:FAT311 FKP309:FKP311 FUL309:FUL311 GEH309:GEH311 GOD309:GOD311 GXZ309:GXZ311 HHV309:HHV311 HRR309:HRR311 IBN309:IBN311 ILJ309:ILJ311 IVF309:IVF311 JFB309:JFB311 JOX309:JOX311 JYT309:JYT311 KIP309:KIP311 KSL309:KSL311 LCH309:LCH311 LMD309:LMD311 LVZ309:LVZ311 MFV309:MFV311 MPR309:MPR311 MZN309:MZN311 NJJ309:NJJ311 NTF309:NTF311 ODB309:ODB311 OMX309:OMX311 OWT309:OWT311 PGP309:PGP311 PQL309:PQL311 QAH309:QAH311 QKD309:QKD311 QTZ309:QTZ311 RDV309:RDV311 RNR309:RNR311 RXN309:RXN311 SHJ309:SHJ311 SRF309:SRF311 TBB309:TBB311 TKX309:TKX311 TUT309:TUT311 UEP309:UEP311 UOL309:UOL311 UYH309:UYH311 VID309:VID311 VRZ309:VRZ311 WBV309:WBV311 WLR309:WLR311 WVN309:WVN311 F322:F353 JB318:JB341 SX318:SX341 ACT318:ACT341 AMP318:AMP341 AWL318:AWL341 BGH318:BGH341 BQD318:BQD341 BZZ318:BZZ341 CJV318:CJV341 CTR318:CTR341 DDN318:DDN341 DNJ318:DNJ341 DXF318:DXF341 EHB318:EHB341 EQX318:EQX341 FAT318:FAT341 FKP318:FKP341 FUL318:FUL341 GEH318:GEH341 GOD318:GOD341 GXZ318:GXZ341 HHV318:HHV341 HRR318:HRR341 IBN318:IBN341 ILJ318:ILJ341 IVF318:IVF341 JFB318:JFB341 JOX318:JOX341 JYT318:JYT341 KIP318:KIP341 KSL318:KSL341 LCH318:LCH341 LMD318:LMD341 LVZ318:LVZ341 MFV318:MFV341 MPR318:MPR341 MZN318:MZN341 NJJ318:NJJ341 NTF318:NTF341 ODB318:ODB341 OMX318:OMX341 OWT318:OWT341 PGP318:PGP341 PQL318:PQL341 QAH318:QAH341 QKD318:QKD341 QTZ318:QTZ341 RDV318:RDV341 RNR318:RNR341 RXN318:RXN341 SHJ318:SHJ341 SRF318:SRF341 TBB318:TBB341 TKX318:TKX341 TUT318:TUT341 UEP318:UEP341 UOL318:UOL341 UYH318:UYH341 VID318:VID341 VRZ318:VRZ341 WBV318:WBV341 WLR318:WLR341 F217:F218 F226 F230"/>
    <dataValidation allowBlank="1" showInputMessage="1" showErrorMessage="1" prompt="Vpišite šifro raziskovalnega oz. infrastrukturnega programa, ne navajajte dveh programov_x000a_ " sqref="D188:D206 D217:D218 D404:D418 D481 D799:D800 D592:D611 F863 WVC774:WVC791 D432:D459 D854:D862 D809 D688:D696 D30 D213:D215 D465:D471 D462:D463 D667:D686 D9:D28 D94:D98 D864:D871 D888:D892 F894 D662:D665 D523:D527 D655:D660 D100:D182 IQ107:IQ111 SM103:SM107 ACI103:ACI107 AME103:AME107 AWA103:AWA107 BFW103:BFW107 BPS103:BPS107 BZO103:BZO107 CJK103:CJK107 CTG103:CTG107 DDC103:DDC107 DMY103:DMY107 DWU103:DWU107 EGQ103:EGQ107 EQM103:EQM107 FAI103:FAI107 FKE103:FKE107 FUA103:FUA107 GDW103:GDW107 GNS103:GNS107 GXO103:GXO107 HHK103:HHK107 HRG103:HRG107 IBC103:IBC107 IKY103:IKY107 IUU103:IUU107 JEQ103:JEQ107 JOM103:JOM107 JYI103:JYI107 KIE103:KIE107 KSA103:KSA107 LBW103:LBW107 LLS103:LLS107 LVO103:LVO107 MFK103:MFK107 MPG103:MPG107 MZC103:MZC107 NIY103:NIY107 NSU103:NSU107 OCQ103:OCQ107 OMM103:OMM107 OWI103:OWI107 PGE103:PGE107 PQA103:PQA107 PZW103:PZW107 QJS103:QJS107 QTO103:QTO107 RDK103:RDK107 RNG103:RNG107 RXC103:RXC107 SGY103:SGY107 SQU103:SQU107 TAQ103:TAQ107 TKM103:TKM107 TUI103:TUI107 UEE103:UEE107 UOA103:UOA107 UXW103:UXW107 VHS103:VHS107 VRO103:VRO107 WBK103:WBK107 WLG103:WLG107 WVC103:WVC107 IQ346:IQ353 SM342:SM349 ACI342:ACI349 AME342:AME349 AWA342:AWA349 BFW342:BFW349 BPS342:BPS349 BZO342:BZO349 CJK342:CJK349 CTG342:CTG349 DDC342:DDC349 DMY342:DMY349 DWU342:DWU349 EGQ342:EGQ349 EQM342:EQM349 FAI342:FAI349 FKE342:FKE349 FUA342:FUA349 GDW342:GDW349 GNS342:GNS349 GXO342:GXO349 HHK342:HHK349 HRG342:HRG349 IBC342:IBC349 IKY342:IKY349 IUU342:IUU349 JEQ342:JEQ349 JOM342:JOM349 JYI342:JYI349 KIE342:KIE349 KSA342:KSA349 LBW342:LBW349 LLS342:LLS349 LVO342:LVO349 MFK342:MFK349 MPG342:MPG349 MZC342:MZC349 NIY342:NIY349 NSU342:NSU349 OCQ342:OCQ349 OMM342:OMM349 OWI342:OWI349 PGE342:PGE349 PQA342:PQA349 PZW342:PZW349 QJS342:QJS349 QTO342:QTO349 RDK342:RDK349 RNG342:RNG349 RXC342:RXC349 SGY342:SGY349 SQU342:SQU349 TAQ342:TAQ349 TKM342:TKM349 TUI342:TUI349 UEE342:UEE349 UOA342:UOA349 UXW342:UXW349 VHS342:VHS349 VRO342:VRO349 WBK342:WBK349 WLG342:WLG349 WVC342:WVC349 D895:D908 D703:D775 IQ703:IQ750 SM699:SM746 ACI699:ACI746 AME699:AME746 AWA699:AWA746 BFW699:BFW746 BPS699:BPS746 BZO699:BZO746 CJK699:CJK746 CTG699:CTG746 DDC699:DDC746 DMY699:DMY746 DWU699:DWU746 EGQ699:EGQ746 EQM699:EQM746 FAI699:FAI746 FKE699:FKE746 FUA699:FUA746 GDW699:GDW746 GNS699:GNS746 GXO699:GXO746 HHK699:HHK746 HRG699:HRG746 IBC699:IBC746 IKY699:IKY746 IUU699:IUU746 JEQ699:JEQ746 JOM699:JOM746 JYI699:JYI746 KIE699:KIE746 KSA699:KSA746 LBW699:LBW746 LLS699:LLS746 LVO699:LVO746 MFK699:MFK746 MPG699:MPG746 MZC699:MZC746 NIY699:NIY746 NSU699:NSU746 OCQ699:OCQ746 OMM699:OMM746 OWI699:OWI746 PGE699:PGE746 PQA699:PQA746 PZW699:PZW746 QJS699:QJS746 QTO699:QTO746 RDK699:RDK746 RNG699:RNG746 RXC699:RXC746 SGY699:SGY746 SQU699:SQU746 TAQ699:TAQ746 TKM699:TKM746 TUI699:TUI746 UEE699:UEE746 UOA699:UOA746 UXW699:UXW746 VHS699:VHS746 VRO699:VRO746 WBK699:WBK746 WLG699:WLG746 WVC699:WVC746 D778:D796 IQ778:IQ795 SM774:SM791 ACI774:ACI791 AME774:AME791 AWA774:AWA791 BFW774:BFW791 BPS774:BPS791 BZO774:BZO791 CJK774:CJK791 CTG774:CTG791 DDC774:DDC791 DMY774:DMY791 DWU774:DWU791 EGQ774:EGQ791 EQM774:EQM791 FAI774:FAI791 FKE774:FKE791 FUA774:FUA791 GDW774:GDW791 GNS774:GNS791 GXO774:GXO791 HHK774:HHK791 HRG774:HRG791 IBC774:IBC791 IKY774:IKY791 IUU774:IUU791 JEQ774:JEQ791 JOM774:JOM791 JYI774:JYI791 KIE774:KIE791 KSA774:KSA791 LBW774:LBW791 LLS774:LLS791 LVO774:LVO791 MFK774:MFK791 MPG774:MPG791 MZC774:MZC791 NIY774:NIY791 NSU774:NSU791 OCQ774:OCQ791 OMM774:OMM791 OWI774:OWI791 PGE774:PGE791 PQA774:PQA791 PZW774:PZW791 QJS774:QJS791 QTO774:QTO791 RDK774:RDK791 RNG774:RNG791 RXC774:RXC791 SGY774:SGY791 SQU774:SQU791 TAQ774:TAQ791 TKM774:TKM791 TUI774:TUI791 UEE774:UEE791 UOA774:UOA791 UXW774:UXW791 VHS774:VHS791 VRO774:VRO791 WBK774:WBK791 WLG774:WLG791 WVC900:WVC902 IQ904:IQ906 SM900:SM902 ACI900:ACI902 AME900:AME902 AWA900:AWA902 BFW900:BFW902 BPS900:BPS902 BZO900:BZO902 CJK900:CJK902 CTG900:CTG902 DDC900:DDC902 DMY900:DMY902 DWU900:DWU902 EGQ900:EGQ902 EQM900:EQM902 FAI900:FAI902 FKE900:FKE902 FUA900:FUA902 GDW900:GDW902 GNS900:GNS902 GXO900:GXO902 HHK900:HHK902 HRG900:HRG902 IBC900:IBC902 IKY900:IKY902 IUU900:IUU902 JEQ900:JEQ902 JOM900:JOM902 JYI900:JYI902 KIE900:KIE902 KSA900:KSA902 LBW900:LBW902 LLS900:LLS902 LVO900:LVO902 MFK900:MFK902 MPG900:MPG902 MZC900:MZC902 NIY900:NIY902 NSU900:NSU902 OCQ900:OCQ902 OMM900:OMM902 OWI900:OWI902 PGE900:PGE902 PQA900:PQA902 PZW900:PZW902 QJS900:QJS902 QTO900:QTO902 RDK900:RDK902 RNG900:RNG902 RXC900:RXC902 SGY900:SGY902 SQU900:SQU902 TAQ900:TAQ902 TKM900:TKM902 TUI900:TUI902 UEE900:UEE902 UOA900:UOA902 UXW900:UXW902 VHS900:VHS902 VRO900:VRO902 WBK900:WBK902 WLG900:WLG902 WVC416 D420:D430 IQ420 SM416 ACI416 AME416 AWA416 BFW416 BPS416 BZO416 CJK416 CTG416 DDC416 DMY416 DWU416 EGQ416 EQM416 FAI416 FKE416 FUA416 GDW416 GNS416 GXO416 HHK416 HRG416 IBC416 IKY416 IUU416 JEQ416 JOM416 JYI416 KIE416 KSA416 LBW416 LLS416 LVO416 MFK416 MPG416 MZC416 NIY416 NSU416 OCQ416 OMM416 OWI416 PGE416 PQA416 PZW416 QJS416 QTO416 RDK416 RNG416 RXC416 SGY416 SQU416 TAQ416 TKM416 TUI416 UEE416 UOA416 UXW416 VHS416 VRO416 WBK416 WLG416 D873:D886 IQ878:IQ880 SM874:SM876 ACI874:ACI876 AME874:AME876 AWA874:AWA876 BFW874:BFW876 BPS874:BPS876 BZO874:BZO876 CJK874:CJK876 CTG874:CTG876 DDC874:DDC876 DMY874:DMY876 DWU874:DWU876 EGQ874:EGQ876 EQM874:EQM876 FAI874:FAI876 FKE874:FKE876 FUA874:FUA876 GDW874:GDW876 GNS874:GNS876 GXO874:GXO876 HHK874:HHK876 HRG874:HRG876 IBC874:IBC876 IKY874:IKY876 IUU874:IUU876 JEQ874:JEQ876 JOM874:JOM876 JYI874:JYI876 KIE874:KIE876 KSA874:KSA876 LBW874:LBW876 LLS874:LLS876 LVO874:LVO876 MFK874:MFK876 MPG874:MPG876 MZC874:MZC876 NIY874:NIY876 NSU874:NSU876 OCQ874:OCQ876 OMM874:OMM876 OWI874:OWI876 PGE874:PGE876 PQA874:PQA876 PZW874:PZW876 QJS874:QJS876 QTO874:QTO876 RDK874:RDK876 RNG874:RNG876 RXC874:RXC876 SGY874:SGY876 SQU874:SQU876 TAQ874:TAQ876 TKM874:TKM876 TUI874:TUI876 UEE874:UEE876 UOA874:UOA876 UXW874:UXW876 VHS874:VHS876 VRO874:VRO876 WBK874:WBK876 WLG874:WLG876 WVC874:WVC876 D700:D701 D698 IQ700:IQ701 IQ698 SM696:SM697 SM694 ACI696:ACI697 ACI694 AME696:AME697 AME694 AWA696:AWA697 AWA694 BFW696:BFW697 BFW694 BPS696:BPS697 BPS694 BZO696:BZO697 BZO694 CJK696:CJK697 CJK694 CTG696:CTG697 CTG694 DDC696:DDC697 DDC694 DMY696:DMY697 DMY694 DWU696:DWU697 DWU694 EGQ696:EGQ697 EGQ694 EQM696:EQM697 EQM694 FAI696:FAI697 FAI694 FKE696:FKE697 FKE694 FUA696:FUA697 FUA694 GDW696:GDW697 GDW694 GNS696:GNS697 GNS694 GXO696:GXO697 GXO694 HHK696:HHK697 HHK694 HRG696:HRG697 HRG694 IBC696:IBC697 IBC694 IKY696:IKY697 IKY694 IUU696:IUU697 IUU694 JEQ696:JEQ697 JEQ694 JOM696:JOM697 JOM694 JYI696:JYI697 JYI694 KIE696:KIE697 KIE694 KSA696:KSA697 KSA694 LBW696:LBW697 LBW694 LLS696:LLS697 LLS694 LVO696:LVO697 LVO694 MFK696:MFK697 MFK694 MPG696:MPG697 MPG694 MZC696:MZC697 MZC694 NIY696:NIY697 NIY694 NSU696:NSU697 NSU694 OCQ696:OCQ697 OCQ694 OMM696:OMM697 OMM694 OWI696:OWI697 OWI694 PGE696:PGE697 PGE694 PQA696:PQA697 PQA694 PZW696:PZW697 PZW694 QJS696:QJS697 QJS694 QTO696:QTO697 QTO694 RDK696:RDK697 RDK694 RNG696:RNG697 RNG694 RXC696:RXC697 RXC694 SGY696:SGY697 SGY694 SQU696:SQU697 SQU694 TAQ696:TAQ697 TAQ694 TKM696:TKM697 TKM694 TUI696:TUI697 TUI694 UEE696:UEE697 UEE694 UOA696:UOA697 UOA694 UXW696:UXW697 UXW694 VHS696:VHS697 VHS694 VRO696:VRO697 VRO694 WBK696:WBK697 WBK694 WLG696:WLG697 WLG694 WVC696:WVC697 WVC694 D383:D385 IQ383:IQ385 SM379:SM381 ACI379:ACI381 AME379:AME381 AWA379:AWA381 BFW379:BFW381 BPS379:BPS381 BZO379:BZO381 CJK379:CJK381 CTG379:CTG381 DDC379:DDC381 DMY379:DMY381 DWU379:DWU381 EGQ379:EGQ381 EQM379:EQM381 FAI379:FAI381 FKE379:FKE381 FUA379:FUA381 GDW379:GDW381 GNS379:GNS381 GXO379:GXO381 HHK379:HHK381 HRG379:HRG381 IBC379:IBC381 IKY379:IKY381 IUU379:IUU381 JEQ379:JEQ381 JOM379:JOM381 JYI379:JYI381 KIE379:KIE381 KSA379:KSA381 LBW379:LBW381 LLS379:LLS381 LVO379:LVO381 MFK379:MFK381 MPG379:MPG381 MZC379:MZC381 NIY379:NIY381 NSU379:NSU381 OCQ379:OCQ381 OMM379:OMM381 OWI379:OWI381 PGE379:PGE381 PQA379:PQA381 PZW379:PZW381 QJS379:QJS381 QTO379:QTO381 RDK379:RDK381 RNG379:RNG381 RXC379:RXC381 SGY379:SGY381 SQU379:SQU381 TAQ379:TAQ381 TKM379:TKM381 TUI379:TUI381 UEE379:UEE381 UOA379:UOA381 UXW379:UXW381 VHS379:VHS381 VRO379:VRO381 WBK379:WBK381 WLG379:WLG381 WVC379:WVC381 D622:D653 IQ626 SM622 ACI622 AME622 AWA622 BFW622 BPS622 BZO622 CJK622 CTG622 DDC622 DMY622 DWU622 EGQ622 EQM622 FAI622 FKE622 FUA622 GDW622 GNS622 GXO622 HHK622 HRG622 IBC622 IKY622 IUU622 JEQ622 JOM622 JYI622 KIE622 KSA622 LBW622 LLS622 LVO622 MFK622 MPG622 MZC622 NIY622 NSU622 OCQ622 OMM622 OWI622 PGE622 PQA622 PZW622 QJS622 QTO622 RDK622 RNG622 RXC622 SGY622 SQU622 TAQ622 TKM622 TUI622 UEE622 UOA622 UXW622 VHS622 VRO622 WBK622 WLG622 WVC622 IQ538:IQ539 SM534:SM535 ACI534:ACI535 AME534:AME535 AWA534:AWA535 BFW534:BFW535 BPS534:BPS535 BZO534:BZO535 CJK534:CJK535 CTG534:CTG535 DDC534:DDC535 DMY534:DMY535 DWU534:DWU535 EGQ534:EGQ535 EQM534:EQM535 FAI534:FAI535 FKE534:FKE535 FUA534:FUA535 GDW534:GDW535 GNS534:GNS535 GXO534:GXO535 HHK534:HHK535 HRG534:HRG535 IBC534:IBC535 IKY534:IKY535 IUU534:IUU535 JEQ534:JEQ535 JOM534:JOM535 JYI534:JYI535 KIE534:KIE535 KSA534:KSA535 LBW534:LBW535 LLS534:LLS535 LVO534:LVO535 MFK534:MFK535 MPG534:MPG535 MZC534:MZC535 NIY534:NIY535 NSU534:NSU535 OCQ534:OCQ535 OMM534:OMM535 OWI534:OWI535 PGE534:PGE535 PQA534:PQA535 PZW534:PZW535 QJS534:QJS535 QTO534:QTO535 RDK534:RDK535 RNG534:RNG535 RXC534:RXC535 SGY534:SGY535 SQU534:SQU535 TAQ534:TAQ535 TKM534:TKM535 TUI534:TUI535 UEE534:UEE535 UOA534:UOA535 UXW534:UXW535 VHS534:VHS535 VRO534:VRO535 WBK534:WBK535 WLG534:WLG535 WVC534:WVC535 WVL318:WVL341 D581 IQ581 SM577 ACI577 AME577 AWA577 BFW577 BPS577 BZO577 CJK577 CTG577 DDC577 DMY577 DWU577 EGQ577 EQM577 FAI577 FKE577 FUA577 GDW577 GNS577 GXO577 HHK577 HRG577 IBC577 IKY577 IUU577 JEQ577 JOM577 JYI577 KIE577 KSA577 LBW577 LLS577 LVO577 MFK577 MPG577 MZC577 NIY577 NSU577 OCQ577 OMM577 OWI577 PGE577 PQA577 PZW577 QJS577 QTO577 RDK577 RNG577 RXC577 SGY577 SQU577 TAQ577 TKM577 TUI577 UEE577 UOA577 UXW577 VHS577 VRO577 WBK577 WLG577 WVC577 WVC362:WVC375 WVC233:WVC236 WLG233:WLG236 WBK233:WBK236 VRO233:VRO236 VHS233:VHS236 UXW233:UXW236 UOA233:UOA236 UEE233:UEE236 TUI233:TUI236 TKM233:TKM236 TAQ233:TAQ236 SQU233:SQU236 SGY233:SGY236 RXC233:RXC236 RNG233:RNG236 RDK233:RDK236 QTO233:QTO236 QJS233:QJS236 PZW233:PZW236 PQA233:PQA236 PGE233:PGE236 OWI233:OWI236 OMM233:OMM236 OCQ233:OCQ236 NSU233:NSU236 NIY233:NIY236 MZC233:MZC236 MPG233:MPG236 MFK233:MFK236 LVO233:LVO236 LLS233:LLS236 LBW233:LBW236 KSA233:KSA236 KIE233:KIE236 JYI233:JYI236 JOM233:JOM236 JEQ233:JEQ236 IUU233:IUU236 IKY233:IKY236 IBC233:IBC236 HRG233:HRG236 HHK233:HHK236 GXO233:GXO236 GNS233:GNS236 GDW233:GDW236 FUA233:FUA236 FKE233:FKE236 FAI233:FAI236 EQM233:EQM236 EGQ233:EGQ236 DWU233:DWU236 DMY233:DMY236 DDC233:DDC236 CTG233:CTG236 CJK233:CJK236 BZO233:BZO236 BPS233:BPS236 BFW233:BFW236 AWA233:AWA236 AME233:AME236 ACI233:ACI236 SM233:SM236 IQ237:IQ240 D237:D240 D366:D379 IQ366:IQ379 SM362:SM375 ACI362:ACI375 AME362:AME375 AWA362:AWA375 BFW362:BFW375 BPS362:BPS375 BZO362:BZO375 CJK362:CJK375 CTG362:CTG375 DDC362:DDC375 DMY362:DMY375 DWU362:DWU375 EGQ362:EGQ375 EQM362:EQM375 FAI362:FAI375 FKE362:FKE375 FUA362:FUA375 GDW362:GDW375 GNS362:GNS375 GXO362:GXO375 HHK362:HHK375 HRG362:HRG375 IBC362:IBC375 IKY362:IKY375 IUU362:IUU375 JEQ362:JEQ375 JOM362:JOM375 JYI362:JYI375 KIE362:KIE375 KSA362:KSA375 LBW362:LBW375 LLS362:LLS375 LVO362:LVO375 MFK362:MFK375 MPG362:MPG375 MZC362:MZC375 NIY362:NIY375 NSU362:NSU375 OCQ362:OCQ375 OMM362:OMM375 OWI362:OWI375 PGE362:PGE375 PQA362:PQA375 PZW362:PZW375 QJS362:QJS375 QTO362:QTO375 RDK362:RDK375 RNG362:RNG375 RXC362:RXC375 SGY362:SGY375 SQU362:SQU375 TAQ362:TAQ375 TKM362:TKM375 TUI362:TUI375 UEE362:UEE375 UOA362:UOA375 UXW362:UXW375 VHS362:VHS375 VRO362:VRO375 WBK362:WBK375 WLG362:WLG375 WVC28:WVC31 WLG28:WLG31 WBK28:WBK31 VRO28:VRO31 VHS28:VHS31 UXW28:UXW31 UOA28:UOA31 UEE28:UEE31 TUI28:TUI31 TKM28:TKM31 TAQ28:TAQ31 SQU28:SQU31 SGY28:SGY31 RXC28:RXC31 RNG28:RNG31 RDK28:RDK31 QTO28:QTO31 QJS28:QJS31 PZW28:PZW31 PQA28:PQA31 PGE28:PGE31 OWI28:OWI31 OMM28:OMM31 OCQ28:OCQ31 NSU28:NSU31 NIY28:NIY31 MZC28:MZC31 MPG28:MPG31 MFK28:MFK31 LVO28:LVO31 LLS28:LLS31 LBW28:LBW31 KSA28:KSA31 KIE28:KIE31 JYI28:JYI31 JOM28:JOM31 JEQ28:JEQ31 IUU28:IUU31 IKY28:IKY31 IBC28:IBC31 HRG28:HRG31 HHK28:HHK31 GXO28:GXO31 GNS28:GNS31 GDW28:GDW31 FUA28:FUA31 FKE28:FKE31 FAI28:FAI31 EQM28:EQM31 EGQ28:EGQ31 DWU28:DWU31 DMY28:DMY31 DDC28:DDC31 CTG28:CTG31 CJK28:CJK31 BZO28:BZO31 BPS28:BPS31 BFW28:BFW31 AWA28:AWA31 AME28:AME31 ACI28:ACI31 SM28:SM31 IQ32:IQ35 D32:D35 D313:D315 IZ309:IZ311 SV309:SV311 ACR309:ACR311 AMN309:AMN311 AWJ309:AWJ311 BGF309:BGF311 BQB309:BQB311 BZX309:BZX311 CJT309:CJT311 CTP309:CTP311 DDL309:DDL311 DNH309:DNH311 DXD309:DXD311 EGZ309:EGZ311 EQV309:EQV311 FAR309:FAR311 FKN309:FKN311 FUJ309:FUJ311 GEF309:GEF311 GOB309:GOB311 GXX309:GXX311 HHT309:HHT311 HRP309:HRP311 IBL309:IBL311 ILH309:ILH311 IVD309:IVD311 JEZ309:JEZ311 JOV309:JOV311 JYR309:JYR311 KIN309:KIN311 KSJ309:KSJ311 LCF309:LCF311 LMB309:LMB311 LVX309:LVX311 MFT309:MFT311 MPP309:MPP311 MZL309:MZL311 NJH309:NJH311 NTD309:NTD311 OCZ309:OCZ311 OMV309:OMV311 OWR309:OWR311 PGN309:PGN311 PQJ309:PQJ311 QAF309:QAF311 QKB309:QKB311 QTX309:QTX311 RDT309:RDT311 RNP309:RNP311 RXL309:RXL311 SHH309:SHH311 SRD309:SRD311 TAZ309:TAZ311 TKV309:TKV311 TUR309:TUR311 UEN309:UEN311 UOJ309:UOJ311 UYF309:UYF311 VIB309:VIB311 VRX309:VRX311 WBT309:WBT311 WLP309:WLP311 WVL309:WVL311 D322:D353 IZ318:IZ341 SV318:SV341 ACR318:ACR341 AMN318:AMN341 AWJ318:AWJ341 BGF318:BGF341 BQB318:BQB341 BZX318:BZX341 CJT318:CJT341 CTP318:CTP341 DDL318:DDL341 DNH318:DNH341 DXD318:DXD341 EGZ318:EGZ341 EQV318:EQV341 FAR318:FAR341 FKN318:FKN341 FUJ318:FUJ341 GEF318:GEF341 GOB318:GOB341 GXX318:GXX341 HHT318:HHT341 HRP318:HRP341 IBL318:IBL341 ILH318:ILH341 IVD318:IVD341 JEZ318:JEZ341 JOV318:JOV341 JYR318:JYR341 KIN318:KIN341 KSJ318:KSJ341 LCF318:LCF341 LMB318:LMB341 LVX318:LVX341 MFT318:MFT341 MPP318:MPP341 MZL318:MZL341 NJH318:NJH341 NTD318:NTD341 OCZ318:OCZ341 OMV318:OMV341 OWR318:OWR341 PGN318:PGN341 PQJ318:PQJ341 QAF318:QAF341 QKB318:QKB341 QTX318:QTX341 RDT318:RDT341 RNP318:RNP341 RXL318:RXL341 SHH318:SHH341 SRD318:SRD341 TAZ318:TAZ341 TKV318:TKV341 TUR318:TUR341 UEN318:UEN341 UOJ318:UOJ341 UYF318:UYF341 VIB318:VIB341 VRX318:VRX341 WBT318:WBT341 WLP318:WLP341 D538:D539"/>
    <dataValidation type="decimal" errorStyle="warning" allowBlank="1" showInputMessage="1" showErrorMessage="1" errorTitle="Cena" error="mora biti enaka ali manjša od lastne cene" sqref="U507 X72 V80 V74:V75 U72:V72">
      <formula1>0</formula1>
      <formula2>AF72</formula2>
    </dataValidation>
    <dataValidation type="decimal" errorStyle="warning" allowBlank="1" showErrorMessage="1" errorTitle="Cena" error="mora biti enaka ali manjša od lastne cene" sqref="Q219:Q225 Q244:Q245 JD240:JD241 SZ240:SZ241 ACV240:ACV241 AMR240:AMR241 AWN240:AWN241 BGJ240:BGJ241 BQF240:BQF241 CAB240:CAB241 CJX240:CJX241 CTT240:CTT241 DDP240:DDP241 DNL240:DNL241 DXH240:DXH241 EHD240:EHD241 EQZ240:EQZ241 FAV240:FAV241 FKR240:FKR241 FUN240:FUN241 GEJ240:GEJ241 GOF240:GOF241 GYB240:GYB241 HHX240:HHX241 HRT240:HRT241 IBP240:IBP241 ILL240:ILL241 IVH240:IVH241 JFD240:JFD241 JOZ240:JOZ241 JYV240:JYV241 KIR240:KIR241 KSN240:KSN241 LCJ240:LCJ241 LMF240:LMF241 LWB240:LWB241 MFX240:MFX241 MPT240:MPT241 MZP240:MZP241 NJL240:NJL241 NTH240:NTH241 ODD240:ODD241 OMZ240:OMZ241 OWV240:OWV241 PGR240:PGR241 PQN240:PQN241 QAJ240:QAJ241 QKF240:QKF241 QUB240:QUB241 RDX240:RDX241 RNT240:RNT241 RXP240:RXP241 SHL240:SHL241 SRH240:SRH241 TBD240:TBD241 TKZ240:TKZ241 TUV240:TUV241 UER240:UER241 UON240:UON241 UYJ240:UYJ241 VIF240:VIF241 VSB240:VSB241 WBX240:WBX241 WLT240:WLT241 WVP240:WVP241">
      <formula1>0</formula1>
      <formula2>U219</formula2>
    </dataValidation>
  </dataValidations>
  <hyperlinks>
    <hyperlink ref="X37" r:id="rId1"/>
    <hyperlink ref="X235" r:id="rId2"/>
    <hyperlink ref="X590" r:id="rId3"/>
    <hyperlink ref="X834" r:id="rId4"/>
    <hyperlink ref="X799" r:id="rId5"/>
    <hyperlink ref="X842" r:id="rId6"/>
    <hyperlink ref="X841" r:id="rId7"/>
    <hyperlink ref="X835" r:id="rId8"/>
    <hyperlink ref="X803" r:id="rId9"/>
    <hyperlink ref="X833" r:id="rId10"/>
    <hyperlink ref="X797" r:id="rId11"/>
    <hyperlink ref="X807" r:id="rId12"/>
    <hyperlink ref="X820" r:id="rId13"/>
    <hyperlink ref="X819" r:id="rId14"/>
    <hyperlink ref="X817" r:id="rId15"/>
    <hyperlink ref="X802" r:id="rId16"/>
    <hyperlink ref="X825" r:id="rId17"/>
    <hyperlink ref="X836" r:id="rId18"/>
    <hyperlink ref="X809" r:id="rId19"/>
    <hyperlink ref="X815" r:id="rId20"/>
    <hyperlink ref="X798" r:id="rId21"/>
    <hyperlink ref="X800" r:id="rId22"/>
    <hyperlink ref="X822" r:id="rId23"/>
    <hyperlink ref="X843" r:id="rId24"/>
    <hyperlink ref="X839" r:id="rId25"/>
    <hyperlink ref="X831" r:id="rId26"/>
    <hyperlink ref="X818" r:id="rId27"/>
    <hyperlink ref="X812" r:id="rId28"/>
    <hyperlink ref="X813" r:id="rId29"/>
    <hyperlink ref="X826" r:id="rId30"/>
    <hyperlink ref="X814" r:id="rId31"/>
    <hyperlink ref="X804" r:id="rId32"/>
    <hyperlink ref="X844" r:id="rId33"/>
    <hyperlink ref="X827" r:id="rId34"/>
    <hyperlink ref="X830" r:id="rId35"/>
    <hyperlink ref="X821" r:id="rId36"/>
    <hyperlink ref="X837" r:id="rId37"/>
    <hyperlink ref="X808" r:id="rId38"/>
    <hyperlink ref="X823" r:id="rId39"/>
    <hyperlink ref="X801" r:id="rId40"/>
    <hyperlink ref="X832" r:id="rId41"/>
    <hyperlink ref="X840" r:id="rId42"/>
    <hyperlink ref="X810" r:id="rId43"/>
    <hyperlink ref="X816" r:id="rId44"/>
    <hyperlink ref="X796" r:id="rId45"/>
    <hyperlink ref="X838" r:id="rId46"/>
    <hyperlink ref="X829" r:id="rId47"/>
    <hyperlink ref="X824" r:id="rId48"/>
    <hyperlink ref="X806" r:id="rId49"/>
    <hyperlink ref="X828" r:id="rId50"/>
    <hyperlink ref="X811" r:id="rId51"/>
    <hyperlink ref="X805" r:id="rId52"/>
    <hyperlink ref="X928" r:id="rId53"/>
    <hyperlink ref="X671" r:id="rId54"/>
    <hyperlink ref="X664" r:id="rId55"/>
    <hyperlink ref="X672" r:id="rId56"/>
    <hyperlink ref="X662" r:id="rId57"/>
    <hyperlink ref="X667" r:id="rId58"/>
    <hyperlink ref="X670" r:id="rId59"/>
    <hyperlink ref="X673" r:id="rId60"/>
    <hyperlink ref="X665" r:id="rId61"/>
    <hyperlink ref="X674" r:id="rId62"/>
    <hyperlink ref="X663" r:id="rId63"/>
    <hyperlink ref="X669" r:id="rId64"/>
    <hyperlink ref="X680" r:id="rId65"/>
    <hyperlink ref="X668" r:id="rId66"/>
    <hyperlink ref="X679" r:id="rId67"/>
    <hyperlink ref="X681" r:id="rId68"/>
    <hyperlink ref="X677" r:id="rId69"/>
    <hyperlink ref="X682" r:id="rId70"/>
    <hyperlink ref="X678" r:id="rId71"/>
    <hyperlink ref="X675" r:id="rId72"/>
    <hyperlink ref="X676" r:id="rId73"/>
    <hyperlink ref="X666" r:id="rId74"/>
    <hyperlink ref="X491" r:id="rId75"/>
    <hyperlink ref="X637" r:id="rId76"/>
    <hyperlink ref="X635" r:id="rId77"/>
    <hyperlink ref="X648" r:id="rId78"/>
    <hyperlink ref="L469" r:id="rId79" display="http://hpc.fs.uni-lj.si/sites/default/files/FS_HPC_cenik_24032011.pdf"/>
    <hyperlink ref="L482" r:id="rId80" display="http://hpc.fs.uni-lj.si/sites/default/files/FS_HPC_cenik_24032011.pdf"/>
    <hyperlink ref="X440" r:id="rId81"/>
    <hyperlink ref="X433" r:id="rId82"/>
    <hyperlink ref="X435" r:id="rId83"/>
    <hyperlink ref="X434" r:id="rId84"/>
    <hyperlink ref="X473:X480" r:id="rId85" display="http://is.zrc-sazu.si/oprema "/>
    <hyperlink ref="X437" r:id="rId86"/>
    <hyperlink ref="X424" r:id="rId87"/>
    <hyperlink ref="X425:X430" r:id="rId88" display="razpolozljiva-raziskovalna-oprema"/>
    <hyperlink ref="X399" r:id="rId89"/>
    <hyperlink ref="X397" r:id="rId90"/>
    <hyperlink ref="X407" r:id="rId91"/>
    <hyperlink ref="X393" r:id="rId92"/>
    <hyperlink ref="X400" r:id="rId93"/>
    <hyperlink ref="X439:X446" r:id="rId94" display="razpoložljiva raziskovalna oprema"/>
    <hyperlink ref="X398" r:id="rId95"/>
    <hyperlink ref="X421:X424" r:id="rId96" display="razpolozljiva-raziskovalna-oprema"/>
    <hyperlink ref="X411" r:id="rId97"/>
    <hyperlink ref="X386" r:id="rId98"/>
    <hyperlink ref="X387" r:id="rId99"/>
    <hyperlink ref="X404" r:id="rId100" display="Oprema se uporablja v raziskavah v okviru projekta Life DinAlp Bear (http://dinalpbear.eu/en/) in drugih projektih RS "/>
    <hyperlink ref="X449:X452" r:id="rId101" display="razpolozljiva-raziskovalna-oprema"/>
    <hyperlink ref="X395" r:id="rId102"/>
    <hyperlink ref="X405" r:id="rId103"/>
    <hyperlink ref="X412" r:id="rId104"/>
    <hyperlink ref="X390" r:id="rId105"/>
    <hyperlink ref="X415" r:id="rId106"/>
    <hyperlink ref="X414" r:id="rId107"/>
    <hyperlink ref="X260" r:id="rId108"/>
    <hyperlink ref="X388:X389" r:id="rId109" display="http://ibk.mf.uni-lj.si/equipment"/>
    <hyperlink ref="X259" r:id="rId110"/>
    <hyperlink ref="X258" r:id="rId111"/>
    <hyperlink ref="X236" r:id="rId112"/>
    <hyperlink ref="X152" r:id="rId113"/>
    <hyperlink ref="X83" r:id="rId114"/>
    <hyperlink ref="X92" r:id="rId115"/>
    <hyperlink ref="X104" r:id="rId116"/>
    <hyperlink ref="X89" r:id="rId117"/>
    <hyperlink ref="X88" r:id="rId118"/>
    <hyperlink ref="X91" r:id="rId119"/>
    <hyperlink ref="X90" r:id="rId120"/>
    <hyperlink ref="X102" r:id="rId121"/>
    <hyperlink ref="X82" r:id="rId122"/>
    <hyperlink ref="X81" r:id="rId123"/>
    <hyperlink ref="X101" r:id="rId124"/>
    <hyperlink ref="X99" r:id="rId125"/>
    <hyperlink ref="X94" r:id="rId126"/>
    <hyperlink ref="X85" r:id="rId127"/>
    <hyperlink ref="X96" r:id="rId128"/>
    <hyperlink ref="X52" r:id="rId129"/>
    <hyperlink ref="X59" r:id="rId130"/>
    <hyperlink ref="X53" r:id="rId131"/>
    <hyperlink ref="X63" r:id="rId132"/>
    <hyperlink ref="X42" r:id="rId133"/>
    <hyperlink ref="X67" r:id="rId134"/>
    <hyperlink ref="X48" r:id="rId135"/>
    <hyperlink ref="X39" r:id="rId136" display="www.ki.si"/>
    <hyperlink ref="X73" r:id="rId137" display="www.ki.si"/>
    <hyperlink ref="X47" r:id="rId138"/>
    <hyperlink ref="X46" r:id="rId139"/>
    <hyperlink ref="X61" r:id="rId140"/>
    <hyperlink ref="X60" r:id="rId141"/>
    <hyperlink ref="X64" r:id="rId142"/>
    <hyperlink ref="X77" r:id="rId143"/>
    <hyperlink ref="X78" r:id="rId144"/>
    <hyperlink ref="X44" r:id="rId145"/>
    <hyperlink ref="X62" r:id="rId146"/>
    <hyperlink ref="X50" r:id="rId147"/>
    <hyperlink ref="X54" r:id="rId148"/>
    <hyperlink ref="X72" r:id="rId149"/>
    <hyperlink ref="X71" r:id="rId150"/>
    <hyperlink ref="X57" r:id="rId151"/>
    <hyperlink ref="X76" r:id="rId152"/>
    <hyperlink ref="X70" r:id="rId153"/>
    <hyperlink ref="X69" r:id="rId154"/>
    <hyperlink ref="X66" r:id="rId155"/>
    <hyperlink ref="X55" r:id="rId156"/>
    <hyperlink ref="X45" r:id="rId157"/>
    <hyperlink ref="X49" r:id="rId158"/>
    <hyperlink ref="X68" r:id="rId159"/>
    <hyperlink ref="X56" r:id="rId160"/>
    <hyperlink ref="X79" r:id="rId161"/>
    <hyperlink ref="X65" r:id="rId162"/>
    <hyperlink ref="X58" r:id="rId163"/>
    <hyperlink ref="X30" r:id="rId164"/>
    <hyperlink ref="X703" r:id="rId165"/>
    <hyperlink ref="X266" r:id="rId166"/>
    <hyperlink ref="X283" r:id="rId167" tooltip="blocked::http://www.mf.uni-lj.si/ris/oprema"/>
    <hyperlink ref="X287" r:id="rId168" tooltip="blocked::http://www.mf.uni-lj.si/ris/oprema"/>
    <hyperlink ref="X288" r:id="rId169" tooltip="blocked::http://www.mf.uni-lj.si/ris/oprema"/>
    <hyperlink ref="X285" r:id="rId170" tooltip="blocked::http://www.mf.uni-lj.si/ris/oprema"/>
    <hyperlink ref="X309" r:id="rId171" tooltip="blocked::http://www.mf.uni-lj.si/ris/oprema"/>
    <hyperlink ref="X306" r:id="rId172"/>
    <hyperlink ref="X261" r:id="rId173"/>
    <hyperlink ref="X265" r:id="rId174"/>
    <hyperlink ref="X311" r:id="rId175"/>
    <hyperlink ref="X276" r:id="rId176"/>
    <hyperlink ref="X294" r:id="rId177"/>
    <hyperlink ref="X302" r:id="rId178"/>
    <hyperlink ref="X303" r:id="rId179"/>
    <hyperlink ref="X272" r:id="rId180"/>
    <hyperlink ref="X282" r:id="rId181"/>
    <hyperlink ref="X290" r:id="rId182"/>
    <hyperlink ref="X291" r:id="rId183"/>
    <hyperlink ref="X298:X300" r:id="rId184" display="http://ibk.mf.uni-lj.si/equipment"/>
    <hyperlink ref="X286" r:id="rId185"/>
    <hyperlink ref="X385" r:id="rId186"/>
    <hyperlink ref="X384" r:id="rId187"/>
    <hyperlink ref="X383" r:id="rId188"/>
    <hyperlink ref="X382" r:id="rId189"/>
    <hyperlink ref="X381" r:id="rId190"/>
    <hyperlink ref="X380" r:id="rId191"/>
    <hyperlink ref="X379" r:id="rId192"/>
    <hyperlink ref="X540" r:id="rId193"/>
    <hyperlink ref="X541" r:id="rId194"/>
    <hyperlink ref="X542" r:id="rId195"/>
    <hyperlink ref="X543" r:id="rId196"/>
    <hyperlink ref="X544" r:id="rId197"/>
    <hyperlink ref="X545" r:id="rId198"/>
    <hyperlink ref="X546" r:id="rId199"/>
    <hyperlink ref="X549" r:id="rId200"/>
    <hyperlink ref="X556" r:id="rId201"/>
    <hyperlink ref="X557" r:id="rId202" display="http://www.fs.uni-mb.si/podrocje.aspx?id=1317&amp;langid=1033 "/>
    <hyperlink ref="X558" r:id="rId203"/>
    <hyperlink ref="X559" r:id="rId204"/>
    <hyperlink ref="X560" r:id="rId205"/>
    <hyperlink ref="X561" r:id="rId206"/>
    <hyperlink ref="X562" r:id="rId207"/>
    <hyperlink ref="X564" r:id="rId208"/>
    <hyperlink ref="X570" r:id="rId209"/>
    <hyperlink ref="X571" r:id="rId210"/>
    <hyperlink ref="X572" r:id="rId211"/>
    <hyperlink ref="X573" r:id="rId212"/>
    <hyperlink ref="X574" r:id="rId213"/>
    <hyperlink ref="X575" r:id="rId214"/>
    <hyperlink ref="X576" r:id="rId215"/>
    <hyperlink ref="X579" r:id="rId216" location="LZPOS"/>
    <hyperlink ref="X563" r:id="rId217"/>
    <hyperlink ref="X552" r:id="rId218"/>
    <hyperlink ref="X554" r:id="rId219"/>
    <hyperlink ref="X555" r:id="rId220"/>
    <hyperlink ref="X553" r:id="rId221"/>
  </hyperlinks>
  <pageMargins left="0.15748031496062992" right="0.15748031496062992" top="0.59055118110236227" bottom="0.59055118110236227" header="0" footer="0"/>
  <pageSetup paperSize="8" scale="50" fitToWidth="4" fitToHeight="2" orientation="landscape" r:id="rId222"/>
  <headerFooter alignWithMargins="0"/>
  <drawing r:id="rId223"/>
  <legacyDrawing r:id="rId2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8"/>
  <sheetViews>
    <sheetView workbookViewId="0">
      <pane ySplit="1" topLeftCell="A2" activePane="bottomLeft" state="frozen"/>
      <selection activeCell="B36" sqref="B36"/>
      <selection pane="bottomLeft"/>
    </sheetView>
  </sheetViews>
  <sheetFormatPr defaultColWidth="9.09765625" defaultRowHeight="14.4" x14ac:dyDescent="0.3"/>
  <cols>
    <col min="1" max="1" width="3.09765625" style="1" bestFit="1" customWidth="1"/>
    <col min="2" max="2" width="18.69921875" style="1" customWidth="1"/>
    <col min="3" max="3" width="20" style="1" customWidth="1"/>
    <col min="4" max="4" width="3.3984375" style="1" bestFit="1" customWidth="1"/>
    <col min="5" max="6" width="26.3984375" style="1" customWidth="1"/>
    <col min="7" max="7" width="3.296875" style="1" bestFit="1" customWidth="1"/>
    <col min="8" max="8" width="31.296875" style="1" customWidth="1"/>
    <col min="9" max="9" width="33" style="1" customWidth="1"/>
    <col min="10" max="16384" width="9.09765625" style="1"/>
  </cols>
  <sheetData>
    <row r="1" spans="1:11" x14ac:dyDescent="0.3">
      <c r="A1" s="5" t="s">
        <v>238</v>
      </c>
      <c r="B1" s="5" t="s">
        <v>239</v>
      </c>
      <c r="C1" s="5" t="s">
        <v>237</v>
      </c>
      <c r="D1" s="5" t="s">
        <v>236</v>
      </c>
      <c r="E1" s="5" t="s">
        <v>240</v>
      </c>
      <c r="F1" s="5" t="s">
        <v>235</v>
      </c>
      <c r="G1" s="5" t="s">
        <v>234</v>
      </c>
      <c r="H1" s="5" t="s">
        <v>241</v>
      </c>
      <c r="I1" s="5" t="s">
        <v>233</v>
      </c>
      <c r="K1" s="7"/>
    </row>
    <row r="2" spans="1:11" x14ac:dyDescent="0.3">
      <c r="A2" s="4">
        <v>1</v>
      </c>
      <c r="B2" s="93" t="s">
        <v>242</v>
      </c>
      <c r="C2" s="93" t="s">
        <v>232</v>
      </c>
      <c r="D2" s="4">
        <v>1</v>
      </c>
      <c r="E2" s="1" t="s">
        <v>243</v>
      </c>
      <c r="F2" s="1" t="s">
        <v>231</v>
      </c>
      <c r="G2" s="4">
        <v>1</v>
      </c>
      <c r="H2" s="1" t="s">
        <v>244</v>
      </c>
      <c r="I2" s="1" t="s">
        <v>230</v>
      </c>
    </row>
    <row r="3" spans="1:11" x14ac:dyDescent="0.3">
      <c r="A3" s="4"/>
      <c r="B3" s="93"/>
      <c r="C3" s="93"/>
      <c r="D3" s="4"/>
      <c r="G3" s="4">
        <v>2</v>
      </c>
      <c r="H3" s="1" t="s">
        <v>245</v>
      </c>
      <c r="I3" s="1" t="s">
        <v>229</v>
      </c>
    </row>
    <row r="4" spans="1:11" x14ac:dyDescent="0.3">
      <c r="A4" s="4"/>
      <c r="D4" s="4"/>
      <c r="G4" s="4">
        <v>3</v>
      </c>
      <c r="H4" s="6" t="s">
        <v>246</v>
      </c>
      <c r="I4" s="1" t="s">
        <v>228</v>
      </c>
    </row>
    <row r="5" spans="1:11" x14ac:dyDescent="0.3">
      <c r="A5" s="4"/>
      <c r="D5" s="4"/>
      <c r="G5" s="4">
        <v>4</v>
      </c>
      <c r="H5" s="1" t="s">
        <v>247</v>
      </c>
      <c r="I5" s="1" t="s">
        <v>227</v>
      </c>
    </row>
    <row r="6" spans="1:11" x14ac:dyDescent="0.3">
      <c r="A6" s="4"/>
      <c r="D6" s="4"/>
      <c r="G6" s="4">
        <v>5</v>
      </c>
      <c r="H6" s="1" t="s">
        <v>248</v>
      </c>
      <c r="I6" s="1" t="s">
        <v>226</v>
      </c>
    </row>
    <row r="7" spans="1:11" x14ac:dyDescent="0.3">
      <c r="A7" s="4"/>
      <c r="D7" s="4"/>
      <c r="G7" s="4">
        <v>6</v>
      </c>
      <c r="H7" s="1" t="s">
        <v>249</v>
      </c>
      <c r="I7" s="1" t="s">
        <v>225</v>
      </c>
    </row>
    <row r="8" spans="1:11" x14ac:dyDescent="0.3">
      <c r="A8" s="4"/>
      <c r="D8" s="4"/>
      <c r="G8" s="4">
        <v>7</v>
      </c>
      <c r="H8" s="1" t="s">
        <v>250</v>
      </c>
      <c r="I8" s="1" t="s">
        <v>224</v>
      </c>
    </row>
    <row r="9" spans="1:11" x14ac:dyDescent="0.3">
      <c r="A9" s="4"/>
      <c r="D9" s="4">
        <v>2</v>
      </c>
      <c r="E9" s="1" t="s">
        <v>251</v>
      </c>
      <c r="F9" s="1" t="s">
        <v>223</v>
      </c>
      <c r="G9" s="4">
        <v>1</v>
      </c>
      <c r="H9" s="1" t="s">
        <v>252</v>
      </c>
      <c r="I9" s="1" t="s">
        <v>17</v>
      </c>
    </row>
    <row r="10" spans="1:11" x14ac:dyDescent="0.3">
      <c r="A10" s="4"/>
      <c r="D10" s="4"/>
      <c r="G10" s="4">
        <v>2</v>
      </c>
      <c r="H10" s="1" t="s">
        <v>253</v>
      </c>
      <c r="I10" s="1" t="s">
        <v>222</v>
      </c>
    </row>
    <row r="11" spans="1:11" x14ac:dyDescent="0.3">
      <c r="A11" s="4"/>
      <c r="D11" s="4"/>
      <c r="G11" s="4">
        <v>3</v>
      </c>
      <c r="H11" s="1" t="s">
        <v>254</v>
      </c>
      <c r="I11" s="1" t="s">
        <v>221</v>
      </c>
    </row>
    <row r="12" spans="1:11" x14ac:dyDescent="0.3">
      <c r="A12" s="4"/>
      <c r="D12" s="4"/>
      <c r="G12" s="4">
        <v>4</v>
      </c>
      <c r="H12" s="1" t="s">
        <v>255</v>
      </c>
      <c r="I12" s="1" t="s">
        <v>220</v>
      </c>
    </row>
    <row r="13" spans="1:11" x14ac:dyDescent="0.3">
      <c r="A13" s="4"/>
      <c r="D13" s="4">
        <v>3</v>
      </c>
      <c r="E13" s="1" t="s">
        <v>256</v>
      </c>
      <c r="F13" s="1" t="s">
        <v>219</v>
      </c>
      <c r="G13" s="4">
        <v>1</v>
      </c>
      <c r="H13" s="1" t="s">
        <v>257</v>
      </c>
      <c r="I13" s="1" t="s">
        <v>218</v>
      </c>
    </row>
    <row r="14" spans="1:11" x14ac:dyDescent="0.3">
      <c r="A14" s="4"/>
      <c r="D14" s="4"/>
      <c r="G14" s="4">
        <v>2</v>
      </c>
      <c r="H14" s="1" t="s">
        <v>258</v>
      </c>
      <c r="I14" s="1" t="s">
        <v>217</v>
      </c>
    </row>
    <row r="15" spans="1:11" x14ac:dyDescent="0.3">
      <c r="A15" s="4"/>
      <c r="D15" s="4"/>
      <c r="G15" s="4">
        <v>3</v>
      </c>
      <c r="H15" s="1" t="s">
        <v>85</v>
      </c>
      <c r="I15" s="1" t="s">
        <v>85</v>
      </c>
    </row>
    <row r="16" spans="1:11" x14ac:dyDescent="0.3">
      <c r="A16" s="4"/>
      <c r="D16" s="4"/>
      <c r="G16" s="4">
        <v>4</v>
      </c>
      <c r="H16" s="1" t="s">
        <v>259</v>
      </c>
      <c r="I16" s="1" t="s">
        <v>36</v>
      </c>
    </row>
    <row r="17" spans="1:9" x14ac:dyDescent="0.3">
      <c r="A17" s="4"/>
      <c r="D17" s="4"/>
      <c r="G17" s="4">
        <v>5</v>
      </c>
      <c r="H17" s="1" t="s">
        <v>260</v>
      </c>
      <c r="I17" s="1" t="s">
        <v>216</v>
      </c>
    </row>
    <row r="18" spans="1:9" x14ac:dyDescent="0.3">
      <c r="A18" s="4"/>
      <c r="D18" s="4">
        <v>4</v>
      </c>
      <c r="E18" s="1" t="s">
        <v>261</v>
      </c>
      <c r="F18" s="1" t="s">
        <v>215</v>
      </c>
      <c r="G18" s="4">
        <v>1</v>
      </c>
      <c r="H18" s="1" t="s">
        <v>262</v>
      </c>
      <c r="I18" s="1" t="s">
        <v>214</v>
      </c>
    </row>
    <row r="19" spans="1:9" x14ac:dyDescent="0.3">
      <c r="A19" s="4"/>
      <c r="D19" s="4"/>
      <c r="G19" s="4">
        <v>2</v>
      </c>
      <c r="H19" s="6" t="s">
        <v>263</v>
      </c>
      <c r="I19" s="1" t="s">
        <v>213</v>
      </c>
    </row>
    <row r="20" spans="1:9" x14ac:dyDescent="0.3">
      <c r="A20" s="4"/>
      <c r="D20" s="4"/>
      <c r="G20" s="4">
        <v>3</v>
      </c>
      <c r="H20" s="1" t="s">
        <v>264</v>
      </c>
      <c r="I20" s="1" t="s">
        <v>212</v>
      </c>
    </row>
    <row r="21" spans="1:9" x14ac:dyDescent="0.3">
      <c r="A21" s="4"/>
      <c r="D21" s="4"/>
      <c r="G21" s="4">
        <v>4</v>
      </c>
      <c r="H21" s="1" t="s">
        <v>265</v>
      </c>
      <c r="I21" s="1" t="s">
        <v>211</v>
      </c>
    </row>
    <row r="22" spans="1:9" x14ac:dyDescent="0.3">
      <c r="A22" s="4"/>
      <c r="D22" s="4">
        <v>5</v>
      </c>
      <c r="E22" s="1" t="s">
        <v>266</v>
      </c>
      <c r="F22" s="1" t="s">
        <v>210</v>
      </c>
      <c r="G22" s="4">
        <v>1</v>
      </c>
      <c r="H22" s="1" t="s">
        <v>267</v>
      </c>
      <c r="I22" s="1" t="s">
        <v>209</v>
      </c>
    </row>
    <row r="23" spans="1:9" x14ac:dyDescent="0.3">
      <c r="A23" s="4"/>
      <c r="D23" s="4"/>
      <c r="G23" s="4">
        <v>2</v>
      </c>
      <c r="H23" s="6" t="s">
        <v>268</v>
      </c>
      <c r="I23" s="1" t="s">
        <v>208</v>
      </c>
    </row>
    <row r="24" spans="1:9" x14ac:dyDescent="0.3">
      <c r="A24" s="4"/>
      <c r="D24" s="4"/>
      <c r="G24" s="4">
        <v>3</v>
      </c>
      <c r="H24" s="1" t="s">
        <v>269</v>
      </c>
      <c r="I24" s="1" t="s">
        <v>207</v>
      </c>
    </row>
    <row r="25" spans="1:9" x14ac:dyDescent="0.3">
      <c r="A25" s="4"/>
      <c r="D25" s="4">
        <v>6</v>
      </c>
      <c r="E25" s="1" t="s">
        <v>254</v>
      </c>
      <c r="F25" s="1" t="s">
        <v>84</v>
      </c>
      <c r="G25" s="4">
        <v>1</v>
      </c>
      <c r="H25" s="1" t="s">
        <v>270</v>
      </c>
      <c r="I25" s="1" t="s">
        <v>206</v>
      </c>
    </row>
    <row r="26" spans="1:9" x14ac:dyDescent="0.3">
      <c r="A26" s="4"/>
      <c r="D26" s="4"/>
      <c r="G26" s="4">
        <v>2</v>
      </c>
      <c r="H26" s="1" t="s">
        <v>205</v>
      </c>
      <c r="I26" s="1" t="s">
        <v>205</v>
      </c>
    </row>
    <row r="27" spans="1:9" x14ac:dyDescent="0.3">
      <c r="A27" s="4"/>
      <c r="D27" s="4">
        <v>7</v>
      </c>
      <c r="E27" s="1" t="s">
        <v>271</v>
      </c>
      <c r="F27" s="1" t="s">
        <v>204</v>
      </c>
      <c r="G27" s="4">
        <v>1</v>
      </c>
      <c r="H27" s="1" t="s">
        <v>272</v>
      </c>
      <c r="I27" s="1" t="s">
        <v>203</v>
      </c>
    </row>
    <row r="28" spans="1:9" x14ac:dyDescent="0.3">
      <c r="A28" s="4"/>
      <c r="D28" s="4"/>
      <c r="G28" s="4">
        <v>2</v>
      </c>
      <c r="H28" s="1" t="s">
        <v>273</v>
      </c>
      <c r="I28" s="1" t="s">
        <v>202</v>
      </c>
    </row>
    <row r="29" spans="1:9" x14ac:dyDescent="0.3">
      <c r="A29" s="4"/>
      <c r="D29" s="4"/>
      <c r="G29" s="4">
        <v>3</v>
      </c>
      <c r="H29" s="1" t="s">
        <v>274</v>
      </c>
      <c r="I29" s="1" t="s">
        <v>201</v>
      </c>
    </row>
    <row r="30" spans="1:9" x14ac:dyDescent="0.3">
      <c r="A30" s="4"/>
      <c r="D30" s="4"/>
      <c r="G30" s="4">
        <v>4</v>
      </c>
      <c r="H30" s="1" t="s">
        <v>275</v>
      </c>
      <c r="I30" s="1" t="s">
        <v>200</v>
      </c>
    </row>
    <row r="31" spans="1:9" x14ac:dyDescent="0.3">
      <c r="A31" s="4"/>
      <c r="D31" s="4"/>
      <c r="G31" s="4">
        <v>5</v>
      </c>
      <c r="H31" s="1" t="s">
        <v>276</v>
      </c>
      <c r="I31" s="1" t="s">
        <v>199</v>
      </c>
    </row>
    <row r="32" spans="1:9" x14ac:dyDescent="0.3">
      <c r="A32" s="4"/>
      <c r="D32" s="4"/>
      <c r="G32" s="4">
        <v>6</v>
      </c>
      <c r="H32" s="1" t="s">
        <v>277</v>
      </c>
      <c r="I32" s="1" t="s">
        <v>198</v>
      </c>
    </row>
    <row r="33" spans="1:9" x14ac:dyDescent="0.3">
      <c r="A33" s="4"/>
      <c r="D33" s="4">
        <v>8</v>
      </c>
      <c r="E33" s="1" t="s">
        <v>278</v>
      </c>
      <c r="F33" s="1" t="s">
        <v>137</v>
      </c>
      <c r="G33" s="4">
        <v>1</v>
      </c>
      <c r="H33" s="1" t="s">
        <v>279</v>
      </c>
      <c r="I33" s="1" t="s">
        <v>197</v>
      </c>
    </row>
    <row r="34" spans="1:9" x14ac:dyDescent="0.3">
      <c r="A34" s="4"/>
      <c r="D34" s="4"/>
      <c r="G34" s="4">
        <v>2</v>
      </c>
      <c r="H34" s="1" t="s">
        <v>196</v>
      </c>
      <c r="I34" s="1" t="s">
        <v>196</v>
      </c>
    </row>
    <row r="35" spans="1:9" x14ac:dyDescent="0.3">
      <c r="A35" s="4"/>
      <c r="D35" s="4"/>
      <c r="G35" s="4">
        <v>3</v>
      </c>
      <c r="H35" s="1" t="s">
        <v>280</v>
      </c>
      <c r="I35" s="1" t="s">
        <v>195</v>
      </c>
    </row>
    <row r="36" spans="1:9" x14ac:dyDescent="0.3">
      <c r="A36" s="4"/>
      <c r="D36" s="4">
        <v>9</v>
      </c>
      <c r="E36" s="1" t="s">
        <v>281</v>
      </c>
      <c r="F36" s="1" t="s">
        <v>194</v>
      </c>
      <c r="G36" s="4">
        <v>1</v>
      </c>
      <c r="H36" s="1" t="s">
        <v>282</v>
      </c>
      <c r="I36" s="1" t="s">
        <v>193</v>
      </c>
    </row>
    <row r="37" spans="1:9" x14ac:dyDescent="0.3">
      <c r="A37" s="3"/>
      <c r="B37" s="2"/>
      <c r="C37" s="2"/>
      <c r="D37" s="3"/>
      <c r="E37" s="2"/>
      <c r="F37" s="2"/>
      <c r="G37" s="3">
        <v>2</v>
      </c>
      <c r="H37" s="2" t="s">
        <v>283</v>
      </c>
      <c r="I37" s="2" t="s">
        <v>192</v>
      </c>
    </row>
    <row r="38" spans="1:9" x14ac:dyDescent="0.3">
      <c r="A38" s="4">
        <v>2</v>
      </c>
      <c r="B38" s="92" t="s">
        <v>284</v>
      </c>
      <c r="C38" s="92" t="s">
        <v>191</v>
      </c>
      <c r="D38" s="4">
        <v>1</v>
      </c>
      <c r="E38" s="1" t="s">
        <v>285</v>
      </c>
      <c r="F38" s="1" t="s">
        <v>190</v>
      </c>
      <c r="G38" s="4">
        <v>1</v>
      </c>
      <c r="H38" s="1" t="s">
        <v>286</v>
      </c>
      <c r="I38" s="1" t="s">
        <v>189</v>
      </c>
    </row>
    <row r="39" spans="1:9" x14ac:dyDescent="0.3">
      <c r="A39" s="4"/>
      <c r="B39" s="93"/>
      <c r="C39" s="93"/>
      <c r="D39" s="4"/>
      <c r="G39" s="4">
        <v>2</v>
      </c>
      <c r="H39" s="1" t="s">
        <v>287</v>
      </c>
      <c r="I39" s="1" t="s">
        <v>188</v>
      </c>
    </row>
    <row r="40" spans="1:9" x14ac:dyDescent="0.3">
      <c r="A40" s="4"/>
      <c r="D40" s="4"/>
      <c r="G40" s="4">
        <v>3</v>
      </c>
      <c r="H40" s="1" t="s">
        <v>288</v>
      </c>
      <c r="I40" s="1" t="s">
        <v>187</v>
      </c>
    </row>
    <row r="41" spans="1:9" x14ac:dyDescent="0.3">
      <c r="A41" s="4"/>
      <c r="D41" s="4"/>
      <c r="G41" s="4">
        <v>4</v>
      </c>
      <c r="H41" s="1" t="s">
        <v>289</v>
      </c>
      <c r="I41" s="1" t="s">
        <v>186</v>
      </c>
    </row>
    <row r="42" spans="1:9" x14ac:dyDescent="0.3">
      <c r="A42" s="4"/>
      <c r="D42" s="4">
        <v>2</v>
      </c>
      <c r="E42" s="1" t="s">
        <v>185</v>
      </c>
      <c r="F42" s="1" t="s">
        <v>185</v>
      </c>
      <c r="G42" s="4">
        <v>1</v>
      </c>
      <c r="H42" s="1" t="s">
        <v>290</v>
      </c>
      <c r="I42" s="1" t="s">
        <v>184</v>
      </c>
    </row>
    <row r="43" spans="1:9" x14ac:dyDescent="0.3">
      <c r="A43" s="4"/>
      <c r="D43" s="4"/>
      <c r="G43" s="4">
        <v>2</v>
      </c>
      <c r="H43" s="1" t="s">
        <v>291</v>
      </c>
      <c r="I43" s="1" t="s">
        <v>183</v>
      </c>
    </row>
    <row r="44" spans="1:9" x14ac:dyDescent="0.3">
      <c r="A44" s="4"/>
      <c r="D44" s="4">
        <v>3</v>
      </c>
      <c r="E44" s="1" t="s">
        <v>292</v>
      </c>
      <c r="F44" s="1" t="s">
        <v>182</v>
      </c>
      <c r="G44" s="4">
        <v>1</v>
      </c>
      <c r="H44" s="1" t="s">
        <v>293</v>
      </c>
      <c r="I44" s="1" t="s">
        <v>181</v>
      </c>
    </row>
    <row r="45" spans="1:9" x14ac:dyDescent="0.3">
      <c r="A45" s="4"/>
      <c r="D45" s="4"/>
      <c r="G45" s="4">
        <v>2</v>
      </c>
      <c r="H45" s="1" t="s">
        <v>294</v>
      </c>
      <c r="I45" s="1" t="s">
        <v>180</v>
      </c>
    </row>
    <row r="46" spans="1:9" x14ac:dyDescent="0.3">
      <c r="A46" s="4"/>
      <c r="D46" s="4"/>
      <c r="G46" s="4">
        <v>3</v>
      </c>
      <c r="H46" s="1" t="s">
        <v>295</v>
      </c>
      <c r="I46" s="1" t="s">
        <v>179</v>
      </c>
    </row>
    <row r="47" spans="1:9" x14ac:dyDescent="0.3">
      <c r="A47" s="4"/>
      <c r="D47" s="4"/>
      <c r="G47" s="4">
        <v>4</v>
      </c>
      <c r="H47" s="6" t="s">
        <v>296</v>
      </c>
      <c r="I47" s="1" t="s">
        <v>178</v>
      </c>
    </row>
    <row r="48" spans="1:9" x14ac:dyDescent="0.3">
      <c r="A48" s="4"/>
      <c r="D48" s="4"/>
      <c r="G48" s="4">
        <v>5</v>
      </c>
      <c r="H48" s="1" t="s">
        <v>297</v>
      </c>
      <c r="I48" s="1" t="s">
        <v>177</v>
      </c>
    </row>
    <row r="49" spans="1:9" x14ac:dyDescent="0.3">
      <c r="A49" s="4"/>
      <c r="D49" s="4"/>
      <c r="G49" s="4">
        <v>6</v>
      </c>
      <c r="H49" s="1" t="s">
        <v>298</v>
      </c>
      <c r="I49" s="1" t="s">
        <v>176</v>
      </c>
    </row>
    <row r="50" spans="1:9" x14ac:dyDescent="0.3">
      <c r="A50" s="4"/>
      <c r="D50" s="4">
        <v>4</v>
      </c>
      <c r="E50" s="1" t="s">
        <v>299</v>
      </c>
      <c r="F50" s="1" t="s">
        <v>175</v>
      </c>
      <c r="G50" s="4">
        <v>1</v>
      </c>
      <c r="H50" s="1" t="s">
        <v>300</v>
      </c>
      <c r="I50" s="1" t="s">
        <v>174</v>
      </c>
    </row>
    <row r="51" spans="1:9" x14ac:dyDescent="0.3">
      <c r="A51" s="4"/>
      <c r="D51" s="4"/>
      <c r="G51" s="4">
        <v>2</v>
      </c>
      <c r="H51" s="1" t="s">
        <v>301</v>
      </c>
      <c r="I51" s="1" t="s">
        <v>173</v>
      </c>
    </row>
    <row r="52" spans="1:9" x14ac:dyDescent="0.3">
      <c r="A52" s="4"/>
      <c r="D52" s="4"/>
      <c r="G52" s="4">
        <v>3</v>
      </c>
      <c r="H52" s="1" t="s">
        <v>302</v>
      </c>
      <c r="I52" s="1" t="s">
        <v>172</v>
      </c>
    </row>
    <row r="53" spans="1:9" x14ac:dyDescent="0.3">
      <c r="A53" s="4"/>
      <c r="D53" s="4"/>
      <c r="G53" s="4">
        <v>4</v>
      </c>
      <c r="H53" s="1" t="s">
        <v>303</v>
      </c>
      <c r="I53" s="1" t="s">
        <v>171</v>
      </c>
    </row>
    <row r="54" spans="1:9" x14ac:dyDescent="0.3">
      <c r="A54" s="4"/>
      <c r="D54" s="4">
        <v>5</v>
      </c>
      <c r="E54" s="1" t="s">
        <v>254</v>
      </c>
      <c r="F54" s="1" t="s">
        <v>84</v>
      </c>
      <c r="G54" s="4">
        <v>1</v>
      </c>
      <c r="H54" s="1" t="s">
        <v>304</v>
      </c>
      <c r="I54" s="1" t="s">
        <v>170</v>
      </c>
    </row>
    <row r="55" spans="1:9" x14ac:dyDescent="0.3">
      <c r="A55" s="4"/>
      <c r="D55" s="4"/>
      <c r="G55" s="4">
        <v>2</v>
      </c>
      <c r="H55" s="1" t="s">
        <v>169</v>
      </c>
      <c r="I55" s="1" t="s">
        <v>169</v>
      </c>
    </row>
    <row r="56" spans="1:9" x14ac:dyDescent="0.3">
      <c r="A56" s="4"/>
      <c r="D56" s="4"/>
      <c r="G56" s="4">
        <v>3</v>
      </c>
      <c r="H56" s="1" t="s">
        <v>305</v>
      </c>
      <c r="I56" s="1" t="s">
        <v>152</v>
      </c>
    </row>
    <row r="57" spans="1:9" x14ac:dyDescent="0.3">
      <c r="A57" s="4"/>
      <c r="D57" s="4"/>
      <c r="G57" s="4">
        <v>4</v>
      </c>
      <c r="H57" s="1" t="s">
        <v>306</v>
      </c>
      <c r="I57" s="1" t="s">
        <v>168</v>
      </c>
    </row>
    <row r="58" spans="1:9" x14ac:dyDescent="0.3">
      <c r="A58" s="4"/>
      <c r="D58" s="4"/>
      <c r="G58" s="4">
        <v>5</v>
      </c>
      <c r="H58" s="1" t="s">
        <v>307</v>
      </c>
      <c r="I58" s="1" t="s">
        <v>167</v>
      </c>
    </row>
    <row r="59" spans="1:9" x14ac:dyDescent="0.3">
      <c r="A59" s="4"/>
      <c r="D59" s="4"/>
      <c r="G59" s="4">
        <v>6</v>
      </c>
      <c r="H59" s="1" t="s">
        <v>308</v>
      </c>
      <c r="I59" s="1" t="s">
        <v>166</v>
      </c>
    </row>
    <row r="60" spans="1:9" x14ac:dyDescent="0.3">
      <c r="A60" s="3"/>
      <c r="B60" s="2"/>
      <c r="C60" s="2"/>
      <c r="D60" s="3"/>
      <c r="E60" s="2"/>
      <c r="F60" s="2"/>
      <c r="G60" s="3">
        <v>7</v>
      </c>
      <c r="H60" s="2" t="s">
        <v>309</v>
      </c>
      <c r="I60" s="2" t="s">
        <v>165</v>
      </c>
    </row>
    <row r="61" spans="1:9" x14ac:dyDescent="0.3">
      <c r="A61" s="4">
        <v>3</v>
      </c>
      <c r="B61" s="92" t="s">
        <v>310</v>
      </c>
      <c r="C61" s="92" t="s">
        <v>164</v>
      </c>
      <c r="D61" s="4">
        <v>1</v>
      </c>
      <c r="E61" s="1" t="s">
        <v>311</v>
      </c>
      <c r="F61" s="1" t="s">
        <v>163</v>
      </c>
      <c r="G61" s="4">
        <v>1</v>
      </c>
      <c r="H61" s="1" t="s">
        <v>162</v>
      </c>
      <c r="I61" s="1" t="s">
        <v>162</v>
      </c>
    </row>
    <row r="62" spans="1:9" x14ac:dyDescent="0.3">
      <c r="A62" s="4"/>
      <c r="B62" s="93"/>
      <c r="C62" s="93"/>
      <c r="D62" s="4"/>
      <c r="G62" s="4">
        <v>2</v>
      </c>
      <c r="H62" s="1" t="s">
        <v>305</v>
      </c>
      <c r="I62" s="1" t="s">
        <v>152</v>
      </c>
    </row>
    <row r="63" spans="1:9" x14ac:dyDescent="0.3">
      <c r="A63" s="4"/>
      <c r="D63" s="4"/>
      <c r="G63" s="4">
        <v>3</v>
      </c>
      <c r="H63" s="1" t="s">
        <v>312</v>
      </c>
      <c r="I63" s="1" t="s">
        <v>161</v>
      </c>
    </row>
    <row r="64" spans="1:9" x14ac:dyDescent="0.3">
      <c r="A64" s="4"/>
      <c r="D64" s="4"/>
      <c r="G64" s="4">
        <v>4</v>
      </c>
      <c r="H64" s="1" t="s">
        <v>252</v>
      </c>
      <c r="I64" s="1" t="s">
        <v>17</v>
      </c>
    </row>
    <row r="65" spans="1:9" x14ac:dyDescent="0.3">
      <c r="A65" s="4"/>
      <c r="D65" s="4"/>
      <c r="G65" s="4">
        <v>5</v>
      </c>
      <c r="H65" s="1" t="s">
        <v>160</v>
      </c>
      <c r="I65" s="1" t="s">
        <v>160</v>
      </c>
    </row>
    <row r="66" spans="1:9" x14ac:dyDescent="0.3">
      <c r="A66" s="4"/>
      <c r="D66" s="4"/>
      <c r="G66" s="4">
        <v>6</v>
      </c>
      <c r="H66" s="1" t="s">
        <v>313</v>
      </c>
      <c r="I66" s="1" t="s">
        <v>159</v>
      </c>
    </row>
    <row r="67" spans="1:9" x14ac:dyDescent="0.3">
      <c r="A67" s="4"/>
      <c r="D67" s="4"/>
      <c r="G67" s="4">
        <v>7</v>
      </c>
      <c r="H67" s="1" t="s">
        <v>314</v>
      </c>
      <c r="I67" s="1" t="s">
        <v>144</v>
      </c>
    </row>
    <row r="68" spans="1:9" x14ac:dyDescent="0.3">
      <c r="A68" s="4"/>
      <c r="D68" s="4"/>
      <c r="G68" s="4">
        <v>8</v>
      </c>
      <c r="H68" s="1" t="s">
        <v>315</v>
      </c>
      <c r="I68" s="1" t="s">
        <v>158</v>
      </c>
    </row>
    <row r="69" spans="1:9" x14ac:dyDescent="0.3">
      <c r="A69" s="4"/>
      <c r="D69" s="4">
        <v>2</v>
      </c>
      <c r="E69" s="1" t="s">
        <v>316</v>
      </c>
      <c r="F69" s="1" t="s">
        <v>157</v>
      </c>
      <c r="G69" s="4">
        <v>1</v>
      </c>
      <c r="H69" s="1" t="s">
        <v>317</v>
      </c>
      <c r="I69" s="1" t="s">
        <v>156</v>
      </c>
    </row>
    <row r="70" spans="1:9" x14ac:dyDescent="0.3">
      <c r="A70" s="4"/>
      <c r="D70" s="4"/>
      <c r="G70" s="4">
        <v>2</v>
      </c>
      <c r="H70" s="1" t="s">
        <v>318</v>
      </c>
      <c r="I70" s="1" t="s">
        <v>128</v>
      </c>
    </row>
    <row r="71" spans="1:9" x14ac:dyDescent="0.3">
      <c r="A71" s="4"/>
      <c r="D71" s="4"/>
      <c r="G71" s="4">
        <v>3</v>
      </c>
      <c r="H71" s="1" t="s">
        <v>319</v>
      </c>
      <c r="I71" s="1" t="s">
        <v>155</v>
      </c>
    </row>
    <row r="72" spans="1:9" x14ac:dyDescent="0.3">
      <c r="A72" s="4"/>
      <c r="D72" s="4">
        <v>3</v>
      </c>
      <c r="E72" s="6" t="s">
        <v>320</v>
      </c>
      <c r="F72" s="1" t="s">
        <v>154</v>
      </c>
      <c r="G72" s="4">
        <v>1</v>
      </c>
      <c r="H72" s="1" t="s">
        <v>321</v>
      </c>
      <c r="I72" s="1" t="s">
        <v>153</v>
      </c>
    </row>
    <row r="73" spans="1:9" x14ac:dyDescent="0.3">
      <c r="A73" s="4"/>
      <c r="D73" s="4"/>
      <c r="G73" s="4">
        <v>2</v>
      </c>
      <c r="H73" s="1" t="s">
        <v>318</v>
      </c>
      <c r="I73" s="1" t="s">
        <v>128</v>
      </c>
    </row>
    <row r="74" spans="1:9" x14ac:dyDescent="0.3">
      <c r="A74" s="4"/>
      <c r="D74" s="4"/>
      <c r="G74" s="4">
        <v>3</v>
      </c>
      <c r="H74" s="1" t="s">
        <v>305</v>
      </c>
      <c r="I74" s="1" t="s">
        <v>152</v>
      </c>
    </row>
    <row r="75" spans="1:9" x14ac:dyDescent="0.3">
      <c r="A75" s="4"/>
      <c r="D75" s="4"/>
      <c r="G75" s="4">
        <v>4</v>
      </c>
      <c r="H75" s="1" t="s">
        <v>322</v>
      </c>
      <c r="I75" s="1" t="s">
        <v>56</v>
      </c>
    </row>
    <row r="76" spans="1:9" x14ac:dyDescent="0.3">
      <c r="A76" s="4"/>
      <c r="D76" s="4"/>
      <c r="G76" s="4">
        <v>5</v>
      </c>
      <c r="H76" s="1" t="s">
        <v>323</v>
      </c>
      <c r="I76" s="1" t="s">
        <v>151</v>
      </c>
    </row>
    <row r="77" spans="1:9" x14ac:dyDescent="0.3">
      <c r="A77" s="4"/>
      <c r="D77" s="4">
        <v>4</v>
      </c>
      <c r="E77" s="1" t="s">
        <v>324</v>
      </c>
      <c r="F77" s="1" t="s">
        <v>150</v>
      </c>
      <c r="G77" s="4">
        <v>1</v>
      </c>
      <c r="H77" s="1" t="s">
        <v>325</v>
      </c>
      <c r="I77" s="1" t="s">
        <v>149</v>
      </c>
    </row>
    <row r="78" spans="1:9" x14ac:dyDescent="0.3">
      <c r="A78" s="4"/>
      <c r="D78" s="4"/>
      <c r="G78" s="4">
        <v>2</v>
      </c>
      <c r="H78" s="1" t="s">
        <v>326</v>
      </c>
      <c r="I78" s="1" t="s">
        <v>148</v>
      </c>
    </row>
    <row r="79" spans="1:9" x14ac:dyDescent="0.3">
      <c r="A79" s="4"/>
      <c r="D79" s="4"/>
      <c r="G79" s="4">
        <v>3</v>
      </c>
      <c r="H79" s="1" t="s">
        <v>327</v>
      </c>
      <c r="I79" s="1" t="s">
        <v>139</v>
      </c>
    </row>
    <row r="80" spans="1:9" x14ac:dyDescent="0.3">
      <c r="A80" s="4"/>
      <c r="D80" s="4"/>
      <c r="G80" s="4">
        <v>4</v>
      </c>
      <c r="H80" s="1" t="s">
        <v>328</v>
      </c>
      <c r="I80" s="1" t="s">
        <v>147</v>
      </c>
    </row>
    <row r="81" spans="1:9" x14ac:dyDescent="0.3">
      <c r="A81" s="4"/>
      <c r="D81" s="4"/>
      <c r="G81" s="4">
        <v>5</v>
      </c>
      <c r="H81" s="1" t="s">
        <v>329</v>
      </c>
      <c r="I81" s="1" t="s">
        <v>146</v>
      </c>
    </row>
    <row r="82" spans="1:9" x14ac:dyDescent="0.3">
      <c r="A82" s="4"/>
      <c r="D82" s="4"/>
      <c r="G82" s="4">
        <v>6</v>
      </c>
      <c r="H82" s="1" t="s">
        <v>330</v>
      </c>
      <c r="I82" s="1" t="s">
        <v>145</v>
      </c>
    </row>
    <row r="83" spans="1:9" x14ac:dyDescent="0.3">
      <c r="A83" s="4"/>
      <c r="D83" s="4"/>
      <c r="G83" s="4">
        <v>7</v>
      </c>
      <c r="H83" s="1" t="s">
        <v>331</v>
      </c>
      <c r="I83" s="1" t="s">
        <v>144</v>
      </c>
    </row>
    <row r="84" spans="1:9" x14ac:dyDescent="0.3">
      <c r="A84" s="4"/>
      <c r="D84" s="4"/>
      <c r="G84" s="4">
        <v>8</v>
      </c>
      <c r="H84" s="1" t="s">
        <v>143</v>
      </c>
      <c r="I84" s="1" t="s">
        <v>143</v>
      </c>
    </row>
    <row r="85" spans="1:9" x14ac:dyDescent="0.3">
      <c r="A85" s="4"/>
      <c r="D85" s="4">
        <v>5</v>
      </c>
      <c r="E85" s="1" t="s">
        <v>332</v>
      </c>
      <c r="F85" s="1" t="s">
        <v>142</v>
      </c>
      <c r="G85" s="4">
        <v>1</v>
      </c>
      <c r="H85" s="1" t="s">
        <v>333</v>
      </c>
      <c r="I85" s="1" t="s">
        <v>141</v>
      </c>
    </row>
    <row r="86" spans="1:9" x14ac:dyDescent="0.3">
      <c r="A86" s="4"/>
      <c r="D86" s="4"/>
      <c r="G86" s="4">
        <v>2</v>
      </c>
      <c r="H86" s="1" t="s">
        <v>334</v>
      </c>
      <c r="I86" s="1" t="s">
        <v>140</v>
      </c>
    </row>
    <row r="87" spans="1:9" x14ac:dyDescent="0.3">
      <c r="A87" s="4"/>
      <c r="D87" s="4"/>
      <c r="G87" s="4">
        <v>3</v>
      </c>
      <c r="H87" s="1" t="s">
        <v>327</v>
      </c>
      <c r="I87" s="1" t="s">
        <v>139</v>
      </c>
    </row>
    <row r="88" spans="1:9" x14ac:dyDescent="0.3">
      <c r="A88" s="4"/>
      <c r="D88" s="4"/>
      <c r="G88" s="4">
        <v>4</v>
      </c>
      <c r="H88" s="1" t="s">
        <v>335</v>
      </c>
      <c r="I88" s="1" t="s">
        <v>138</v>
      </c>
    </row>
    <row r="89" spans="1:9" x14ac:dyDescent="0.3">
      <c r="A89" s="4"/>
      <c r="D89" s="4"/>
      <c r="G89" s="4">
        <v>5</v>
      </c>
      <c r="H89" s="1" t="s">
        <v>278</v>
      </c>
      <c r="I89" s="1" t="s">
        <v>137</v>
      </c>
    </row>
    <row r="90" spans="1:9" x14ac:dyDescent="0.3">
      <c r="A90" s="4"/>
      <c r="D90" s="4">
        <v>6</v>
      </c>
      <c r="E90" s="1" t="s">
        <v>336</v>
      </c>
      <c r="F90" s="1" t="s">
        <v>136</v>
      </c>
      <c r="G90" s="4">
        <v>1</v>
      </c>
      <c r="H90" s="1" t="s">
        <v>337</v>
      </c>
      <c r="I90" s="1" t="s">
        <v>135</v>
      </c>
    </row>
    <row r="91" spans="1:9" x14ac:dyDescent="0.3">
      <c r="A91" s="4"/>
      <c r="D91" s="4"/>
      <c r="G91" s="4">
        <v>2</v>
      </c>
      <c r="H91" s="1" t="s">
        <v>338</v>
      </c>
      <c r="I91" s="1" t="s">
        <v>134</v>
      </c>
    </row>
    <row r="92" spans="1:9" x14ac:dyDescent="0.3">
      <c r="A92" s="4"/>
      <c r="D92" s="4"/>
      <c r="G92" s="4">
        <v>3</v>
      </c>
      <c r="H92" s="1" t="s">
        <v>339</v>
      </c>
      <c r="I92" s="1" t="s">
        <v>133</v>
      </c>
    </row>
    <row r="93" spans="1:9" x14ac:dyDescent="0.3">
      <c r="A93" s="4"/>
      <c r="D93" s="4">
        <v>7</v>
      </c>
      <c r="E93" s="1" t="s">
        <v>340</v>
      </c>
      <c r="F93" s="1" t="s">
        <v>132</v>
      </c>
      <c r="G93" s="4">
        <v>1</v>
      </c>
      <c r="H93" s="1" t="s">
        <v>341</v>
      </c>
      <c r="I93" s="1" t="s">
        <v>131</v>
      </c>
    </row>
    <row r="94" spans="1:9" x14ac:dyDescent="0.3">
      <c r="A94" s="4"/>
      <c r="D94" s="4"/>
      <c r="G94" s="4">
        <v>2</v>
      </c>
      <c r="H94" s="1" t="s">
        <v>342</v>
      </c>
      <c r="I94" s="1" t="s">
        <v>130</v>
      </c>
    </row>
    <row r="95" spans="1:9" x14ac:dyDescent="0.3">
      <c r="A95" s="4"/>
      <c r="D95" s="4">
        <v>8</v>
      </c>
      <c r="E95" s="1" t="s">
        <v>343</v>
      </c>
      <c r="F95" s="1" t="s">
        <v>129</v>
      </c>
      <c r="G95" s="4">
        <v>1</v>
      </c>
      <c r="H95" s="1" t="s">
        <v>318</v>
      </c>
      <c r="I95" s="1" t="s">
        <v>128</v>
      </c>
    </row>
    <row r="96" spans="1:9" x14ac:dyDescent="0.3">
      <c r="A96" s="4"/>
      <c r="D96" s="4"/>
      <c r="G96" s="4">
        <v>2</v>
      </c>
      <c r="H96" s="1" t="s">
        <v>344</v>
      </c>
      <c r="I96" s="1" t="s">
        <v>127</v>
      </c>
    </row>
    <row r="97" spans="1:9" x14ac:dyDescent="0.3">
      <c r="A97" s="4"/>
      <c r="D97" s="4"/>
      <c r="G97" s="4">
        <v>3</v>
      </c>
      <c r="H97" s="1" t="s">
        <v>345</v>
      </c>
      <c r="I97" s="1" t="s">
        <v>126</v>
      </c>
    </row>
    <row r="98" spans="1:9" x14ac:dyDescent="0.3">
      <c r="A98" s="4"/>
      <c r="D98" s="4">
        <v>9</v>
      </c>
      <c r="E98" s="1" t="s">
        <v>346</v>
      </c>
      <c r="F98" s="1" t="s">
        <v>125</v>
      </c>
      <c r="G98" s="4">
        <v>1</v>
      </c>
      <c r="H98" s="1" t="s">
        <v>347</v>
      </c>
      <c r="I98" s="1" t="s">
        <v>124</v>
      </c>
    </row>
    <row r="99" spans="1:9" x14ac:dyDescent="0.3">
      <c r="A99" s="4"/>
      <c r="D99" s="4"/>
      <c r="G99" s="4">
        <v>2</v>
      </c>
      <c r="H99" s="1" t="s">
        <v>123</v>
      </c>
      <c r="I99" s="1" t="s">
        <v>123</v>
      </c>
    </row>
    <row r="100" spans="1:9" x14ac:dyDescent="0.3">
      <c r="A100" s="4"/>
      <c r="D100" s="4"/>
      <c r="G100" s="4">
        <v>3</v>
      </c>
      <c r="H100" s="1" t="s">
        <v>348</v>
      </c>
      <c r="I100" s="1" t="s">
        <v>122</v>
      </c>
    </row>
    <row r="101" spans="1:9" x14ac:dyDescent="0.3">
      <c r="A101" s="4"/>
      <c r="D101" s="4">
        <v>10</v>
      </c>
      <c r="E101" s="1" t="s">
        <v>349</v>
      </c>
      <c r="F101" s="1" t="s">
        <v>121</v>
      </c>
      <c r="G101" s="4">
        <v>1</v>
      </c>
      <c r="H101" s="1" t="s">
        <v>350</v>
      </c>
      <c r="I101" s="1" t="s">
        <v>120</v>
      </c>
    </row>
    <row r="102" spans="1:9" x14ac:dyDescent="0.3">
      <c r="A102" s="4"/>
      <c r="D102" s="4"/>
      <c r="G102" s="4">
        <v>2</v>
      </c>
      <c r="H102" s="1" t="s">
        <v>351</v>
      </c>
      <c r="I102" s="1" t="s">
        <v>119</v>
      </c>
    </row>
    <row r="103" spans="1:9" x14ac:dyDescent="0.3">
      <c r="A103" s="4"/>
      <c r="D103" s="4"/>
      <c r="G103" s="4">
        <v>3</v>
      </c>
      <c r="H103" s="6" t="s">
        <v>352</v>
      </c>
      <c r="I103" s="1" t="s">
        <v>118</v>
      </c>
    </row>
    <row r="104" spans="1:9" x14ac:dyDescent="0.3">
      <c r="A104" s="4"/>
      <c r="D104" s="4"/>
      <c r="G104" s="4">
        <v>4</v>
      </c>
      <c r="H104" s="1" t="s">
        <v>353</v>
      </c>
      <c r="I104" s="1" t="s">
        <v>117</v>
      </c>
    </row>
    <row r="105" spans="1:9" x14ac:dyDescent="0.3">
      <c r="A105" s="4"/>
      <c r="D105" s="4"/>
      <c r="G105" s="4">
        <v>5</v>
      </c>
      <c r="H105" s="1" t="s">
        <v>116</v>
      </c>
      <c r="I105" s="1" t="s">
        <v>116</v>
      </c>
    </row>
    <row r="106" spans="1:9" x14ac:dyDescent="0.3">
      <c r="A106" s="4"/>
      <c r="D106" s="4"/>
      <c r="G106" s="4">
        <v>6</v>
      </c>
      <c r="H106" s="1" t="s">
        <v>354</v>
      </c>
      <c r="I106" s="1" t="s">
        <v>115</v>
      </c>
    </row>
    <row r="107" spans="1:9" x14ac:dyDescent="0.3">
      <c r="A107" s="4"/>
      <c r="D107" s="4">
        <v>11</v>
      </c>
      <c r="E107" s="1" t="s">
        <v>355</v>
      </c>
      <c r="F107" s="1" t="s">
        <v>114</v>
      </c>
      <c r="G107" s="4">
        <v>1</v>
      </c>
      <c r="H107" s="1" t="s">
        <v>356</v>
      </c>
      <c r="I107" s="1" t="s">
        <v>113</v>
      </c>
    </row>
    <row r="108" spans="1:9" x14ac:dyDescent="0.3">
      <c r="A108" s="4"/>
      <c r="D108" s="4"/>
      <c r="G108" s="4">
        <v>2</v>
      </c>
      <c r="H108" s="1" t="s">
        <v>357</v>
      </c>
      <c r="I108" s="1" t="s">
        <v>112</v>
      </c>
    </row>
    <row r="109" spans="1:9" x14ac:dyDescent="0.3">
      <c r="A109" s="4"/>
      <c r="D109" s="4"/>
      <c r="G109" s="4">
        <v>3</v>
      </c>
      <c r="H109" s="1" t="s">
        <v>358</v>
      </c>
      <c r="I109" s="1" t="s">
        <v>111</v>
      </c>
    </row>
    <row r="110" spans="1:9" x14ac:dyDescent="0.3">
      <c r="A110" s="4"/>
      <c r="D110" s="4"/>
      <c r="G110" s="4">
        <v>4</v>
      </c>
      <c r="H110" s="1" t="s">
        <v>359</v>
      </c>
      <c r="I110" s="1" t="s">
        <v>54</v>
      </c>
    </row>
    <row r="111" spans="1:9" x14ac:dyDescent="0.3">
      <c r="A111" s="4"/>
      <c r="D111" s="4"/>
      <c r="G111" s="4">
        <v>5</v>
      </c>
      <c r="H111" s="1" t="s">
        <v>360</v>
      </c>
      <c r="I111" s="1" t="s">
        <v>110</v>
      </c>
    </row>
    <row r="112" spans="1:9" x14ac:dyDescent="0.3">
      <c r="A112" s="4"/>
      <c r="D112" s="4"/>
      <c r="G112" s="4">
        <v>6</v>
      </c>
      <c r="H112" s="1" t="s">
        <v>361</v>
      </c>
      <c r="I112" s="1" t="s">
        <v>109</v>
      </c>
    </row>
    <row r="113" spans="1:9" x14ac:dyDescent="0.3">
      <c r="A113" s="4"/>
      <c r="D113" s="4"/>
      <c r="G113" s="4">
        <v>7</v>
      </c>
      <c r="H113" s="1" t="s">
        <v>362</v>
      </c>
      <c r="I113" s="1" t="s">
        <v>66</v>
      </c>
    </row>
    <row r="114" spans="1:9" x14ac:dyDescent="0.3">
      <c r="A114" s="4"/>
      <c r="D114" s="4">
        <v>12</v>
      </c>
      <c r="E114" s="1" t="s">
        <v>363</v>
      </c>
      <c r="F114" s="1" t="s">
        <v>108</v>
      </c>
      <c r="G114" s="4">
        <v>1</v>
      </c>
      <c r="H114" s="1" t="s">
        <v>364</v>
      </c>
      <c r="I114" s="1" t="s">
        <v>107</v>
      </c>
    </row>
    <row r="115" spans="1:9" x14ac:dyDescent="0.3">
      <c r="A115" s="4"/>
      <c r="D115" s="4"/>
      <c r="G115" s="4">
        <v>2</v>
      </c>
      <c r="H115" s="1" t="s">
        <v>365</v>
      </c>
      <c r="I115" s="1" t="s">
        <v>106</v>
      </c>
    </row>
    <row r="116" spans="1:9" x14ac:dyDescent="0.3">
      <c r="A116" s="4"/>
      <c r="D116" s="4"/>
      <c r="G116" s="4">
        <v>3</v>
      </c>
      <c r="H116" s="1" t="s">
        <v>366</v>
      </c>
      <c r="I116" s="1" t="s">
        <v>105</v>
      </c>
    </row>
    <row r="117" spans="1:9" x14ac:dyDescent="0.3">
      <c r="A117" s="4"/>
      <c r="D117" s="4"/>
      <c r="G117" s="4">
        <v>4</v>
      </c>
      <c r="H117" s="1" t="s">
        <v>367</v>
      </c>
      <c r="I117" s="1" t="s">
        <v>104</v>
      </c>
    </row>
    <row r="118" spans="1:9" x14ac:dyDescent="0.3">
      <c r="A118" s="4"/>
      <c r="D118" s="4"/>
      <c r="G118" s="4">
        <v>5</v>
      </c>
      <c r="H118" s="1" t="s">
        <v>368</v>
      </c>
      <c r="I118" s="1" t="s">
        <v>103</v>
      </c>
    </row>
    <row r="119" spans="1:9" x14ac:dyDescent="0.3">
      <c r="A119" s="4"/>
      <c r="D119" s="4"/>
      <c r="G119" s="4">
        <v>6</v>
      </c>
      <c r="H119" s="6" t="s">
        <v>369</v>
      </c>
      <c r="I119" s="1" t="s">
        <v>81</v>
      </c>
    </row>
    <row r="120" spans="1:9" x14ac:dyDescent="0.3">
      <c r="A120" s="3"/>
      <c r="B120" s="2"/>
      <c r="C120" s="2"/>
      <c r="D120" s="3"/>
      <c r="E120" s="2"/>
      <c r="F120" s="2"/>
      <c r="G120" s="3">
        <v>7</v>
      </c>
      <c r="H120" s="2" t="s">
        <v>370</v>
      </c>
      <c r="I120" s="2" t="s">
        <v>102</v>
      </c>
    </row>
    <row r="121" spans="1:9" x14ac:dyDescent="0.3">
      <c r="A121" s="4">
        <v>4</v>
      </c>
      <c r="B121" s="92" t="s">
        <v>371</v>
      </c>
      <c r="C121" s="92" t="s">
        <v>629</v>
      </c>
      <c r="D121" s="4">
        <v>1</v>
      </c>
      <c r="E121" s="1" t="s">
        <v>372</v>
      </c>
      <c r="F121" s="1" t="s">
        <v>15</v>
      </c>
      <c r="G121" s="4">
        <v>1</v>
      </c>
      <c r="H121" s="1" t="s">
        <v>101</v>
      </c>
      <c r="I121" s="1" t="s">
        <v>101</v>
      </c>
    </row>
    <row r="122" spans="1:9" x14ac:dyDescent="0.3">
      <c r="A122" s="4"/>
      <c r="B122" s="93"/>
      <c r="C122" s="93"/>
      <c r="D122" s="4"/>
      <c r="G122" s="4">
        <v>2</v>
      </c>
      <c r="H122" s="1" t="s">
        <v>100</v>
      </c>
      <c r="I122" s="1" t="s">
        <v>100</v>
      </c>
    </row>
    <row r="123" spans="1:9" x14ac:dyDescent="0.3">
      <c r="A123" s="4"/>
      <c r="D123" s="4"/>
      <c r="G123" s="4">
        <v>3</v>
      </c>
      <c r="H123" s="1" t="s">
        <v>99</v>
      </c>
      <c r="I123" s="1" t="s">
        <v>99</v>
      </c>
    </row>
    <row r="124" spans="1:9" x14ac:dyDescent="0.3">
      <c r="A124" s="4"/>
      <c r="D124" s="4"/>
      <c r="G124" s="4">
        <v>4</v>
      </c>
      <c r="H124" s="1" t="s">
        <v>98</v>
      </c>
      <c r="I124" s="1" t="s">
        <v>98</v>
      </c>
    </row>
    <row r="125" spans="1:9" x14ac:dyDescent="0.3">
      <c r="A125" s="4"/>
      <c r="D125" s="4"/>
      <c r="G125" s="4">
        <v>5</v>
      </c>
      <c r="H125" s="1" t="s">
        <v>373</v>
      </c>
      <c r="I125" s="1" t="s">
        <v>97</v>
      </c>
    </row>
    <row r="126" spans="1:9" x14ac:dyDescent="0.3">
      <c r="A126" s="4"/>
      <c r="D126" s="4">
        <v>2</v>
      </c>
      <c r="E126" s="1" t="s">
        <v>374</v>
      </c>
      <c r="F126" s="1" t="s">
        <v>96</v>
      </c>
      <c r="G126" s="4">
        <v>1</v>
      </c>
      <c r="H126" s="1" t="s">
        <v>375</v>
      </c>
      <c r="I126" s="1" t="s">
        <v>95</v>
      </c>
    </row>
    <row r="127" spans="1:9" x14ac:dyDescent="0.3">
      <c r="A127" s="4"/>
      <c r="D127" s="4"/>
      <c r="G127" s="4">
        <v>2</v>
      </c>
      <c r="H127" s="1" t="s">
        <v>376</v>
      </c>
      <c r="I127" s="1" t="s">
        <v>94</v>
      </c>
    </row>
    <row r="128" spans="1:9" x14ac:dyDescent="0.3">
      <c r="A128" s="4"/>
      <c r="D128" s="4"/>
      <c r="G128" s="4">
        <v>3</v>
      </c>
      <c r="H128" s="1" t="s">
        <v>377</v>
      </c>
      <c r="I128" s="1" t="s">
        <v>93</v>
      </c>
    </row>
    <row r="129" spans="1:9" x14ac:dyDescent="0.3">
      <c r="A129" s="4"/>
      <c r="D129" s="4"/>
      <c r="G129" s="4">
        <v>4</v>
      </c>
      <c r="H129" s="1" t="s">
        <v>378</v>
      </c>
      <c r="I129" s="1" t="s">
        <v>92</v>
      </c>
    </row>
    <row r="130" spans="1:9" x14ac:dyDescent="0.3">
      <c r="A130" s="4"/>
      <c r="D130" s="4">
        <v>3</v>
      </c>
      <c r="E130" s="1" t="s">
        <v>379</v>
      </c>
      <c r="F130" s="1" t="s">
        <v>91</v>
      </c>
      <c r="G130" s="4">
        <v>1</v>
      </c>
      <c r="H130" s="1" t="s">
        <v>380</v>
      </c>
      <c r="I130" s="1" t="s">
        <v>90</v>
      </c>
    </row>
    <row r="131" spans="1:9" x14ac:dyDescent="0.3">
      <c r="A131" s="4"/>
      <c r="D131" s="4"/>
      <c r="G131" s="4">
        <v>2</v>
      </c>
      <c r="H131" s="1" t="s">
        <v>381</v>
      </c>
      <c r="I131" s="1" t="s">
        <v>89</v>
      </c>
    </row>
    <row r="132" spans="1:9" x14ac:dyDescent="0.3">
      <c r="A132" s="4"/>
      <c r="D132" s="4"/>
      <c r="G132" s="4">
        <v>3</v>
      </c>
      <c r="H132" s="1" t="s">
        <v>382</v>
      </c>
      <c r="I132" s="1" t="s">
        <v>88</v>
      </c>
    </row>
    <row r="133" spans="1:9" x14ac:dyDescent="0.3">
      <c r="A133" s="4"/>
      <c r="D133" s="4"/>
      <c r="G133" s="4">
        <v>4</v>
      </c>
      <c r="H133" s="1" t="s">
        <v>383</v>
      </c>
      <c r="I133" s="1" t="s">
        <v>87</v>
      </c>
    </row>
    <row r="134" spans="1:9" x14ac:dyDescent="0.3">
      <c r="A134" s="4"/>
      <c r="D134" s="4"/>
      <c r="G134" s="4">
        <v>5</v>
      </c>
      <c r="H134" s="6" t="s">
        <v>384</v>
      </c>
      <c r="I134" s="1" t="s">
        <v>86</v>
      </c>
    </row>
    <row r="135" spans="1:9" x14ac:dyDescent="0.3">
      <c r="A135" s="4"/>
      <c r="D135" s="4">
        <v>4</v>
      </c>
      <c r="E135" s="1" t="s">
        <v>85</v>
      </c>
      <c r="F135" s="1" t="s">
        <v>85</v>
      </c>
      <c r="G135" s="4">
        <v>1</v>
      </c>
      <c r="H135" s="1" t="s">
        <v>254</v>
      </c>
      <c r="I135" s="1" t="s">
        <v>84</v>
      </c>
    </row>
    <row r="136" spans="1:9" x14ac:dyDescent="0.3">
      <c r="A136" s="4"/>
      <c r="D136" s="4"/>
      <c r="G136" s="4">
        <v>2</v>
      </c>
      <c r="H136" s="1" t="s">
        <v>385</v>
      </c>
      <c r="I136" s="1" t="s">
        <v>83</v>
      </c>
    </row>
    <row r="137" spans="1:9" x14ac:dyDescent="0.3">
      <c r="A137" s="4"/>
      <c r="D137" s="4"/>
      <c r="G137" s="4">
        <v>3</v>
      </c>
      <c r="H137" s="1" t="s">
        <v>386</v>
      </c>
      <c r="I137" s="1" t="s">
        <v>82</v>
      </c>
    </row>
    <row r="138" spans="1:9" x14ac:dyDescent="0.3">
      <c r="A138" s="4"/>
      <c r="D138" s="4"/>
      <c r="G138" s="4">
        <v>4</v>
      </c>
      <c r="H138" s="6" t="s">
        <v>369</v>
      </c>
      <c r="I138" s="1" t="s">
        <v>81</v>
      </c>
    </row>
    <row r="139" spans="1:9" x14ac:dyDescent="0.3">
      <c r="A139" s="4"/>
      <c r="D139" s="4"/>
      <c r="G139" s="4">
        <v>5</v>
      </c>
      <c r="H139" s="1" t="s">
        <v>387</v>
      </c>
      <c r="I139" s="1" t="s">
        <v>80</v>
      </c>
    </row>
    <row r="140" spans="1:9" x14ac:dyDescent="0.3">
      <c r="A140" s="4"/>
      <c r="D140" s="4"/>
      <c r="G140" s="4">
        <v>6</v>
      </c>
      <c r="H140" s="1" t="s">
        <v>388</v>
      </c>
      <c r="I140" s="1" t="s">
        <v>79</v>
      </c>
    </row>
    <row r="141" spans="1:9" x14ac:dyDescent="0.3">
      <c r="A141" s="4"/>
      <c r="D141" s="4"/>
      <c r="G141" s="4">
        <v>7</v>
      </c>
      <c r="H141" s="1" t="s">
        <v>389</v>
      </c>
      <c r="I141" s="1" t="s">
        <v>78</v>
      </c>
    </row>
    <row r="142" spans="1:9" x14ac:dyDescent="0.3">
      <c r="A142" s="4"/>
      <c r="D142" s="4"/>
      <c r="G142" s="4">
        <v>8</v>
      </c>
      <c r="H142" s="1" t="s">
        <v>77</v>
      </c>
      <c r="I142" s="1" t="s">
        <v>77</v>
      </c>
    </row>
    <row r="143" spans="1:9" x14ac:dyDescent="0.3">
      <c r="A143" s="4"/>
      <c r="D143" s="4">
        <v>5</v>
      </c>
      <c r="E143" s="1" t="s">
        <v>252</v>
      </c>
      <c r="F143" s="1" t="s">
        <v>17</v>
      </c>
      <c r="G143" s="4">
        <v>1</v>
      </c>
      <c r="H143" s="1" t="s">
        <v>390</v>
      </c>
      <c r="I143" s="1" t="s">
        <v>76</v>
      </c>
    </row>
    <row r="144" spans="1:9" x14ac:dyDescent="0.3">
      <c r="A144" s="4"/>
      <c r="D144" s="4"/>
      <c r="G144" s="4">
        <v>2</v>
      </c>
      <c r="H144" s="1" t="s">
        <v>391</v>
      </c>
      <c r="I144" s="1" t="s">
        <v>75</v>
      </c>
    </row>
    <row r="145" spans="1:9" x14ac:dyDescent="0.3">
      <c r="A145" s="4"/>
      <c r="D145" s="4"/>
      <c r="G145" s="4">
        <v>3</v>
      </c>
      <c r="H145" s="1" t="s">
        <v>392</v>
      </c>
      <c r="I145" s="1" t="s">
        <v>74</v>
      </c>
    </row>
    <row r="146" spans="1:9" x14ac:dyDescent="0.3">
      <c r="A146" s="4"/>
      <c r="D146" s="4"/>
      <c r="G146" s="4">
        <v>4</v>
      </c>
      <c r="H146" s="1" t="s">
        <v>393</v>
      </c>
      <c r="I146" s="1" t="s">
        <v>73</v>
      </c>
    </row>
    <row r="147" spans="1:9" x14ac:dyDescent="0.3">
      <c r="A147" s="4"/>
      <c r="D147" s="4"/>
      <c r="G147" s="4">
        <v>5</v>
      </c>
      <c r="H147" s="6" t="s">
        <v>604</v>
      </c>
      <c r="I147" s="1" t="s">
        <v>72</v>
      </c>
    </row>
    <row r="148" spans="1:9" x14ac:dyDescent="0.3">
      <c r="A148" s="4"/>
      <c r="D148" s="4">
        <v>6</v>
      </c>
      <c r="E148" s="1" t="s">
        <v>394</v>
      </c>
      <c r="F148" s="1" t="s">
        <v>71</v>
      </c>
      <c r="G148" s="4">
        <v>1</v>
      </c>
      <c r="H148" s="6" t="s">
        <v>395</v>
      </c>
      <c r="I148" s="1" t="s">
        <v>70</v>
      </c>
    </row>
    <row r="149" spans="1:9" x14ac:dyDescent="0.3">
      <c r="A149" s="4"/>
      <c r="D149" s="4"/>
      <c r="G149" s="4">
        <v>2</v>
      </c>
      <c r="H149" s="1" t="s">
        <v>69</v>
      </c>
      <c r="I149" s="1" t="s">
        <v>69</v>
      </c>
    </row>
    <row r="150" spans="1:9" x14ac:dyDescent="0.3">
      <c r="A150" s="4"/>
      <c r="D150" s="4"/>
      <c r="G150" s="4">
        <v>3</v>
      </c>
      <c r="H150" s="1" t="s">
        <v>396</v>
      </c>
      <c r="I150" s="1" t="s">
        <v>68</v>
      </c>
    </row>
    <row r="151" spans="1:9" x14ac:dyDescent="0.3">
      <c r="A151" s="4"/>
      <c r="D151" s="4"/>
      <c r="G151" s="4">
        <v>4</v>
      </c>
      <c r="H151" s="1" t="s">
        <v>397</v>
      </c>
      <c r="I151" s="1" t="s">
        <v>67</v>
      </c>
    </row>
    <row r="152" spans="1:9" x14ac:dyDescent="0.3">
      <c r="A152" s="4"/>
      <c r="D152" s="4"/>
      <c r="G152" s="4">
        <v>5</v>
      </c>
      <c r="H152" s="1" t="s">
        <v>362</v>
      </c>
      <c r="I152" s="1" t="s">
        <v>66</v>
      </c>
    </row>
    <row r="153" spans="1:9" x14ac:dyDescent="0.3">
      <c r="A153" s="4"/>
      <c r="D153" s="4">
        <v>7</v>
      </c>
      <c r="E153" s="1" t="s">
        <v>398</v>
      </c>
      <c r="F153" s="1" t="s">
        <v>65</v>
      </c>
      <c r="G153" s="4">
        <v>1</v>
      </c>
      <c r="H153" s="1" t="s">
        <v>399</v>
      </c>
      <c r="I153" s="1" t="s">
        <v>64</v>
      </c>
    </row>
    <row r="154" spans="1:9" x14ac:dyDescent="0.3">
      <c r="A154" s="4"/>
      <c r="D154" s="4"/>
      <c r="G154" s="4">
        <v>2</v>
      </c>
      <c r="H154" s="1" t="s">
        <v>400</v>
      </c>
      <c r="I154" s="1" t="s">
        <v>63</v>
      </c>
    </row>
    <row r="155" spans="1:9" x14ac:dyDescent="0.3">
      <c r="A155" s="4"/>
      <c r="D155" s="4"/>
      <c r="G155" s="4">
        <v>3</v>
      </c>
      <c r="H155" s="1" t="s">
        <v>401</v>
      </c>
      <c r="I155" s="1" t="s">
        <v>62</v>
      </c>
    </row>
    <row r="156" spans="1:9" x14ac:dyDescent="0.3">
      <c r="A156" s="4"/>
      <c r="D156" s="4"/>
      <c r="G156" s="4">
        <v>4</v>
      </c>
      <c r="H156" s="1" t="s">
        <v>402</v>
      </c>
      <c r="I156" s="1" t="s">
        <v>61</v>
      </c>
    </row>
    <row r="157" spans="1:9" x14ac:dyDescent="0.3">
      <c r="A157" s="4"/>
      <c r="D157" s="4"/>
      <c r="G157" s="4">
        <v>5</v>
      </c>
      <c r="H157" s="1" t="s">
        <v>403</v>
      </c>
      <c r="I157" s="1" t="s">
        <v>60</v>
      </c>
    </row>
    <row r="158" spans="1:9" x14ac:dyDescent="0.3">
      <c r="A158" s="4"/>
      <c r="D158" s="4"/>
      <c r="G158" s="4">
        <v>6</v>
      </c>
      <c r="H158" s="1" t="s">
        <v>404</v>
      </c>
      <c r="I158" s="1" t="s">
        <v>59</v>
      </c>
    </row>
    <row r="159" spans="1:9" x14ac:dyDescent="0.3">
      <c r="A159" s="4"/>
      <c r="D159" s="4">
        <v>8</v>
      </c>
      <c r="E159" s="1" t="s">
        <v>405</v>
      </c>
      <c r="F159" s="1" t="s">
        <v>58</v>
      </c>
      <c r="G159" s="4">
        <v>1</v>
      </c>
      <c r="H159" s="1" t="s">
        <v>57</v>
      </c>
      <c r="I159" s="1" t="s">
        <v>57</v>
      </c>
    </row>
    <row r="160" spans="1:9" x14ac:dyDescent="0.3">
      <c r="A160" s="4"/>
      <c r="D160" s="4"/>
      <c r="G160" s="4">
        <v>2</v>
      </c>
      <c r="H160" s="1" t="s">
        <v>406</v>
      </c>
      <c r="I160" s="1" t="s">
        <v>56</v>
      </c>
    </row>
    <row r="161" spans="1:9" x14ac:dyDescent="0.3">
      <c r="A161" s="4"/>
      <c r="D161" s="4"/>
      <c r="G161" s="4">
        <v>3</v>
      </c>
      <c r="H161" s="1" t="s">
        <v>407</v>
      </c>
      <c r="I161" s="1" t="s">
        <v>55</v>
      </c>
    </row>
    <row r="162" spans="1:9" x14ac:dyDescent="0.3">
      <c r="A162" s="4"/>
      <c r="D162" s="4">
        <v>9</v>
      </c>
      <c r="E162" s="6" t="s">
        <v>408</v>
      </c>
      <c r="F162" s="1" t="s">
        <v>16</v>
      </c>
      <c r="G162" s="4">
        <v>1</v>
      </c>
      <c r="H162" s="1" t="s">
        <v>359</v>
      </c>
      <c r="I162" s="1" t="s">
        <v>54</v>
      </c>
    </row>
    <row r="163" spans="1:9" x14ac:dyDescent="0.3">
      <c r="A163" s="4"/>
      <c r="D163" s="4"/>
      <c r="G163" s="4">
        <v>2</v>
      </c>
      <c r="H163" s="1" t="s">
        <v>383</v>
      </c>
      <c r="I163" s="1" t="s">
        <v>53</v>
      </c>
    </row>
    <row r="164" spans="1:9" x14ac:dyDescent="0.3">
      <c r="A164" s="4"/>
      <c r="D164" s="4"/>
      <c r="G164" s="4">
        <v>3</v>
      </c>
      <c r="H164" s="1" t="s">
        <v>409</v>
      </c>
      <c r="I164" s="1" t="s">
        <v>52</v>
      </c>
    </row>
    <row r="165" spans="1:9" x14ac:dyDescent="0.3">
      <c r="A165" s="3"/>
      <c r="B165" s="2"/>
      <c r="C165" s="2"/>
      <c r="D165" s="3"/>
      <c r="E165" s="2"/>
      <c r="F165" s="2"/>
      <c r="G165" s="3">
        <v>4</v>
      </c>
      <c r="H165" s="2" t="s">
        <v>410</v>
      </c>
      <c r="I165" s="2" t="s">
        <v>51</v>
      </c>
    </row>
    <row r="166" spans="1:9" x14ac:dyDescent="0.3">
      <c r="A166" s="4">
        <v>5</v>
      </c>
      <c r="B166" s="92" t="s">
        <v>411</v>
      </c>
      <c r="C166" s="92" t="s">
        <v>50</v>
      </c>
      <c r="D166" s="4">
        <v>1</v>
      </c>
      <c r="E166" s="1" t="s">
        <v>412</v>
      </c>
      <c r="F166" s="1" t="s">
        <v>49</v>
      </c>
      <c r="G166" s="4">
        <v>1</v>
      </c>
      <c r="H166" s="1" t="s">
        <v>413</v>
      </c>
      <c r="I166" s="1" t="s">
        <v>48</v>
      </c>
    </row>
    <row r="167" spans="1:9" x14ac:dyDescent="0.3">
      <c r="A167" s="4"/>
      <c r="B167" s="93"/>
      <c r="C167" s="93"/>
      <c r="D167" s="4"/>
      <c r="G167" s="4">
        <v>2</v>
      </c>
      <c r="H167" s="1" t="s">
        <v>414</v>
      </c>
      <c r="I167" s="1" t="s">
        <v>47</v>
      </c>
    </row>
    <row r="168" spans="1:9" x14ac:dyDescent="0.3">
      <c r="A168" s="4"/>
      <c r="D168" s="4"/>
      <c r="G168" s="4">
        <v>3</v>
      </c>
      <c r="H168" s="1" t="s">
        <v>415</v>
      </c>
      <c r="I168" s="1" t="s">
        <v>46</v>
      </c>
    </row>
    <row r="169" spans="1:9" x14ac:dyDescent="0.3">
      <c r="A169" s="3"/>
      <c r="B169" s="2"/>
      <c r="C169" s="2"/>
      <c r="D169" s="3"/>
      <c r="E169" s="2"/>
      <c r="F169" s="2"/>
      <c r="G169" s="3">
        <v>4</v>
      </c>
      <c r="H169" s="2" t="s">
        <v>416</v>
      </c>
      <c r="I169" s="2" t="s">
        <v>45</v>
      </c>
    </row>
    <row r="170" spans="1:9" x14ac:dyDescent="0.3">
      <c r="A170" s="4">
        <v>6</v>
      </c>
      <c r="B170" s="1" t="s">
        <v>417</v>
      </c>
      <c r="C170" s="1" t="s">
        <v>44</v>
      </c>
      <c r="D170" s="4">
        <v>1</v>
      </c>
      <c r="E170" s="1" t="s">
        <v>418</v>
      </c>
      <c r="F170" s="1" t="s">
        <v>43</v>
      </c>
      <c r="G170" s="4">
        <v>1</v>
      </c>
      <c r="H170" s="1" t="s">
        <v>42</v>
      </c>
      <c r="I170" s="1" t="s">
        <v>42</v>
      </c>
    </row>
    <row r="171" spans="1:9" x14ac:dyDescent="0.3">
      <c r="A171" s="4"/>
      <c r="D171" s="4"/>
      <c r="G171" s="4">
        <v>2</v>
      </c>
      <c r="H171" s="1" t="s">
        <v>419</v>
      </c>
      <c r="I171" s="1" t="s">
        <v>41</v>
      </c>
    </row>
    <row r="172" spans="1:9" x14ac:dyDescent="0.3">
      <c r="A172" s="4"/>
      <c r="D172" s="4"/>
      <c r="G172" s="4">
        <v>3</v>
      </c>
      <c r="H172" s="1" t="s">
        <v>420</v>
      </c>
      <c r="I172" s="1" t="s">
        <v>40</v>
      </c>
    </row>
    <row r="173" spans="1:9" x14ac:dyDescent="0.3">
      <c r="A173" s="4"/>
      <c r="D173" s="4"/>
      <c r="G173" s="4">
        <v>4</v>
      </c>
      <c r="H173" s="1" t="s">
        <v>421</v>
      </c>
      <c r="I173" s="1" t="s">
        <v>39</v>
      </c>
    </row>
    <row r="174" spans="1:9" x14ac:dyDescent="0.3">
      <c r="A174" s="4"/>
      <c r="D174" s="4"/>
      <c r="G174" s="4">
        <v>5</v>
      </c>
      <c r="H174" s="1" t="s">
        <v>422</v>
      </c>
      <c r="I174" s="1" t="s">
        <v>38</v>
      </c>
    </row>
    <row r="175" spans="1:9" x14ac:dyDescent="0.3">
      <c r="A175" s="4"/>
      <c r="D175" s="4"/>
      <c r="G175" s="4">
        <v>6</v>
      </c>
      <c r="H175" s="1" t="s">
        <v>423</v>
      </c>
      <c r="I175" s="1" t="s">
        <v>37</v>
      </c>
    </row>
    <row r="176" spans="1:9" x14ac:dyDescent="0.3">
      <c r="A176" s="4"/>
      <c r="D176" s="4">
        <v>2</v>
      </c>
      <c r="E176" s="1" t="s">
        <v>424</v>
      </c>
      <c r="F176" s="1" t="s">
        <v>36</v>
      </c>
      <c r="G176" s="4">
        <v>1</v>
      </c>
      <c r="H176" s="1" t="s">
        <v>425</v>
      </c>
      <c r="I176" s="1" t="s">
        <v>35</v>
      </c>
    </row>
    <row r="177" spans="1:9" x14ac:dyDescent="0.3">
      <c r="A177" s="4"/>
      <c r="D177" s="4">
        <v>3</v>
      </c>
      <c r="E177" s="1" t="s">
        <v>426</v>
      </c>
      <c r="F177" s="1" t="s">
        <v>34</v>
      </c>
      <c r="G177" s="4">
        <v>1</v>
      </c>
      <c r="H177" s="1" t="s">
        <v>427</v>
      </c>
      <c r="I177" s="1" t="s">
        <v>33</v>
      </c>
    </row>
    <row r="178" spans="1:9" x14ac:dyDescent="0.3">
      <c r="A178" s="4"/>
      <c r="D178" s="4"/>
      <c r="G178" s="4">
        <v>2</v>
      </c>
      <c r="H178" s="1" t="s">
        <v>428</v>
      </c>
      <c r="I178" s="1" t="s">
        <v>32</v>
      </c>
    </row>
    <row r="179" spans="1:9" x14ac:dyDescent="0.3">
      <c r="A179" s="4"/>
      <c r="D179" s="4"/>
      <c r="G179" s="4">
        <v>3</v>
      </c>
      <c r="H179" s="1" t="s">
        <v>429</v>
      </c>
      <c r="I179" s="1" t="s">
        <v>31</v>
      </c>
    </row>
    <row r="180" spans="1:9" x14ac:dyDescent="0.3">
      <c r="A180" s="4"/>
      <c r="D180" s="4"/>
      <c r="G180" s="4">
        <v>4</v>
      </c>
      <c r="H180" s="1" t="s">
        <v>430</v>
      </c>
      <c r="I180" s="1" t="s">
        <v>30</v>
      </c>
    </row>
    <row r="181" spans="1:9" x14ac:dyDescent="0.3">
      <c r="A181" s="4"/>
      <c r="D181" s="4"/>
      <c r="G181" s="4">
        <v>5</v>
      </c>
      <c r="H181" s="6" t="s">
        <v>431</v>
      </c>
      <c r="I181" s="1" t="s">
        <v>29</v>
      </c>
    </row>
    <row r="182" spans="1:9" x14ac:dyDescent="0.3">
      <c r="A182" s="4"/>
      <c r="D182" s="4"/>
      <c r="G182" s="4">
        <v>6</v>
      </c>
      <c r="H182" s="1" t="s">
        <v>432</v>
      </c>
      <c r="I182" s="1" t="s">
        <v>28</v>
      </c>
    </row>
    <row r="183" spans="1:9" x14ac:dyDescent="0.3">
      <c r="A183" s="4"/>
      <c r="D183" s="4"/>
      <c r="G183" s="4">
        <v>7</v>
      </c>
      <c r="H183" s="1" t="s">
        <v>433</v>
      </c>
      <c r="I183" s="1" t="s">
        <v>27</v>
      </c>
    </row>
    <row r="184" spans="1:9" x14ac:dyDescent="0.3">
      <c r="A184" s="4"/>
      <c r="D184" s="4"/>
      <c r="G184" s="4">
        <v>8</v>
      </c>
      <c r="H184" s="1" t="s">
        <v>434</v>
      </c>
      <c r="I184" s="1" t="s">
        <v>26</v>
      </c>
    </row>
    <row r="185" spans="1:9" x14ac:dyDescent="0.3">
      <c r="A185" s="4"/>
      <c r="D185" s="4"/>
      <c r="G185" s="4">
        <v>9</v>
      </c>
      <c r="H185" s="1" t="s">
        <v>435</v>
      </c>
      <c r="I185" s="1" t="s">
        <v>25</v>
      </c>
    </row>
    <row r="186" spans="1:9" x14ac:dyDescent="0.3">
      <c r="A186" s="4"/>
      <c r="D186" s="4">
        <v>4</v>
      </c>
      <c r="E186" s="1" t="s">
        <v>436</v>
      </c>
      <c r="F186" s="1" t="s">
        <v>24</v>
      </c>
      <c r="G186" s="4">
        <v>1</v>
      </c>
      <c r="H186" s="1" t="s">
        <v>383</v>
      </c>
      <c r="I186" s="1" t="s">
        <v>23</v>
      </c>
    </row>
    <row r="187" spans="1:9" x14ac:dyDescent="0.3">
      <c r="A187" s="4"/>
      <c r="D187" s="4"/>
      <c r="G187" s="4">
        <v>2</v>
      </c>
      <c r="H187" s="1" t="s">
        <v>437</v>
      </c>
      <c r="I187" s="1" t="s">
        <v>22</v>
      </c>
    </row>
    <row r="188" spans="1:9" x14ac:dyDescent="0.3">
      <c r="A188" s="4"/>
      <c r="D188" s="4"/>
      <c r="G188" s="4">
        <v>3</v>
      </c>
      <c r="H188" s="1" t="s">
        <v>438</v>
      </c>
      <c r="I188" s="1" t="s">
        <v>21</v>
      </c>
    </row>
    <row r="189" spans="1:9" x14ac:dyDescent="0.3">
      <c r="A189" s="4"/>
      <c r="D189" s="4"/>
      <c r="G189" s="4">
        <v>4</v>
      </c>
      <c r="H189" s="1" t="s">
        <v>439</v>
      </c>
      <c r="I189" s="1" t="s">
        <v>20</v>
      </c>
    </row>
    <row r="190" spans="1:9" x14ac:dyDescent="0.3">
      <c r="A190" s="4"/>
      <c r="D190" s="4"/>
      <c r="G190" s="4">
        <v>5</v>
      </c>
      <c r="H190" s="1" t="s">
        <v>440</v>
      </c>
      <c r="I190" s="1" t="s">
        <v>19</v>
      </c>
    </row>
    <row r="191" spans="1:9" x14ac:dyDescent="0.3">
      <c r="A191" s="4"/>
      <c r="D191" s="4"/>
      <c r="G191" s="4">
        <v>6</v>
      </c>
      <c r="H191" s="1" t="s">
        <v>441</v>
      </c>
      <c r="I191" s="1" t="s">
        <v>18</v>
      </c>
    </row>
    <row r="192" spans="1:9" x14ac:dyDescent="0.3">
      <c r="A192" s="4"/>
      <c r="D192" s="4"/>
      <c r="G192" s="4">
        <v>7</v>
      </c>
      <c r="H192" s="1" t="s">
        <v>252</v>
      </c>
      <c r="I192" s="1" t="s">
        <v>17</v>
      </c>
    </row>
    <row r="193" spans="1:9" x14ac:dyDescent="0.3">
      <c r="A193" s="4"/>
      <c r="D193" s="4"/>
      <c r="G193" s="4">
        <v>8</v>
      </c>
      <c r="H193" s="6" t="s">
        <v>442</v>
      </c>
      <c r="I193" s="1" t="s">
        <v>16</v>
      </c>
    </row>
    <row r="194" spans="1:9" x14ac:dyDescent="0.3">
      <c r="A194" s="4"/>
      <c r="D194" s="4">
        <v>5</v>
      </c>
      <c r="E194" s="1" t="s">
        <v>443</v>
      </c>
      <c r="F194" s="1" t="s">
        <v>15</v>
      </c>
      <c r="G194" s="4">
        <v>1</v>
      </c>
      <c r="H194" s="1" t="s">
        <v>444</v>
      </c>
      <c r="I194" s="1" t="s">
        <v>14</v>
      </c>
    </row>
    <row r="195" spans="1:9" x14ac:dyDescent="0.3">
      <c r="A195" s="4"/>
      <c r="D195" s="4">
        <v>6</v>
      </c>
      <c r="E195" s="1" t="s">
        <v>445</v>
      </c>
      <c r="F195" s="1" t="s">
        <v>13</v>
      </c>
      <c r="G195" s="4">
        <v>1</v>
      </c>
      <c r="H195" s="1" t="s">
        <v>446</v>
      </c>
      <c r="I195" s="1" t="s">
        <v>12</v>
      </c>
    </row>
    <row r="196" spans="1:9" x14ac:dyDescent="0.3">
      <c r="A196" s="4"/>
      <c r="D196" s="4"/>
      <c r="G196" s="4">
        <v>2</v>
      </c>
      <c r="H196" s="1" t="s">
        <v>447</v>
      </c>
      <c r="I196" s="1" t="s">
        <v>11</v>
      </c>
    </row>
    <row r="197" spans="1:9" x14ac:dyDescent="0.3">
      <c r="A197" s="4"/>
      <c r="D197" s="4"/>
      <c r="G197" s="4">
        <v>3</v>
      </c>
      <c r="H197" s="1" t="s">
        <v>448</v>
      </c>
      <c r="I197" s="1" t="s">
        <v>10</v>
      </c>
    </row>
    <row r="198" spans="1:9" x14ac:dyDescent="0.3">
      <c r="A198" s="3"/>
      <c r="B198" s="2"/>
      <c r="C198" s="2"/>
      <c r="D198" s="3">
        <v>7</v>
      </c>
      <c r="E198" s="2" t="s">
        <v>449</v>
      </c>
      <c r="F198" s="2" t="s">
        <v>9</v>
      </c>
      <c r="G198" s="3">
        <v>1</v>
      </c>
      <c r="H198" s="2" t="s">
        <v>450</v>
      </c>
      <c r="I198" s="2" t="s">
        <v>8</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workbookViewId="0">
      <pane ySplit="1" topLeftCell="A2" activePane="bottomLeft" state="frozen"/>
      <selection activeCell="B36" sqref="B36"/>
      <selection pane="bottomLeft"/>
    </sheetView>
  </sheetViews>
  <sheetFormatPr defaultColWidth="9.09765625" defaultRowHeight="13.3" x14ac:dyDescent="0.3"/>
  <cols>
    <col min="1" max="1" width="7.3984375" style="33" bestFit="1" customWidth="1"/>
    <col min="2" max="2" width="60.59765625" style="33" bestFit="1" customWidth="1"/>
    <col min="3" max="3" width="69.69921875" style="33" bestFit="1" customWidth="1"/>
    <col min="4" max="16384" width="9.09765625" style="23"/>
  </cols>
  <sheetData>
    <row r="1" spans="1:9" ht="14.4" x14ac:dyDescent="0.3">
      <c r="A1" s="31" t="s">
        <v>606</v>
      </c>
      <c r="B1" s="31" t="s">
        <v>452</v>
      </c>
      <c r="C1" s="31" t="s">
        <v>605</v>
      </c>
      <c r="I1" s="7"/>
    </row>
    <row r="2" spans="1:9" s="24" customFormat="1" ht="12.75" customHeight="1" x14ac:dyDescent="0.3">
      <c r="A2" s="32">
        <v>1</v>
      </c>
      <c r="B2" s="34" t="s">
        <v>532</v>
      </c>
      <c r="C2" s="34" t="s">
        <v>461</v>
      </c>
    </row>
    <row r="3" spans="1:9" s="24" customFormat="1" ht="12.75" customHeight="1" x14ac:dyDescent="0.3">
      <c r="A3" s="32">
        <v>2</v>
      </c>
      <c r="B3" s="34" t="s">
        <v>602</v>
      </c>
      <c r="C3" s="34" t="s">
        <v>462</v>
      </c>
    </row>
    <row r="4" spans="1:9" s="24" customFormat="1" ht="12.75" customHeight="1" x14ac:dyDescent="0.3">
      <c r="A4" s="32">
        <v>3</v>
      </c>
      <c r="B4" s="34" t="s">
        <v>601</v>
      </c>
      <c r="C4" s="34" t="s">
        <v>463</v>
      </c>
    </row>
    <row r="5" spans="1:9" s="24" customFormat="1" ht="12.75" customHeight="1" x14ac:dyDescent="0.3">
      <c r="A5" s="32">
        <v>4</v>
      </c>
      <c r="B5" s="34" t="s">
        <v>600</v>
      </c>
      <c r="C5" s="34" t="s">
        <v>464</v>
      </c>
    </row>
    <row r="6" spans="1:9" s="24" customFormat="1" ht="12.75" customHeight="1" x14ac:dyDescent="0.3">
      <c r="A6" s="32">
        <v>5</v>
      </c>
      <c r="B6" s="34" t="s">
        <v>599</v>
      </c>
      <c r="C6" s="34" t="s">
        <v>465</v>
      </c>
    </row>
    <row r="7" spans="1:9" s="24" customFormat="1" ht="12.75" customHeight="1" x14ac:dyDescent="0.3">
      <c r="A7" s="32">
        <v>6</v>
      </c>
      <c r="B7" s="34" t="s">
        <v>598</v>
      </c>
      <c r="C7" s="34" t="s">
        <v>466</v>
      </c>
    </row>
    <row r="8" spans="1:9" s="24" customFormat="1" ht="12.75" customHeight="1" x14ac:dyDescent="0.3">
      <c r="A8" s="32">
        <v>7</v>
      </c>
      <c r="B8" s="34" t="s">
        <v>597</v>
      </c>
      <c r="C8" s="34" t="s">
        <v>467</v>
      </c>
    </row>
    <row r="9" spans="1:9" s="24" customFormat="1" ht="12.75" customHeight="1" x14ac:dyDescent="0.3">
      <c r="A9" s="32">
        <v>8</v>
      </c>
      <c r="B9" s="34" t="s">
        <v>596</v>
      </c>
      <c r="C9" s="34" t="s">
        <v>468</v>
      </c>
    </row>
    <row r="10" spans="1:9" s="24" customFormat="1" ht="12.75" customHeight="1" x14ac:dyDescent="0.3">
      <c r="A10" s="32">
        <v>9</v>
      </c>
      <c r="B10" s="34" t="s">
        <v>595</v>
      </c>
      <c r="C10" s="34" t="s">
        <v>469</v>
      </c>
    </row>
    <row r="11" spans="1:9" s="24" customFormat="1" ht="12.75" customHeight="1" x14ac:dyDescent="0.3">
      <c r="A11" s="32">
        <v>10</v>
      </c>
      <c r="B11" s="35" t="s">
        <v>594</v>
      </c>
      <c r="C11" s="34" t="s">
        <v>470</v>
      </c>
      <c r="D11" s="25"/>
      <c r="E11" s="25"/>
      <c r="F11" s="25"/>
    </row>
    <row r="12" spans="1:9" s="24" customFormat="1" ht="12.75" customHeight="1" x14ac:dyDescent="0.3">
      <c r="A12" s="32">
        <v>11</v>
      </c>
      <c r="B12" s="35" t="s">
        <v>548</v>
      </c>
      <c r="C12" s="34" t="s">
        <v>471</v>
      </c>
      <c r="D12" s="25"/>
      <c r="E12" s="25"/>
      <c r="F12" s="25"/>
    </row>
    <row r="13" spans="1:9" s="24" customFormat="1" ht="12.75" customHeight="1" x14ac:dyDescent="0.3">
      <c r="A13" s="32">
        <v>12</v>
      </c>
      <c r="B13" s="34" t="s">
        <v>533</v>
      </c>
      <c r="C13" s="34" t="s">
        <v>472</v>
      </c>
    </row>
    <row r="14" spans="1:9" s="24" customFormat="1" ht="12.75" customHeight="1" x14ac:dyDescent="0.3">
      <c r="A14" s="32">
        <v>13</v>
      </c>
      <c r="B14" s="34" t="s">
        <v>593</v>
      </c>
      <c r="C14" s="34" t="s">
        <v>473</v>
      </c>
    </row>
    <row r="15" spans="1:9" s="24" customFormat="1" ht="12.75" customHeight="1" x14ac:dyDescent="0.3">
      <c r="A15" s="32">
        <v>14</v>
      </c>
      <c r="B15" s="34" t="s">
        <v>562</v>
      </c>
      <c r="C15" s="34" t="s">
        <v>474</v>
      </c>
    </row>
    <row r="16" spans="1:9" s="24" customFormat="1" ht="12.75" customHeight="1" x14ac:dyDescent="0.3">
      <c r="A16" s="32">
        <v>15</v>
      </c>
      <c r="B16" s="34" t="s">
        <v>563</v>
      </c>
      <c r="C16" s="34" t="s">
        <v>475</v>
      </c>
    </row>
    <row r="17" spans="1:9" s="25" customFormat="1" ht="12.75" customHeight="1" x14ac:dyDescent="0.3">
      <c r="A17" s="32">
        <v>16</v>
      </c>
      <c r="B17" s="35" t="s">
        <v>547</v>
      </c>
      <c r="C17" s="34" t="s">
        <v>476</v>
      </c>
    </row>
    <row r="18" spans="1:9" s="24" customFormat="1" ht="12.75" customHeight="1" x14ac:dyDescent="0.3">
      <c r="A18" s="32">
        <v>17</v>
      </c>
      <c r="B18" s="34" t="s">
        <v>542</v>
      </c>
      <c r="C18" s="34" t="s">
        <v>477</v>
      </c>
    </row>
    <row r="19" spans="1:9" s="24" customFormat="1" ht="12.75" customHeight="1" x14ac:dyDescent="0.3">
      <c r="A19" s="32">
        <v>18</v>
      </c>
      <c r="B19" s="34" t="s">
        <v>534</v>
      </c>
      <c r="C19" s="34" t="s">
        <v>478</v>
      </c>
    </row>
    <row r="20" spans="1:9" s="24" customFormat="1" ht="12.75" customHeight="1" x14ac:dyDescent="0.3">
      <c r="A20" s="32">
        <v>19</v>
      </c>
      <c r="B20" s="34" t="s">
        <v>535</v>
      </c>
      <c r="C20" s="34" t="s">
        <v>479</v>
      </c>
    </row>
    <row r="21" spans="1:9" s="24" customFormat="1" ht="12.75" customHeight="1" x14ac:dyDescent="0.3">
      <c r="A21" s="32">
        <v>20</v>
      </c>
      <c r="B21" s="34" t="s">
        <v>564</v>
      </c>
      <c r="C21" s="34" t="s">
        <v>480</v>
      </c>
    </row>
    <row r="22" spans="1:9" s="24" customFormat="1" ht="12.75" customHeight="1" x14ac:dyDescent="0.3">
      <c r="A22" s="32">
        <v>21</v>
      </c>
      <c r="B22" s="34" t="s">
        <v>536</v>
      </c>
      <c r="C22" s="34" t="s">
        <v>481</v>
      </c>
    </row>
    <row r="23" spans="1:9" s="24" customFormat="1" ht="12.75" customHeight="1" x14ac:dyDescent="0.3">
      <c r="A23" s="32">
        <v>22</v>
      </c>
      <c r="B23" s="35" t="s">
        <v>543</v>
      </c>
      <c r="C23" s="34" t="s">
        <v>482</v>
      </c>
      <c r="D23" s="25"/>
      <c r="E23" s="25"/>
      <c r="F23" s="25"/>
    </row>
    <row r="24" spans="1:9" s="24" customFormat="1" ht="12.75" customHeight="1" x14ac:dyDescent="0.3">
      <c r="A24" s="32">
        <v>23</v>
      </c>
      <c r="B24" s="35" t="s">
        <v>544</v>
      </c>
      <c r="C24" s="34" t="s">
        <v>483</v>
      </c>
      <c r="D24" s="25"/>
      <c r="E24" s="25"/>
      <c r="F24" s="25"/>
    </row>
    <row r="25" spans="1:9" s="24" customFormat="1" ht="12.75" customHeight="1" x14ac:dyDescent="0.3">
      <c r="A25" s="32">
        <v>24</v>
      </c>
      <c r="B25" s="34" t="s">
        <v>537</v>
      </c>
      <c r="C25" s="34" t="s">
        <v>484</v>
      </c>
    </row>
    <row r="26" spans="1:9" s="25" customFormat="1" ht="12.75" customHeight="1" x14ac:dyDescent="0.3">
      <c r="A26" s="32">
        <v>25</v>
      </c>
      <c r="B26" s="35" t="s">
        <v>565</v>
      </c>
      <c r="C26" s="34" t="s">
        <v>485</v>
      </c>
    </row>
    <row r="27" spans="1:9" s="24" customFormat="1" ht="12.75" customHeight="1" x14ac:dyDescent="0.3">
      <c r="A27" s="32">
        <v>26</v>
      </c>
      <c r="B27" s="35" t="s">
        <v>557</v>
      </c>
      <c r="C27" s="34" t="s">
        <v>486</v>
      </c>
      <c r="D27" s="25"/>
      <c r="E27" s="25"/>
      <c r="F27" s="25"/>
      <c r="G27" s="25"/>
      <c r="H27" s="25"/>
      <c r="I27" s="25"/>
    </row>
    <row r="28" spans="1:9" s="24" customFormat="1" ht="12.75" customHeight="1" x14ac:dyDescent="0.3">
      <c r="A28" s="32">
        <v>27</v>
      </c>
      <c r="B28" s="34" t="s">
        <v>545</v>
      </c>
      <c r="C28" s="34" t="s">
        <v>487</v>
      </c>
    </row>
    <row r="29" spans="1:9" s="25" customFormat="1" ht="12.75" customHeight="1" x14ac:dyDescent="0.3">
      <c r="A29" s="32">
        <v>28</v>
      </c>
      <c r="B29" s="35" t="s">
        <v>592</v>
      </c>
      <c r="C29" s="34" t="s">
        <v>488</v>
      </c>
    </row>
    <row r="30" spans="1:9" s="24" customFormat="1" ht="12.75" customHeight="1" x14ac:dyDescent="0.3">
      <c r="A30" s="32">
        <v>29</v>
      </c>
      <c r="B30" s="34" t="s">
        <v>546</v>
      </c>
      <c r="C30" s="34" t="s">
        <v>489</v>
      </c>
    </row>
    <row r="31" spans="1:9" s="24" customFormat="1" ht="12.75" customHeight="1" x14ac:dyDescent="0.3">
      <c r="A31" s="32">
        <v>30</v>
      </c>
      <c r="B31" s="34" t="s">
        <v>566</v>
      </c>
      <c r="C31" s="34" t="s">
        <v>490</v>
      </c>
    </row>
    <row r="32" spans="1:9" s="24" customFormat="1" ht="12.75" customHeight="1" x14ac:dyDescent="0.3">
      <c r="A32" s="32">
        <v>31</v>
      </c>
      <c r="B32" s="34" t="s">
        <v>567</v>
      </c>
      <c r="C32" s="34" t="s">
        <v>491</v>
      </c>
    </row>
    <row r="33" spans="1:17" s="24" customFormat="1" ht="12.75" customHeight="1" x14ac:dyDescent="0.3">
      <c r="A33" s="32">
        <v>32</v>
      </c>
      <c r="B33" s="34" t="s">
        <v>568</v>
      </c>
      <c r="C33" s="34" t="s">
        <v>492</v>
      </c>
    </row>
    <row r="34" spans="1:17" s="24" customFormat="1" ht="12.75" customHeight="1" x14ac:dyDescent="0.3">
      <c r="A34" s="32">
        <v>33</v>
      </c>
      <c r="B34" s="34" t="s">
        <v>569</v>
      </c>
      <c r="C34" s="34" t="s">
        <v>493</v>
      </c>
    </row>
    <row r="35" spans="1:17" s="24" customFormat="1" ht="12.75" customHeight="1" x14ac:dyDescent="0.3">
      <c r="A35" s="32">
        <v>34</v>
      </c>
      <c r="B35" s="34" t="s">
        <v>570</v>
      </c>
      <c r="C35" s="34" t="s">
        <v>494</v>
      </c>
    </row>
    <row r="36" spans="1:17" s="25" customFormat="1" ht="12.75" customHeight="1" x14ac:dyDescent="0.3">
      <c r="A36" s="32">
        <v>35</v>
      </c>
      <c r="B36" s="35" t="s">
        <v>561</v>
      </c>
      <c r="C36" s="34" t="s">
        <v>495</v>
      </c>
    </row>
    <row r="37" spans="1:17" s="24" customFormat="1" ht="12.75" customHeight="1" x14ac:dyDescent="0.3">
      <c r="A37" s="32">
        <v>36</v>
      </c>
      <c r="B37" s="34" t="s">
        <v>571</v>
      </c>
      <c r="C37" s="34" t="s">
        <v>496</v>
      </c>
    </row>
    <row r="38" spans="1:17" s="25" customFormat="1" ht="12.75" customHeight="1" x14ac:dyDescent="0.3">
      <c r="A38" s="32">
        <v>37</v>
      </c>
      <c r="B38" s="35" t="s">
        <v>572</v>
      </c>
      <c r="C38" s="34" t="s">
        <v>497</v>
      </c>
    </row>
    <row r="39" spans="1:17" s="24" customFormat="1" ht="12.75" customHeight="1" x14ac:dyDescent="0.3">
      <c r="A39" s="32">
        <v>38</v>
      </c>
      <c r="B39" s="34" t="s">
        <v>573</v>
      </c>
      <c r="C39" s="34" t="s">
        <v>498</v>
      </c>
    </row>
    <row r="40" spans="1:17" s="24" customFormat="1" ht="12.75" customHeight="1" x14ac:dyDescent="0.3">
      <c r="A40" s="32">
        <v>39</v>
      </c>
      <c r="B40" s="35" t="s">
        <v>558</v>
      </c>
      <c r="C40" s="34" t="s">
        <v>499</v>
      </c>
      <c r="D40" s="25"/>
      <c r="E40" s="25"/>
      <c r="F40" s="25"/>
      <c r="G40" s="25"/>
      <c r="H40" s="25"/>
      <c r="I40" s="25"/>
      <c r="J40" s="25"/>
      <c r="K40" s="25"/>
      <c r="L40" s="25"/>
      <c r="M40" s="25"/>
      <c r="N40" s="25"/>
      <c r="O40" s="25"/>
      <c r="P40" s="25"/>
      <c r="Q40" s="25"/>
    </row>
    <row r="41" spans="1:17" s="24" customFormat="1" ht="12.75" customHeight="1" x14ac:dyDescent="0.3">
      <c r="A41" s="32">
        <v>40</v>
      </c>
      <c r="B41" s="35" t="s">
        <v>559</v>
      </c>
      <c r="C41" s="34" t="s">
        <v>500</v>
      </c>
      <c r="D41" s="25"/>
      <c r="E41" s="25"/>
      <c r="F41" s="25"/>
      <c r="G41" s="25"/>
      <c r="H41" s="25"/>
      <c r="I41" s="25"/>
      <c r="J41" s="25"/>
      <c r="K41" s="25"/>
      <c r="L41" s="25"/>
      <c r="M41" s="25"/>
      <c r="N41" s="25"/>
      <c r="O41" s="25"/>
      <c r="P41" s="25"/>
      <c r="Q41" s="25"/>
    </row>
    <row r="42" spans="1:17" s="24" customFormat="1" ht="12.75" customHeight="1" x14ac:dyDescent="0.3">
      <c r="A42" s="32">
        <v>41</v>
      </c>
      <c r="B42" s="35" t="s">
        <v>549</v>
      </c>
      <c r="C42" s="34" t="s">
        <v>501</v>
      </c>
      <c r="D42" s="25"/>
      <c r="E42" s="25"/>
      <c r="F42" s="25"/>
      <c r="G42" s="25"/>
      <c r="H42" s="25"/>
      <c r="I42" s="25"/>
      <c r="J42" s="25"/>
      <c r="K42" s="25"/>
      <c r="L42" s="25"/>
      <c r="M42" s="25"/>
      <c r="N42" s="25"/>
      <c r="O42" s="25"/>
      <c r="P42" s="25"/>
      <c r="Q42" s="25"/>
    </row>
    <row r="43" spans="1:17" s="24" customFormat="1" ht="12.75" customHeight="1" x14ac:dyDescent="0.3">
      <c r="A43" s="32">
        <v>42</v>
      </c>
      <c r="B43" s="34" t="s">
        <v>550</v>
      </c>
      <c r="C43" s="34" t="s">
        <v>502</v>
      </c>
    </row>
    <row r="44" spans="1:17" s="24" customFormat="1" ht="12.75" customHeight="1" x14ac:dyDescent="0.3">
      <c r="A44" s="32">
        <v>43</v>
      </c>
      <c r="B44" s="34" t="s">
        <v>574</v>
      </c>
      <c r="C44" s="34" t="s">
        <v>503</v>
      </c>
    </row>
    <row r="45" spans="1:17" s="24" customFormat="1" ht="12.75" customHeight="1" x14ac:dyDescent="0.3">
      <c r="A45" s="32">
        <v>44</v>
      </c>
      <c r="B45" s="34" t="s">
        <v>575</v>
      </c>
      <c r="C45" s="34" t="s">
        <v>504</v>
      </c>
    </row>
    <row r="46" spans="1:17" s="24" customFormat="1" ht="12.75" customHeight="1" x14ac:dyDescent="0.3">
      <c r="A46" s="32">
        <v>45</v>
      </c>
      <c r="B46" s="34" t="s">
        <v>591</v>
      </c>
      <c r="C46" s="34" t="s">
        <v>505</v>
      </c>
    </row>
    <row r="47" spans="1:17" s="24" customFormat="1" ht="12.75" customHeight="1" x14ac:dyDescent="0.3">
      <c r="A47" s="32">
        <v>46</v>
      </c>
      <c r="B47" s="34" t="s">
        <v>576</v>
      </c>
      <c r="C47" s="34" t="s">
        <v>506</v>
      </c>
    </row>
    <row r="48" spans="1:17" s="24" customFormat="1" ht="12.75" customHeight="1" x14ac:dyDescent="0.3">
      <c r="A48" s="32">
        <v>47</v>
      </c>
      <c r="B48" s="34" t="s">
        <v>577</v>
      </c>
      <c r="C48" s="34" t="s">
        <v>507</v>
      </c>
    </row>
    <row r="49" spans="1:18" s="24" customFormat="1" ht="12.75" customHeight="1" x14ac:dyDescent="0.3">
      <c r="A49" s="32">
        <v>48</v>
      </c>
      <c r="B49" s="34" t="s">
        <v>551</v>
      </c>
      <c r="C49" s="34" t="s">
        <v>508</v>
      </c>
    </row>
    <row r="50" spans="1:18" s="24" customFormat="1" ht="12.75" customHeight="1" x14ac:dyDescent="0.3">
      <c r="A50" s="32">
        <v>49</v>
      </c>
      <c r="B50" s="34" t="s">
        <v>552</v>
      </c>
      <c r="C50" s="34" t="s">
        <v>509</v>
      </c>
    </row>
    <row r="51" spans="1:18" s="24" customFormat="1" ht="12.75" customHeight="1" x14ac:dyDescent="0.3">
      <c r="A51" s="32">
        <v>50</v>
      </c>
      <c r="B51" s="34" t="s">
        <v>578</v>
      </c>
      <c r="C51" s="34" t="s">
        <v>510</v>
      </c>
    </row>
    <row r="52" spans="1:18" s="24" customFormat="1" ht="12.75" customHeight="1" x14ac:dyDescent="0.3">
      <c r="A52" s="32">
        <v>51</v>
      </c>
      <c r="B52" s="35" t="s">
        <v>590</v>
      </c>
      <c r="C52" s="34" t="s">
        <v>511</v>
      </c>
      <c r="D52" s="25"/>
      <c r="E52" s="25"/>
      <c r="F52" s="25"/>
      <c r="G52" s="25"/>
      <c r="H52" s="25"/>
      <c r="I52" s="25"/>
      <c r="J52" s="25"/>
      <c r="K52" s="25"/>
      <c r="L52" s="25"/>
      <c r="M52" s="25"/>
      <c r="N52" s="25"/>
      <c r="O52" s="25"/>
      <c r="P52" s="25"/>
      <c r="Q52" s="25"/>
    </row>
    <row r="53" spans="1:18" s="24" customFormat="1" ht="12.75" customHeight="1" x14ac:dyDescent="0.3">
      <c r="A53" s="32">
        <v>52</v>
      </c>
      <c r="B53" s="35" t="s">
        <v>560</v>
      </c>
      <c r="C53" s="34" t="s">
        <v>512</v>
      </c>
      <c r="D53" s="25"/>
      <c r="E53" s="25"/>
      <c r="F53" s="25"/>
      <c r="G53" s="25"/>
      <c r="H53" s="25"/>
      <c r="I53" s="25"/>
      <c r="J53" s="25"/>
      <c r="K53" s="25"/>
      <c r="L53" s="25"/>
      <c r="M53" s="25"/>
      <c r="N53" s="25"/>
      <c r="O53" s="25"/>
      <c r="P53" s="25"/>
      <c r="Q53" s="25"/>
      <c r="R53" s="25"/>
    </row>
    <row r="54" spans="1:18" s="24" customFormat="1" ht="12.75" customHeight="1" x14ac:dyDescent="0.3">
      <c r="A54" s="32">
        <v>53</v>
      </c>
      <c r="B54" s="34" t="s">
        <v>553</v>
      </c>
      <c r="C54" s="34" t="s">
        <v>513</v>
      </c>
    </row>
    <row r="55" spans="1:18" s="24" customFormat="1" ht="12.75" customHeight="1" x14ac:dyDescent="0.3">
      <c r="A55" s="32">
        <v>54</v>
      </c>
      <c r="B55" s="35" t="s">
        <v>589</v>
      </c>
      <c r="C55" s="34" t="s">
        <v>514</v>
      </c>
      <c r="D55" s="25"/>
      <c r="E55" s="25"/>
      <c r="F55" s="25"/>
      <c r="G55" s="25"/>
      <c r="H55" s="25"/>
      <c r="I55" s="25"/>
      <c r="J55" s="25"/>
      <c r="K55" s="25"/>
      <c r="L55" s="25"/>
      <c r="M55" s="25"/>
      <c r="N55" s="25"/>
      <c r="O55" s="25"/>
      <c r="P55" s="25"/>
      <c r="Q55" s="25"/>
      <c r="R55" s="25"/>
    </row>
    <row r="56" spans="1:18" s="24" customFormat="1" ht="12.75" customHeight="1" x14ac:dyDescent="0.3">
      <c r="A56" s="32">
        <v>55</v>
      </c>
      <c r="B56" s="35" t="s">
        <v>554</v>
      </c>
      <c r="C56" s="34" t="s">
        <v>515</v>
      </c>
      <c r="D56" s="25"/>
      <c r="E56" s="25"/>
      <c r="F56" s="25"/>
      <c r="G56" s="25"/>
      <c r="H56" s="25"/>
      <c r="I56" s="25"/>
      <c r="J56" s="25"/>
      <c r="K56" s="25"/>
      <c r="L56" s="25"/>
      <c r="M56" s="25"/>
      <c r="N56" s="25"/>
      <c r="O56" s="25"/>
      <c r="P56" s="25"/>
      <c r="Q56" s="25"/>
      <c r="R56" s="25"/>
    </row>
    <row r="57" spans="1:18" s="24" customFormat="1" ht="12.75" customHeight="1" x14ac:dyDescent="0.3">
      <c r="A57" s="32">
        <v>56</v>
      </c>
      <c r="B57" s="35" t="s">
        <v>587</v>
      </c>
      <c r="C57" s="34" t="s">
        <v>516</v>
      </c>
      <c r="D57" s="25"/>
      <c r="E57" s="25"/>
      <c r="F57" s="25"/>
      <c r="G57" s="25"/>
      <c r="H57" s="25"/>
      <c r="I57" s="25"/>
      <c r="J57" s="25"/>
      <c r="K57" s="25"/>
      <c r="L57" s="25"/>
      <c r="M57" s="25"/>
      <c r="N57" s="25"/>
      <c r="O57" s="25"/>
      <c r="P57" s="25"/>
      <c r="Q57" s="25"/>
      <c r="R57" s="25"/>
    </row>
    <row r="58" spans="1:18" s="24" customFormat="1" ht="12.75" customHeight="1" x14ac:dyDescent="0.3">
      <c r="A58" s="32">
        <v>57</v>
      </c>
      <c r="B58" s="35" t="s">
        <v>588</v>
      </c>
      <c r="C58" s="34" t="s">
        <v>517</v>
      </c>
    </row>
    <row r="59" spans="1:18" s="24" customFormat="1" ht="12.75" customHeight="1" x14ac:dyDescent="0.3">
      <c r="A59" s="32">
        <v>58</v>
      </c>
      <c r="B59" s="34" t="s">
        <v>538</v>
      </c>
      <c r="C59" s="34" t="s">
        <v>518</v>
      </c>
    </row>
    <row r="60" spans="1:18" s="24" customFormat="1" ht="12.75" customHeight="1" x14ac:dyDescent="0.3">
      <c r="A60" s="32">
        <v>59</v>
      </c>
      <c r="B60" s="34" t="s">
        <v>579</v>
      </c>
      <c r="C60" s="34" t="s">
        <v>519</v>
      </c>
    </row>
    <row r="61" spans="1:18" s="24" customFormat="1" ht="12.75" customHeight="1" x14ac:dyDescent="0.3">
      <c r="A61" s="32">
        <v>60</v>
      </c>
      <c r="B61" s="34" t="s">
        <v>580</v>
      </c>
      <c r="C61" s="34" t="s">
        <v>520</v>
      </c>
    </row>
    <row r="62" spans="1:18" s="24" customFormat="1" ht="12.75" customHeight="1" x14ac:dyDescent="0.3">
      <c r="A62" s="32">
        <v>61</v>
      </c>
      <c r="B62" s="34" t="s">
        <v>539</v>
      </c>
      <c r="C62" s="34" t="s">
        <v>521</v>
      </c>
    </row>
    <row r="63" spans="1:18" s="24" customFormat="1" ht="12.75" customHeight="1" x14ac:dyDescent="0.3">
      <c r="A63" s="32">
        <v>62</v>
      </c>
      <c r="B63" s="34" t="s">
        <v>581</v>
      </c>
      <c r="C63" s="34" t="s">
        <v>522</v>
      </c>
    </row>
    <row r="64" spans="1:18" s="24" customFormat="1" ht="12.75" customHeight="1" x14ac:dyDescent="0.3">
      <c r="A64" s="32">
        <v>63</v>
      </c>
      <c r="B64" s="34" t="s">
        <v>586</v>
      </c>
      <c r="C64" s="34" t="s">
        <v>523</v>
      </c>
    </row>
    <row r="65" spans="1:3" s="24" customFormat="1" ht="12.75" customHeight="1" x14ac:dyDescent="0.3">
      <c r="A65" s="32">
        <v>64</v>
      </c>
      <c r="B65" s="34" t="s">
        <v>555</v>
      </c>
      <c r="C65" s="34" t="s">
        <v>524</v>
      </c>
    </row>
    <row r="66" spans="1:3" s="24" customFormat="1" ht="12.75" customHeight="1" x14ac:dyDescent="0.3">
      <c r="A66" s="32">
        <v>65</v>
      </c>
      <c r="B66" s="34" t="s">
        <v>582</v>
      </c>
      <c r="C66" s="34" t="s">
        <v>525</v>
      </c>
    </row>
    <row r="67" spans="1:3" s="24" customFormat="1" ht="12.75" customHeight="1" x14ac:dyDescent="0.3">
      <c r="A67" s="32">
        <v>66</v>
      </c>
      <c r="B67" s="34" t="s">
        <v>583</v>
      </c>
      <c r="C67" s="34" t="s">
        <v>526</v>
      </c>
    </row>
    <row r="68" spans="1:3" s="24" customFormat="1" ht="12.75" customHeight="1" x14ac:dyDescent="0.3">
      <c r="A68" s="32">
        <v>67</v>
      </c>
      <c r="B68" s="34" t="s">
        <v>584</v>
      </c>
      <c r="C68" s="34" t="s">
        <v>527</v>
      </c>
    </row>
    <row r="69" spans="1:3" s="24" customFormat="1" ht="12.75" customHeight="1" x14ac:dyDescent="0.3">
      <c r="A69" s="32">
        <v>68</v>
      </c>
      <c r="B69" s="34" t="s">
        <v>556</v>
      </c>
      <c r="C69" s="34" t="s">
        <v>528</v>
      </c>
    </row>
    <row r="70" spans="1:3" s="24" customFormat="1" ht="12.75" customHeight="1" x14ac:dyDescent="0.3">
      <c r="A70" s="32">
        <v>69</v>
      </c>
      <c r="B70" s="34" t="s">
        <v>540</v>
      </c>
      <c r="C70" s="34" t="s">
        <v>529</v>
      </c>
    </row>
    <row r="71" spans="1:3" s="24" customFormat="1" ht="12.75" customHeight="1" x14ac:dyDescent="0.3">
      <c r="A71" s="32">
        <v>70</v>
      </c>
      <c r="B71" s="34" t="s">
        <v>585</v>
      </c>
      <c r="C71" s="34" t="s">
        <v>530</v>
      </c>
    </row>
    <row r="72" spans="1:3" s="24" customFormat="1" ht="12.75" customHeight="1" x14ac:dyDescent="0.3">
      <c r="A72" s="32">
        <v>71</v>
      </c>
      <c r="B72" s="34" t="s">
        <v>541</v>
      </c>
      <c r="C72" s="34" t="s">
        <v>531</v>
      </c>
    </row>
  </sheetData>
  <phoneticPr fontId="0" type="noConversion"/>
  <pageMargins left="0.75" right="0.75" top="1" bottom="1" header="0" footer="0"/>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EVIDENCA RAZISKOVALNE OPREME</vt:lpstr>
      <vt:lpstr>Klasifikacija - Uni-Leeds</vt:lpstr>
      <vt:lpstr>Klasifikacij MERIL</vt:lpstr>
    </vt:vector>
  </TitlesOfParts>
  <Company>Agencija za raziskovalno dejavnost 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ARRS-RI-Evidenca-opreme-2016-6</dc:title>
  <dc:creator>ARRS</dc:creator>
  <cp:lastModifiedBy>Tomažič Mitja</cp:lastModifiedBy>
  <cp:lastPrinted>2016-07-28T13:51:34Z</cp:lastPrinted>
  <dcterms:created xsi:type="dcterms:W3CDTF">2009-06-15T12:06:31Z</dcterms:created>
  <dcterms:modified xsi:type="dcterms:W3CDTF">2016-07-29T08:23:09Z</dcterms:modified>
</cp:coreProperties>
</file>