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01-ARRS\01-Organizacijske enote\Znanstvene vede\RAZPIS 2024 za 2025\16_Mednarodni_panel\07_Pravila_za_delo_panela\Slovensko\"/>
    </mc:Choice>
  </mc:AlternateContent>
  <xr:revisionPtr revIDLastSave="0" documentId="13_ncr:1_{B3AC400B-D5FC-470C-ADA8-32C399941098}" xr6:coauthVersionLast="47" xr6:coauthVersionMax="47" xr10:uidLastSave="{00000000-0000-0000-0000-000000000000}"/>
  <bookViews>
    <workbookView xWindow="390" yWindow="390" windowWidth="28800" windowHeight="15345" tabRatio="799" xr2:uid="{ADBC9461-40A2-4FCC-A93F-A7EB8B0C1098}"/>
  </bookViews>
  <sheets>
    <sheet name="Kapacitete_2b" sheetId="16" r:id="rId1"/>
    <sheet name="Kapacitete_2c" sheetId="14" r:id="rId2"/>
    <sheet name="Kapacitete_2d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D30" i="18" s="1"/>
  <c r="C37" i="18"/>
  <c r="D37" i="18" s="1"/>
  <c r="C36" i="18"/>
  <c r="C35" i="18"/>
  <c r="C34" i="18"/>
  <c r="C33" i="18"/>
  <c r="C32" i="18"/>
  <c r="C31" i="18"/>
  <c r="D31" i="18" s="1"/>
  <c r="E19" i="18"/>
  <c r="J19" i="18" s="1"/>
  <c r="C27" i="18"/>
  <c r="C26" i="18"/>
  <c r="D26" i="18" s="1"/>
  <c r="C25" i="18"/>
  <c r="D25" i="18" s="1"/>
  <c r="C24" i="18"/>
  <c r="D24" i="18" s="1"/>
  <c r="C23" i="18"/>
  <c r="D23" i="18" s="1"/>
  <c r="C22" i="18"/>
  <c r="D22" i="18" s="1"/>
  <c r="C21" i="18"/>
  <c r="D21" i="18" s="1"/>
  <c r="C20" i="18"/>
  <c r="D20" i="18" s="1"/>
  <c r="C19" i="18"/>
  <c r="D19" i="18" s="1"/>
  <c r="C18" i="18"/>
  <c r="D18" i="18" s="1"/>
  <c r="E18" i="18" s="1"/>
  <c r="C17" i="18"/>
  <c r="D17" i="18" s="1"/>
  <c r="C16" i="18"/>
  <c r="C34" i="16"/>
  <c r="D34" i="16" s="1"/>
  <c r="C33" i="16"/>
  <c r="D33" i="16" s="1"/>
  <c r="C32" i="16"/>
  <c r="D32" i="16" s="1"/>
  <c r="C31" i="16"/>
  <c r="D31" i="16" s="1"/>
  <c r="C30" i="16"/>
  <c r="C29" i="16"/>
  <c r="D29" i="16" s="1"/>
  <c r="C26" i="16"/>
  <c r="C25" i="16"/>
  <c r="D25" i="16" s="1"/>
  <c r="C24" i="16"/>
  <c r="D24" i="16" s="1"/>
  <c r="C23" i="16"/>
  <c r="D23" i="16" s="1"/>
  <c r="C22" i="16"/>
  <c r="D22" i="16" s="1"/>
  <c r="C21" i="16"/>
  <c r="D21" i="16" s="1"/>
  <c r="C20" i="16"/>
  <c r="D20" i="16" s="1"/>
  <c r="C19" i="16"/>
  <c r="D19" i="16" s="1"/>
  <c r="C18" i="16"/>
  <c r="D18" i="16" s="1"/>
  <c r="C17" i="16"/>
  <c r="C16" i="16"/>
  <c r="C13" i="16"/>
  <c r="C12" i="16"/>
  <c r="C11" i="16"/>
  <c r="C10" i="16"/>
  <c r="C9" i="16"/>
  <c r="C8" i="16"/>
  <c r="C7" i="16"/>
  <c r="D7" i="16" s="1"/>
  <c r="C6" i="16"/>
  <c r="D6" i="16" s="1"/>
  <c r="C5" i="16"/>
  <c r="D5" i="16" s="1"/>
  <c r="C4" i="16"/>
  <c r="D4" i="16" s="1"/>
  <c r="D27" i="14"/>
  <c r="D26" i="14"/>
  <c r="E26" i="14" s="1"/>
  <c r="D25" i="14"/>
  <c r="D24" i="14"/>
  <c r="D23" i="14"/>
  <c r="D22" i="14"/>
  <c r="D21" i="14"/>
  <c r="D20" i="14"/>
  <c r="D19" i="14"/>
  <c r="E19" i="14" s="1"/>
  <c r="F19" i="14" s="1"/>
  <c r="D18" i="14"/>
  <c r="E18" i="14" s="1"/>
  <c r="F18" i="14" s="1"/>
  <c r="D17" i="14"/>
  <c r="E17" i="14" s="1"/>
  <c r="F17" i="14" s="1"/>
  <c r="D16" i="14"/>
  <c r="E31" i="18" l="1"/>
  <c r="J31" i="18" s="1"/>
  <c r="E30" i="18"/>
  <c r="E16" i="14"/>
  <c r="E20" i="14"/>
  <c r="F20" i="14" s="1"/>
  <c r="E21" i="14"/>
  <c r="F21" i="14" s="1"/>
  <c r="E22" i="14"/>
  <c r="F22" i="14" s="1"/>
  <c r="F16" i="14"/>
  <c r="F26" i="14"/>
  <c r="E23" i="14"/>
  <c r="F23" i="14" s="1"/>
  <c r="E24" i="14"/>
  <c r="F24" i="14" s="1"/>
  <c r="E25" i="14"/>
  <c r="F25" i="14" s="1"/>
  <c r="F37" i="18"/>
  <c r="E21" i="18"/>
  <c r="J21" i="18" s="1"/>
  <c r="J30" i="18"/>
  <c r="F30" i="18"/>
  <c r="D32" i="18"/>
  <c r="D33" i="18"/>
  <c r="D34" i="18"/>
  <c r="D35" i="18"/>
  <c r="D36" i="18"/>
  <c r="E20" i="18"/>
  <c r="J20" i="18" s="1"/>
  <c r="E23" i="18"/>
  <c r="J23" i="18" s="1"/>
  <c r="E24" i="18"/>
  <c r="J24" i="18" s="1"/>
  <c r="E17" i="18"/>
  <c r="J17" i="18" s="1"/>
  <c r="E26" i="18"/>
  <c r="J26" i="18" s="1"/>
  <c r="F26" i="18"/>
  <c r="F18" i="18"/>
  <c r="J18" i="18"/>
  <c r="E25" i="18"/>
  <c r="J25" i="18" s="1"/>
  <c r="F19" i="18"/>
  <c r="D27" i="18"/>
  <c r="E22" i="18"/>
  <c r="J22" i="18" s="1"/>
  <c r="D16" i="18"/>
  <c r="E29" i="16"/>
  <c r="J29" i="16" s="1"/>
  <c r="E31" i="16"/>
  <c r="J31" i="16" s="1"/>
  <c r="E32" i="16"/>
  <c r="J32" i="16" s="1"/>
  <c r="E33" i="16"/>
  <c r="J33" i="16" s="1"/>
  <c r="D8" i="16"/>
  <c r="D9" i="16"/>
  <c r="F33" i="16"/>
  <c r="F34" i="16"/>
  <c r="D30" i="16"/>
  <c r="D26" i="16"/>
  <c r="D10" i="16"/>
  <c r="D11" i="16"/>
  <c r="D12" i="16"/>
  <c r="D16" i="16"/>
  <c r="D17" i="16"/>
  <c r="D13" i="16"/>
  <c r="E21" i="16"/>
  <c r="E24" i="16"/>
  <c r="E25" i="16"/>
  <c r="E20" i="16"/>
  <c r="E19" i="16"/>
  <c r="E22" i="16"/>
  <c r="J22" i="16" s="1"/>
  <c r="E23" i="16"/>
  <c r="J23" i="16" s="1"/>
  <c r="E18" i="16"/>
  <c r="F31" i="18" l="1"/>
  <c r="F20" i="18"/>
  <c r="F23" i="18"/>
  <c r="E27" i="14"/>
  <c r="F27" i="14" s="1"/>
  <c r="F32" i="16"/>
  <c r="F31" i="16"/>
  <c r="E35" i="18"/>
  <c r="J35" i="18" s="1"/>
  <c r="F35" i="18"/>
  <c r="E34" i="18"/>
  <c r="J34" i="18" s="1"/>
  <c r="F34" i="18"/>
  <c r="E32" i="18"/>
  <c r="J32" i="18" s="1"/>
  <c r="E33" i="18"/>
  <c r="J33" i="18" s="1"/>
  <c r="F24" i="18"/>
  <c r="E36" i="18"/>
  <c r="J36" i="18" s="1"/>
  <c r="F36" i="18"/>
  <c r="F22" i="18"/>
  <c r="F21" i="18"/>
  <c r="F27" i="18"/>
  <c r="F25" i="18"/>
  <c r="F17" i="18"/>
  <c r="E16" i="18"/>
  <c r="J16" i="18" s="1"/>
  <c r="E30" i="16"/>
  <c r="J30" i="16" s="1"/>
  <c r="F29" i="16"/>
  <c r="F21" i="16"/>
  <c r="J21" i="16"/>
  <c r="F19" i="16"/>
  <c r="J19" i="16"/>
  <c r="F18" i="16"/>
  <c r="J18" i="16"/>
  <c r="E17" i="16"/>
  <c r="F25" i="16"/>
  <c r="J25" i="16"/>
  <c r="E16" i="16"/>
  <c r="F24" i="16"/>
  <c r="J24" i="16"/>
  <c r="F20" i="16"/>
  <c r="J20" i="16"/>
  <c r="F22" i="16"/>
  <c r="F23" i="16"/>
  <c r="F33" i="18" l="1"/>
  <c r="F32" i="18"/>
  <c r="F30" i="16"/>
  <c r="F16" i="18"/>
  <c r="F16" i="16"/>
  <c r="J16" i="16"/>
  <c r="J17" i="16"/>
  <c r="F17" i="16"/>
  <c r="E26" i="16"/>
  <c r="F26" i="16" l="1"/>
</calcChain>
</file>

<file path=xl/sharedStrings.xml><?xml version="1.0" encoding="utf-8"?>
<sst xmlns="http://schemas.openxmlformats.org/spreadsheetml/2006/main" count="207" uniqueCount="54">
  <si>
    <t>ERC področje</t>
  </si>
  <si>
    <t>LS8</t>
  </si>
  <si>
    <t>PE6</t>
  </si>
  <si>
    <t>LS7</t>
  </si>
  <si>
    <t>PE5</t>
  </si>
  <si>
    <t>SH5</t>
  </si>
  <si>
    <t>LS9</t>
  </si>
  <si>
    <t>PE1</t>
  </si>
  <si>
    <t>PE10</t>
  </si>
  <si>
    <t>PE8</t>
  </si>
  <si>
    <t>SH3</t>
  </si>
  <si>
    <t>PE4</t>
  </si>
  <si>
    <t>LS3</t>
  </si>
  <si>
    <t>SH6</t>
  </si>
  <si>
    <t>LS1</t>
  </si>
  <si>
    <t>PE11</t>
  </si>
  <si>
    <t>SH2</t>
  </si>
  <si>
    <t>PE7</t>
  </si>
  <si>
    <t>PE2</t>
  </si>
  <si>
    <t>LS5</t>
  </si>
  <si>
    <t>LS4</t>
  </si>
  <si>
    <t>SH7</t>
  </si>
  <si>
    <t>SH1</t>
  </si>
  <si>
    <t>SH4</t>
  </si>
  <si>
    <t>PE3</t>
  </si>
  <si>
    <t>LS2</t>
  </si>
  <si>
    <t>PE9</t>
  </si>
  <si>
    <t>LS6</t>
  </si>
  <si>
    <t>Število prijav</t>
  </si>
  <si>
    <t>Skupaj LS</t>
  </si>
  <si>
    <t>Skupaj PE</t>
  </si>
  <si>
    <t>Skupaj SH</t>
  </si>
  <si>
    <t>Delež</t>
  </si>
  <si>
    <t>Delež projekti</t>
  </si>
  <si>
    <t>Ostanek</t>
  </si>
  <si>
    <t>Zaokroženo navzdol</t>
  </si>
  <si>
    <t>Določeno glede na ostanek</t>
  </si>
  <si>
    <t>Nerazdeljeno po zaokroževanju navzdol</t>
  </si>
  <si>
    <t>Nerazdeljeno po upoštevanju ostanka</t>
  </si>
  <si>
    <t>0-1</t>
  </si>
  <si>
    <t>3-4</t>
  </si>
  <si>
    <t>2 (2 projekta se dodelita področjem z enakim ostankom: LS2, LS3, LS6, LS8, LS9 -panel)</t>
  </si>
  <si>
    <t>Zaokroženo navzdol - celo število</t>
  </si>
  <si>
    <t>Skupno število: 15</t>
  </si>
  <si>
    <t>5-6</t>
  </si>
  <si>
    <t>Skupno število: 25</t>
  </si>
  <si>
    <t>1 (1 projekt se dodeli področjem z enakim ostankom: PE8 in PE9 -panel)</t>
  </si>
  <si>
    <t>Končni predlog (št. projektov/enot)</t>
  </si>
  <si>
    <t>Podatki o kapaciteti ERC ved in področij za realizacijo točke 2.b Javnega razpisa za (so)financiranje raziskovalnih projektov za leto 2025</t>
  </si>
  <si>
    <t>Podatki o kapaciteti ERC ved in področij za realizacijo točke 2.c Javnega razpisa za (so)financiranje raziskovalnih projektov za leto 2025</t>
  </si>
  <si>
    <t>Podatki o kapaciteti ERC ved in področij za realizacijo točke 2.d Javnega razpisa za (so)financiranje raziskovalnih projektov za leto 2025</t>
  </si>
  <si>
    <t xml:space="preserve">Pri izračunu so bile upoštevane prijave z usklajeno oceno, ki jih obravnava mednarodni panel in so dosegle najmanj 80 % maksimalne ocene. </t>
  </si>
  <si>
    <t>V okviru vede Naravoslovje in tehnika (PE) so v izračunu kapacitet vključena neporabljena sredstva v okviru točke 2.e za vedo Naravoslovje in tehnika (PE).</t>
  </si>
  <si>
    <t>V okviru vede Vede o življenju (LS) pri izračunu kapacitet niso bile upoštevane prijave klinične medicine, ker imajo v okviru točk 2.b, 2.c in 2.d ločen obseg sredstev.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</si>
</sst>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Navadno" xfId="0" builtinId="0"/>
    <cellStyle name="Navadno 2" xfId="1" xr:uid="{3368C895-1D72-4800-B2E6-3C9215C50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A4D5-4987-44FF-8855-8762F71F0D55}">
  <dimension ref="A1:J39"/>
  <sheetViews>
    <sheetView tabSelected="1" zoomScale="80" zoomScaleNormal="80" workbookViewId="0">
      <selection activeCell="S27" sqref="S27"/>
    </sheetView>
  </sheetViews>
  <sheetFormatPr defaultColWidth="14" defaultRowHeight="15" x14ac:dyDescent="0.25"/>
  <cols>
    <col min="1" max="1" width="14" style="9"/>
    <col min="2" max="2" width="14" style="9" customWidth="1"/>
    <col min="3" max="4" width="14" style="8" customWidth="1"/>
    <col min="5" max="5" width="14" style="9" customWidth="1"/>
    <col min="6" max="6" width="14" style="8" customWidth="1"/>
    <col min="7" max="9" width="14" style="9" customWidth="1"/>
    <col min="10" max="10" width="21.140625" style="9" customWidth="1"/>
    <col min="11" max="16384" width="14" style="15"/>
  </cols>
  <sheetData>
    <row r="1" spans="1:10" x14ac:dyDescent="0.25">
      <c r="A1" s="26" t="s">
        <v>48</v>
      </c>
    </row>
    <row r="3" spans="1:10" ht="60" x14ac:dyDescent="0.25">
      <c r="A3" s="10" t="s">
        <v>0</v>
      </c>
      <c r="B3" s="10" t="s">
        <v>28</v>
      </c>
      <c r="C3" s="10" t="s">
        <v>32</v>
      </c>
      <c r="D3" s="10" t="s">
        <v>33</v>
      </c>
      <c r="E3" s="10" t="s">
        <v>42</v>
      </c>
      <c r="F3" s="10" t="s">
        <v>34</v>
      </c>
      <c r="G3" s="10" t="s">
        <v>37</v>
      </c>
      <c r="H3" s="10" t="s">
        <v>36</v>
      </c>
      <c r="I3" s="10" t="s">
        <v>38</v>
      </c>
      <c r="J3" s="10" t="s">
        <v>47</v>
      </c>
    </row>
    <row r="4" spans="1:10" x14ac:dyDescent="0.25">
      <c r="A4" s="1" t="s">
        <v>14</v>
      </c>
      <c r="B4" s="1">
        <v>4</v>
      </c>
      <c r="C4" s="2">
        <f>B4/35</f>
        <v>0.11428571428571428</v>
      </c>
      <c r="D4" s="2">
        <f t="shared" ref="D4:D13" si="0">C4*15</f>
        <v>1.7142857142857142</v>
      </c>
      <c r="E4" s="1">
        <v>1</v>
      </c>
      <c r="F4" s="13">
        <v>0.71428571428571419</v>
      </c>
      <c r="G4" s="1"/>
      <c r="H4" s="1">
        <v>1</v>
      </c>
      <c r="I4" s="1"/>
      <c r="J4" s="3">
        <v>2</v>
      </c>
    </row>
    <row r="5" spans="1:10" x14ac:dyDescent="0.25">
      <c r="A5" s="1" t="s">
        <v>25</v>
      </c>
      <c r="B5" s="1">
        <v>1</v>
      </c>
      <c r="C5" s="2">
        <f t="shared" ref="C5:C13" si="1">B5/35</f>
        <v>2.8571428571428571E-2</v>
      </c>
      <c r="D5" s="2">
        <f t="shared" si="0"/>
        <v>0.42857142857142855</v>
      </c>
      <c r="E5" s="1">
        <v>0</v>
      </c>
      <c r="F5" s="12">
        <v>0.42857142857142855</v>
      </c>
      <c r="G5" s="1"/>
      <c r="H5" s="1"/>
      <c r="I5" s="1"/>
      <c r="J5" s="3" t="s">
        <v>39</v>
      </c>
    </row>
    <row r="6" spans="1:10" x14ac:dyDescent="0.25">
      <c r="A6" s="1" t="s">
        <v>12</v>
      </c>
      <c r="B6" s="1">
        <v>1</v>
      </c>
      <c r="C6" s="2">
        <f t="shared" si="1"/>
        <v>2.8571428571428571E-2</v>
      </c>
      <c r="D6" s="2">
        <f t="shared" si="0"/>
        <v>0.42857142857142855</v>
      </c>
      <c r="E6" s="1">
        <v>0</v>
      </c>
      <c r="F6" s="12">
        <v>0.42857142857142855</v>
      </c>
      <c r="G6" s="1"/>
      <c r="H6" s="1"/>
      <c r="I6" s="1"/>
      <c r="J6" s="3" t="s">
        <v>39</v>
      </c>
    </row>
    <row r="7" spans="1:10" x14ac:dyDescent="0.25">
      <c r="A7" s="1" t="s">
        <v>20</v>
      </c>
      <c r="B7" s="1">
        <v>3</v>
      </c>
      <c r="C7" s="2">
        <f t="shared" si="1"/>
        <v>8.5714285714285715E-2</v>
      </c>
      <c r="D7" s="2">
        <f t="shared" si="0"/>
        <v>1.2857142857142858</v>
      </c>
      <c r="E7" s="1">
        <v>1</v>
      </c>
      <c r="F7" s="2">
        <v>0.28571428571428581</v>
      </c>
      <c r="G7" s="1"/>
      <c r="H7" s="1"/>
      <c r="I7" s="1"/>
      <c r="J7" s="3">
        <v>1</v>
      </c>
    </row>
    <row r="8" spans="1:10" x14ac:dyDescent="0.25">
      <c r="A8" s="1" t="s">
        <v>19</v>
      </c>
      <c r="B8" s="1">
        <v>2</v>
      </c>
      <c r="C8" s="2">
        <f t="shared" si="1"/>
        <v>5.7142857142857141E-2</v>
      </c>
      <c r="D8" s="2">
        <f t="shared" si="0"/>
        <v>0.8571428571428571</v>
      </c>
      <c r="E8" s="1">
        <v>0</v>
      </c>
      <c r="F8" s="13">
        <v>0.8571428571428571</v>
      </c>
      <c r="G8" s="1"/>
      <c r="H8" s="1">
        <v>1</v>
      </c>
      <c r="I8" s="1"/>
      <c r="J8" s="3">
        <v>1</v>
      </c>
    </row>
    <row r="9" spans="1:10" x14ac:dyDescent="0.25">
      <c r="A9" s="1" t="s">
        <v>27</v>
      </c>
      <c r="B9" s="1">
        <v>1</v>
      </c>
      <c r="C9" s="2">
        <f t="shared" si="1"/>
        <v>2.8571428571428571E-2</v>
      </c>
      <c r="D9" s="2">
        <f t="shared" si="0"/>
        <v>0.42857142857142855</v>
      </c>
      <c r="E9" s="1">
        <v>0</v>
      </c>
      <c r="F9" s="12">
        <v>0.42857142857142855</v>
      </c>
      <c r="G9" s="1"/>
      <c r="H9" s="1"/>
      <c r="I9" s="1"/>
      <c r="J9" s="3" t="s">
        <v>39</v>
      </c>
    </row>
    <row r="10" spans="1:10" x14ac:dyDescent="0.25">
      <c r="A10" s="1" t="s">
        <v>3</v>
      </c>
      <c r="B10" s="1">
        <v>7</v>
      </c>
      <c r="C10" s="2">
        <f t="shared" si="1"/>
        <v>0.2</v>
      </c>
      <c r="D10" s="2">
        <f t="shared" si="0"/>
        <v>3</v>
      </c>
      <c r="E10" s="1">
        <v>3</v>
      </c>
      <c r="F10" s="2">
        <v>0</v>
      </c>
      <c r="G10" s="1"/>
      <c r="H10" s="1"/>
      <c r="I10" s="1"/>
      <c r="J10" s="3">
        <v>3</v>
      </c>
    </row>
    <row r="11" spans="1:10" x14ac:dyDescent="0.25">
      <c r="A11" s="1" t="s">
        <v>1</v>
      </c>
      <c r="B11" s="1">
        <v>8</v>
      </c>
      <c r="C11" s="2">
        <f t="shared" si="1"/>
        <v>0.22857142857142856</v>
      </c>
      <c r="D11" s="2">
        <f t="shared" si="0"/>
        <v>3.4285714285714284</v>
      </c>
      <c r="E11" s="1">
        <v>3</v>
      </c>
      <c r="F11" s="12">
        <v>0.42857142857142838</v>
      </c>
      <c r="G11" s="1"/>
      <c r="H11" s="1"/>
      <c r="I11" s="1"/>
      <c r="J11" s="14" t="s">
        <v>40</v>
      </c>
    </row>
    <row r="12" spans="1:10" x14ac:dyDescent="0.25">
      <c r="A12" s="1" t="s">
        <v>6</v>
      </c>
      <c r="B12" s="1">
        <v>8</v>
      </c>
      <c r="C12" s="2">
        <f t="shared" si="1"/>
        <v>0.22857142857142856</v>
      </c>
      <c r="D12" s="2">
        <f t="shared" si="0"/>
        <v>3.4285714285714284</v>
      </c>
      <c r="E12" s="1">
        <v>3</v>
      </c>
      <c r="F12" s="12">
        <v>0.42857142857142838</v>
      </c>
      <c r="G12" s="1"/>
      <c r="H12" s="1"/>
      <c r="I12" s="1"/>
      <c r="J12" s="14" t="s">
        <v>40</v>
      </c>
    </row>
    <row r="13" spans="1:10" ht="120" x14ac:dyDescent="0.25">
      <c r="A13" s="1" t="s">
        <v>29</v>
      </c>
      <c r="B13" s="1">
        <v>35</v>
      </c>
      <c r="C13" s="2">
        <f t="shared" si="1"/>
        <v>1</v>
      </c>
      <c r="D13" s="4">
        <f t="shared" si="0"/>
        <v>15</v>
      </c>
      <c r="E13" s="1">
        <v>11</v>
      </c>
      <c r="F13" s="2">
        <v>3.9999999999999996</v>
      </c>
      <c r="G13" s="1">
        <v>4</v>
      </c>
      <c r="H13" s="1">
        <v>2</v>
      </c>
      <c r="I13" s="19" t="s">
        <v>41</v>
      </c>
      <c r="J13" s="20" t="s">
        <v>43</v>
      </c>
    </row>
    <row r="14" spans="1:10" x14ac:dyDescent="0.25">
      <c r="A14" s="5"/>
      <c r="B14" s="5"/>
      <c r="C14" s="6"/>
      <c r="D14" s="6"/>
      <c r="E14" s="5"/>
      <c r="F14" s="6"/>
      <c r="G14" s="5"/>
      <c r="H14" s="5"/>
      <c r="I14" s="5"/>
      <c r="J14" s="5"/>
    </row>
    <row r="15" spans="1:10" ht="60" x14ac:dyDescent="0.25">
      <c r="A15" s="10" t="s">
        <v>0</v>
      </c>
      <c r="B15" s="10" t="s">
        <v>28</v>
      </c>
      <c r="C15" s="10" t="s">
        <v>32</v>
      </c>
      <c r="D15" s="10" t="s">
        <v>33</v>
      </c>
      <c r="E15" s="10" t="s">
        <v>42</v>
      </c>
      <c r="F15" s="10" t="s">
        <v>34</v>
      </c>
      <c r="G15" s="10" t="s">
        <v>37</v>
      </c>
      <c r="H15" s="10" t="s">
        <v>36</v>
      </c>
      <c r="I15" s="10" t="s">
        <v>38</v>
      </c>
      <c r="J15" s="10" t="s">
        <v>47</v>
      </c>
    </row>
    <row r="16" spans="1:10" x14ac:dyDescent="0.25">
      <c r="A16" s="1" t="s">
        <v>7</v>
      </c>
      <c r="B16" s="28">
        <v>4</v>
      </c>
      <c r="C16" s="2">
        <f>B16/54</f>
        <v>7.407407407407407E-2</v>
      </c>
      <c r="D16" s="2">
        <f t="shared" ref="D16:D26" si="2">C16*25</f>
        <v>1.8518518518518516</v>
      </c>
      <c r="E16" s="24">
        <f t="shared" ref="E16:E25" si="3">ROUNDDOWN(D16,0)</f>
        <v>1</v>
      </c>
      <c r="F16" s="13">
        <f t="shared" ref="F16:F26" si="4">D16-E16</f>
        <v>0.85185185185185164</v>
      </c>
      <c r="G16" s="1"/>
      <c r="H16" s="1">
        <v>1</v>
      </c>
      <c r="I16" s="1"/>
      <c r="J16" s="21">
        <f>E16+H16</f>
        <v>2</v>
      </c>
    </row>
    <row r="17" spans="1:10" x14ac:dyDescent="0.25">
      <c r="A17" s="1" t="s">
        <v>8</v>
      </c>
      <c r="B17" s="28">
        <v>8</v>
      </c>
      <c r="C17" s="2">
        <f t="shared" ref="C17:C26" si="5">B17/54</f>
        <v>0.14814814814814814</v>
      </c>
      <c r="D17" s="2">
        <f t="shared" si="2"/>
        <v>3.7037037037037033</v>
      </c>
      <c r="E17" s="24">
        <f t="shared" si="3"/>
        <v>3</v>
      </c>
      <c r="F17" s="13">
        <f t="shared" si="4"/>
        <v>0.70370370370370328</v>
      </c>
      <c r="G17" s="1"/>
      <c r="H17" s="1">
        <v>1</v>
      </c>
      <c r="I17" s="1"/>
      <c r="J17" s="21">
        <f t="shared" ref="J17:J25" si="6">E17+H17</f>
        <v>4</v>
      </c>
    </row>
    <row r="18" spans="1:10" x14ac:dyDescent="0.25">
      <c r="A18" s="1" t="s">
        <v>15</v>
      </c>
      <c r="B18" s="28">
        <v>10</v>
      </c>
      <c r="C18" s="2">
        <f t="shared" si="5"/>
        <v>0.18518518518518517</v>
      </c>
      <c r="D18" s="2">
        <f t="shared" si="2"/>
        <v>4.6296296296296298</v>
      </c>
      <c r="E18" s="24">
        <f t="shared" si="3"/>
        <v>4</v>
      </c>
      <c r="F18" s="13">
        <f t="shared" si="4"/>
        <v>0.62962962962962976</v>
      </c>
      <c r="G18" s="1"/>
      <c r="H18" s="1">
        <v>1</v>
      </c>
      <c r="I18" s="1"/>
      <c r="J18" s="21">
        <f t="shared" si="6"/>
        <v>5</v>
      </c>
    </row>
    <row r="19" spans="1:10" x14ac:dyDescent="0.25">
      <c r="A19" s="1" t="s">
        <v>18</v>
      </c>
      <c r="B19" s="28">
        <v>2</v>
      </c>
      <c r="C19" s="2">
        <f t="shared" si="5"/>
        <v>3.7037037037037035E-2</v>
      </c>
      <c r="D19" s="2">
        <f t="shared" si="2"/>
        <v>0.92592592592592582</v>
      </c>
      <c r="E19" s="24">
        <f t="shared" si="3"/>
        <v>0</v>
      </c>
      <c r="F19" s="13">
        <f t="shared" si="4"/>
        <v>0.92592592592592582</v>
      </c>
      <c r="G19" s="1"/>
      <c r="H19" s="1">
        <v>1</v>
      </c>
      <c r="I19" s="1"/>
      <c r="J19" s="21">
        <f t="shared" si="6"/>
        <v>1</v>
      </c>
    </row>
    <row r="20" spans="1:10" x14ac:dyDescent="0.25">
      <c r="A20" s="1" t="s">
        <v>24</v>
      </c>
      <c r="B20" s="28">
        <v>2</v>
      </c>
      <c r="C20" s="2">
        <f t="shared" si="5"/>
        <v>3.7037037037037035E-2</v>
      </c>
      <c r="D20" s="2">
        <f t="shared" si="2"/>
        <v>0.92592592592592582</v>
      </c>
      <c r="E20" s="24">
        <f t="shared" si="3"/>
        <v>0</v>
      </c>
      <c r="F20" s="13">
        <f t="shared" si="4"/>
        <v>0.92592592592592582</v>
      </c>
      <c r="G20" s="1"/>
      <c r="H20" s="1">
        <v>1</v>
      </c>
      <c r="I20" s="1"/>
      <c r="J20" s="21">
        <f t="shared" si="6"/>
        <v>1</v>
      </c>
    </row>
    <row r="21" spans="1:10" x14ac:dyDescent="0.25">
      <c r="A21" s="1" t="s">
        <v>11</v>
      </c>
      <c r="B21" s="28">
        <v>8</v>
      </c>
      <c r="C21" s="2">
        <f t="shared" si="5"/>
        <v>0.14814814814814814</v>
      </c>
      <c r="D21" s="2">
        <f t="shared" si="2"/>
        <v>3.7037037037037033</v>
      </c>
      <c r="E21" s="24">
        <f t="shared" si="3"/>
        <v>3</v>
      </c>
      <c r="F21" s="13">
        <f t="shared" si="4"/>
        <v>0.70370370370370328</v>
      </c>
      <c r="G21" s="1"/>
      <c r="H21" s="1">
        <v>1</v>
      </c>
      <c r="I21" s="1"/>
      <c r="J21" s="21">
        <f t="shared" si="6"/>
        <v>4</v>
      </c>
    </row>
    <row r="22" spans="1:10" x14ac:dyDescent="0.25">
      <c r="A22" s="1" t="s">
        <v>4</v>
      </c>
      <c r="B22" s="28">
        <v>7</v>
      </c>
      <c r="C22" s="2">
        <f t="shared" si="5"/>
        <v>0.12962962962962962</v>
      </c>
      <c r="D22" s="2">
        <f t="shared" si="2"/>
        <v>3.2407407407407405</v>
      </c>
      <c r="E22" s="24">
        <f t="shared" si="3"/>
        <v>3</v>
      </c>
      <c r="F22" s="2">
        <f t="shared" si="4"/>
        <v>0.24074074074074048</v>
      </c>
      <c r="G22" s="1"/>
      <c r="H22" s="1"/>
      <c r="I22" s="1"/>
      <c r="J22" s="21">
        <f t="shared" si="6"/>
        <v>3</v>
      </c>
    </row>
    <row r="23" spans="1:10" x14ac:dyDescent="0.25">
      <c r="A23" s="1" t="s">
        <v>2</v>
      </c>
      <c r="B23" s="28">
        <v>5</v>
      </c>
      <c r="C23" s="2">
        <f t="shared" si="5"/>
        <v>9.2592592592592587E-2</v>
      </c>
      <c r="D23" s="2">
        <f t="shared" si="2"/>
        <v>2.3148148148148149</v>
      </c>
      <c r="E23" s="24">
        <f t="shared" si="3"/>
        <v>2</v>
      </c>
      <c r="F23" s="2">
        <f t="shared" si="4"/>
        <v>0.31481481481481488</v>
      </c>
      <c r="G23" s="1"/>
      <c r="H23" s="1"/>
      <c r="I23" s="1"/>
      <c r="J23" s="21">
        <f t="shared" si="6"/>
        <v>2</v>
      </c>
    </row>
    <row r="24" spans="1:10" x14ac:dyDescent="0.25">
      <c r="A24" s="1" t="s">
        <v>9</v>
      </c>
      <c r="B24" s="28">
        <v>7</v>
      </c>
      <c r="C24" s="2">
        <f t="shared" si="5"/>
        <v>0.12962962962962962</v>
      </c>
      <c r="D24" s="2">
        <f t="shared" si="2"/>
        <v>3.2407407407407405</v>
      </c>
      <c r="E24" s="24">
        <f t="shared" si="3"/>
        <v>3</v>
      </c>
      <c r="F24" s="2">
        <f t="shared" si="4"/>
        <v>0.24074074074074048</v>
      </c>
      <c r="G24" s="1"/>
      <c r="H24" s="1"/>
      <c r="I24" s="1"/>
      <c r="J24" s="21">
        <f t="shared" si="6"/>
        <v>3</v>
      </c>
    </row>
    <row r="25" spans="1:10" x14ac:dyDescent="0.25">
      <c r="A25" s="1" t="s">
        <v>26</v>
      </c>
      <c r="B25" s="28">
        <v>1</v>
      </c>
      <c r="C25" s="2">
        <f t="shared" si="5"/>
        <v>1.8518518518518517E-2</v>
      </c>
      <c r="D25" s="2">
        <f t="shared" si="2"/>
        <v>0.46296296296296291</v>
      </c>
      <c r="E25" s="24">
        <f t="shared" si="3"/>
        <v>0</v>
      </c>
      <c r="F25" s="2">
        <f t="shared" si="4"/>
        <v>0.46296296296296291</v>
      </c>
      <c r="G25" s="1"/>
      <c r="H25" s="1"/>
      <c r="I25" s="1"/>
      <c r="J25" s="21">
        <f t="shared" si="6"/>
        <v>0</v>
      </c>
    </row>
    <row r="26" spans="1:10" x14ac:dyDescent="0.25">
      <c r="A26" s="1" t="s">
        <v>30</v>
      </c>
      <c r="B26" s="1">
        <v>54</v>
      </c>
      <c r="C26" s="2">
        <f t="shared" si="5"/>
        <v>1</v>
      </c>
      <c r="D26" s="4">
        <f t="shared" si="2"/>
        <v>25</v>
      </c>
      <c r="E26" s="24">
        <f>SUM(E16:E25)</f>
        <v>19</v>
      </c>
      <c r="F26" s="2">
        <f t="shared" si="4"/>
        <v>6</v>
      </c>
      <c r="G26" s="1">
        <v>6</v>
      </c>
      <c r="H26" s="1">
        <v>6</v>
      </c>
      <c r="I26" s="1">
        <v>0</v>
      </c>
      <c r="J26" s="20" t="s">
        <v>45</v>
      </c>
    </row>
    <row r="27" spans="1:10" x14ac:dyDescent="0.25">
      <c r="A27" s="5"/>
      <c r="B27" s="5"/>
      <c r="C27" s="6"/>
      <c r="D27" s="6"/>
      <c r="E27" s="25"/>
      <c r="F27" s="6"/>
      <c r="G27" s="5"/>
      <c r="H27" s="5"/>
      <c r="I27" s="5"/>
      <c r="J27" s="5"/>
    </row>
    <row r="28" spans="1:10" ht="60" x14ac:dyDescent="0.25">
      <c r="A28" s="10" t="s">
        <v>0</v>
      </c>
      <c r="B28" s="10" t="s">
        <v>28</v>
      </c>
      <c r="C28" s="10" t="s">
        <v>32</v>
      </c>
      <c r="D28" s="10" t="s">
        <v>33</v>
      </c>
      <c r="E28" s="23" t="s">
        <v>42</v>
      </c>
      <c r="F28" s="10" t="s">
        <v>34</v>
      </c>
      <c r="G28" s="10" t="s">
        <v>37</v>
      </c>
      <c r="H28" s="10" t="s">
        <v>36</v>
      </c>
      <c r="I28" s="10" t="s">
        <v>38</v>
      </c>
      <c r="J28" s="10" t="s">
        <v>47</v>
      </c>
    </row>
    <row r="29" spans="1:10" x14ac:dyDescent="0.25">
      <c r="A29" s="1" t="s">
        <v>22</v>
      </c>
      <c r="B29" s="28">
        <v>1</v>
      </c>
      <c r="C29" s="2">
        <f>B29/23</f>
        <v>4.3478260869565216E-2</v>
      </c>
      <c r="D29" s="2">
        <f t="shared" ref="D29:D34" si="7">C29*15</f>
        <v>0.65217391304347827</v>
      </c>
      <c r="E29" s="24">
        <f>ROUNDDOWN(D29,0)</f>
        <v>0</v>
      </c>
      <c r="F29" s="13">
        <f t="shared" ref="F29:F34" si="8">D29-E29</f>
        <v>0.65217391304347827</v>
      </c>
      <c r="G29" s="1"/>
      <c r="H29" s="1">
        <v>1</v>
      </c>
      <c r="I29" s="1"/>
      <c r="J29" s="21">
        <f>E29+H29</f>
        <v>1</v>
      </c>
    </row>
    <row r="30" spans="1:10" x14ac:dyDescent="0.25">
      <c r="A30" s="1" t="s">
        <v>10</v>
      </c>
      <c r="B30" s="28">
        <v>8</v>
      </c>
      <c r="C30" s="2">
        <f t="shared" ref="C30:C34" si="9">B30/23</f>
        <v>0.34782608695652173</v>
      </c>
      <c r="D30" s="2">
        <f t="shared" si="7"/>
        <v>5.2173913043478262</v>
      </c>
      <c r="E30" s="24">
        <f>ROUNDDOWN(D30,0)</f>
        <v>5</v>
      </c>
      <c r="F30" s="2">
        <f t="shared" si="8"/>
        <v>0.21739130434782616</v>
      </c>
      <c r="G30" s="1"/>
      <c r="H30" s="1"/>
      <c r="I30" s="1"/>
      <c r="J30" s="21">
        <f t="shared" ref="J30:J33" si="10">E30+H30</f>
        <v>5</v>
      </c>
    </row>
    <row r="31" spans="1:10" x14ac:dyDescent="0.25">
      <c r="A31" s="1" t="s">
        <v>23</v>
      </c>
      <c r="B31" s="28">
        <v>3</v>
      </c>
      <c r="C31" s="2">
        <f t="shared" si="9"/>
        <v>0.13043478260869565</v>
      </c>
      <c r="D31" s="2">
        <f t="shared" si="7"/>
        <v>1.9565217391304348</v>
      </c>
      <c r="E31" s="24">
        <f>ROUNDDOWN(D31,0)</f>
        <v>1</v>
      </c>
      <c r="F31" s="13">
        <f t="shared" si="8"/>
        <v>0.95652173913043481</v>
      </c>
      <c r="G31" s="1"/>
      <c r="H31" s="1">
        <v>1</v>
      </c>
      <c r="I31" s="1"/>
      <c r="J31" s="21">
        <f t="shared" si="10"/>
        <v>2</v>
      </c>
    </row>
    <row r="32" spans="1:10" x14ac:dyDescent="0.25">
      <c r="A32" s="1" t="s">
        <v>5</v>
      </c>
      <c r="B32" s="28">
        <v>4</v>
      </c>
      <c r="C32" s="2">
        <f t="shared" si="9"/>
        <v>0.17391304347826086</v>
      </c>
      <c r="D32" s="2">
        <f t="shared" si="7"/>
        <v>2.6086956521739131</v>
      </c>
      <c r="E32" s="24">
        <f>ROUNDDOWN(D32,0)</f>
        <v>2</v>
      </c>
      <c r="F32" s="13">
        <f t="shared" si="8"/>
        <v>0.60869565217391308</v>
      </c>
      <c r="G32" s="1"/>
      <c r="H32" s="1">
        <v>1</v>
      </c>
      <c r="I32" s="1"/>
      <c r="J32" s="21">
        <f t="shared" si="10"/>
        <v>3</v>
      </c>
    </row>
    <row r="33" spans="1:10" x14ac:dyDescent="0.25">
      <c r="A33" s="1" t="s">
        <v>13</v>
      </c>
      <c r="B33" s="28">
        <v>7</v>
      </c>
      <c r="C33" s="2">
        <f t="shared" si="9"/>
        <v>0.30434782608695654</v>
      </c>
      <c r="D33" s="2">
        <f t="shared" si="7"/>
        <v>4.5652173913043477</v>
      </c>
      <c r="E33" s="24">
        <f>ROUNDDOWN(D33,0)</f>
        <v>4</v>
      </c>
      <c r="F33" s="2">
        <f t="shared" si="8"/>
        <v>0.56521739130434767</v>
      </c>
      <c r="G33" s="1"/>
      <c r="H33" s="1"/>
      <c r="I33" s="1"/>
      <c r="J33" s="21">
        <f t="shared" si="10"/>
        <v>4</v>
      </c>
    </row>
    <row r="34" spans="1:10" x14ac:dyDescent="0.25">
      <c r="A34" s="1" t="s">
        <v>31</v>
      </c>
      <c r="B34" s="1">
        <v>23</v>
      </c>
      <c r="C34" s="2">
        <f t="shared" si="9"/>
        <v>1</v>
      </c>
      <c r="D34" s="4">
        <f t="shared" si="7"/>
        <v>15</v>
      </c>
      <c r="E34" s="24">
        <v>12</v>
      </c>
      <c r="F34" s="2">
        <f t="shared" si="8"/>
        <v>3</v>
      </c>
      <c r="G34" s="1">
        <v>3</v>
      </c>
      <c r="H34" s="1">
        <v>3</v>
      </c>
      <c r="I34" s="1">
        <v>0</v>
      </c>
      <c r="J34" s="20" t="s">
        <v>43</v>
      </c>
    </row>
    <row r="37" spans="1:10" ht="15.75" x14ac:dyDescent="0.25">
      <c r="A37" s="27" t="s">
        <v>51</v>
      </c>
      <c r="B37" s="7"/>
    </row>
    <row r="38" spans="1:10" ht="15.75" x14ac:dyDescent="0.25">
      <c r="A38" s="27" t="s">
        <v>53</v>
      </c>
    </row>
    <row r="39" spans="1:10" ht="15.75" x14ac:dyDescent="0.25">
      <c r="A39" s="27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C2B40-E7DD-4B64-B490-8FCDD929DF31}">
  <dimension ref="A1:J42"/>
  <sheetViews>
    <sheetView zoomScale="80" zoomScaleNormal="80" workbookViewId="0">
      <selection activeCell="I27" sqref="I27"/>
    </sheetView>
  </sheetViews>
  <sheetFormatPr defaultColWidth="15.7109375" defaultRowHeight="15" x14ac:dyDescent="0.25"/>
  <cols>
    <col min="1" max="2" width="15.7109375" style="16"/>
    <col min="3" max="4" width="15.7109375" style="17"/>
    <col min="5" max="5" width="15.7109375" style="16"/>
    <col min="6" max="6" width="15.7109375" style="17"/>
    <col min="7" max="9" width="15.7109375" style="16"/>
    <col min="10" max="10" width="17.5703125" style="16" customWidth="1"/>
    <col min="11" max="16384" width="15.7109375" style="15"/>
  </cols>
  <sheetData>
    <row r="1" spans="1:10" x14ac:dyDescent="0.25">
      <c r="A1" s="16" t="s">
        <v>49</v>
      </c>
    </row>
    <row r="3" spans="1:10" ht="60" x14ac:dyDescent="0.25">
      <c r="A3" s="10" t="s">
        <v>0</v>
      </c>
      <c r="B3" s="10" t="s">
        <v>28</v>
      </c>
      <c r="C3" s="11" t="s">
        <v>32</v>
      </c>
      <c r="D3" s="11" t="s">
        <v>33</v>
      </c>
      <c r="E3" s="10" t="s">
        <v>35</v>
      </c>
      <c r="F3" s="11" t="s">
        <v>34</v>
      </c>
      <c r="G3" s="10" t="s">
        <v>37</v>
      </c>
      <c r="H3" s="10" t="s">
        <v>36</v>
      </c>
      <c r="I3" s="10" t="s">
        <v>38</v>
      </c>
      <c r="J3" s="10" t="s">
        <v>47</v>
      </c>
    </row>
    <row r="4" spans="1:10" x14ac:dyDescent="0.25">
      <c r="A4" s="1" t="s">
        <v>14</v>
      </c>
      <c r="B4" s="1">
        <v>6</v>
      </c>
      <c r="C4" s="2">
        <v>8.6956521739130432E-2</v>
      </c>
      <c r="D4" s="2">
        <v>1.3043478260869565</v>
      </c>
      <c r="E4" s="1">
        <v>1</v>
      </c>
      <c r="F4" s="2">
        <v>0.30434782608695654</v>
      </c>
      <c r="G4" s="1"/>
      <c r="H4" s="1"/>
      <c r="I4" s="1"/>
      <c r="J4" s="3">
        <v>1</v>
      </c>
    </row>
    <row r="5" spans="1:10" x14ac:dyDescent="0.25">
      <c r="A5" s="1" t="s">
        <v>25</v>
      </c>
      <c r="B5" s="1">
        <v>3</v>
      </c>
      <c r="C5" s="2">
        <v>4.3478260869565216E-2</v>
      </c>
      <c r="D5" s="2">
        <v>0.65217391304347827</v>
      </c>
      <c r="E5" s="1">
        <v>0</v>
      </c>
      <c r="F5" s="13">
        <v>0.65217391304347827</v>
      </c>
      <c r="G5" s="1"/>
      <c r="H5" s="1">
        <v>1</v>
      </c>
      <c r="I5" s="1"/>
      <c r="J5" s="3">
        <v>1</v>
      </c>
    </row>
    <row r="6" spans="1:10" x14ac:dyDescent="0.25">
      <c r="A6" s="1" t="s">
        <v>12</v>
      </c>
      <c r="B6" s="1">
        <v>5</v>
      </c>
      <c r="C6" s="2">
        <v>7.2463768115942032E-2</v>
      </c>
      <c r="D6" s="2">
        <v>1.0869565217391304</v>
      </c>
      <c r="E6" s="1">
        <v>1</v>
      </c>
      <c r="F6" s="2">
        <v>8.6956521739130377E-2</v>
      </c>
      <c r="G6" s="1"/>
      <c r="H6" s="1"/>
      <c r="I6" s="1"/>
      <c r="J6" s="3">
        <v>1</v>
      </c>
    </row>
    <row r="7" spans="1:10" x14ac:dyDescent="0.25">
      <c r="A7" s="1" t="s">
        <v>20</v>
      </c>
      <c r="B7" s="1">
        <v>4</v>
      </c>
      <c r="C7" s="2">
        <v>5.7971014492753624E-2</v>
      </c>
      <c r="D7" s="2">
        <v>0.86956521739130432</v>
      </c>
      <c r="E7" s="1">
        <v>0</v>
      </c>
      <c r="F7" s="13">
        <v>0.86956521739130432</v>
      </c>
      <c r="G7" s="1"/>
      <c r="H7" s="1">
        <v>1</v>
      </c>
      <c r="I7" s="1"/>
      <c r="J7" s="3">
        <v>1</v>
      </c>
    </row>
    <row r="8" spans="1:10" x14ac:dyDescent="0.25">
      <c r="A8" s="1" t="s">
        <v>19</v>
      </c>
      <c r="B8" s="1">
        <v>4</v>
      </c>
      <c r="C8" s="2">
        <v>5.7971014492753624E-2</v>
      </c>
      <c r="D8" s="2">
        <v>0.86956521739130432</v>
      </c>
      <c r="E8" s="1">
        <v>0</v>
      </c>
      <c r="F8" s="13">
        <v>0.86956521739130432</v>
      </c>
      <c r="G8" s="1"/>
      <c r="H8" s="1">
        <v>1</v>
      </c>
      <c r="I8" s="1"/>
      <c r="J8" s="3">
        <v>1</v>
      </c>
    </row>
    <row r="9" spans="1:10" x14ac:dyDescent="0.25">
      <c r="A9" s="1" t="s">
        <v>27</v>
      </c>
      <c r="B9" s="1">
        <v>6</v>
      </c>
      <c r="C9" s="2">
        <v>8.6956521739130432E-2</v>
      </c>
      <c r="D9" s="2">
        <v>1.3043478260869565</v>
      </c>
      <c r="E9" s="1">
        <v>1</v>
      </c>
      <c r="F9" s="2">
        <v>0.30434782608695654</v>
      </c>
      <c r="G9" s="1"/>
      <c r="H9" s="1"/>
      <c r="I9" s="1"/>
      <c r="J9" s="3">
        <v>1</v>
      </c>
    </row>
    <row r="10" spans="1:10" x14ac:dyDescent="0.25">
      <c r="A10" s="1" t="s">
        <v>3</v>
      </c>
      <c r="B10" s="1">
        <v>9</v>
      </c>
      <c r="C10" s="2">
        <v>0.13043478260869565</v>
      </c>
      <c r="D10" s="2">
        <v>1.9565217391304348</v>
      </c>
      <c r="E10" s="1">
        <v>1</v>
      </c>
      <c r="F10" s="13">
        <v>0.95652173913043481</v>
      </c>
      <c r="G10" s="1"/>
      <c r="H10" s="1">
        <v>1</v>
      </c>
      <c r="I10" s="1"/>
      <c r="J10" s="3">
        <v>2</v>
      </c>
    </row>
    <row r="11" spans="1:10" x14ac:dyDescent="0.25">
      <c r="A11" s="1" t="s">
        <v>1</v>
      </c>
      <c r="B11" s="1">
        <v>9</v>
      </c>
      <c r="C11" s="2">
        <v>0.13043478260869565</v>
      </c>
      <c r="D11" s="2">
        <v>1.9565217391304348</v>
      </c>
      <c r="E11" s="1">
        <v>1</v>
      </c>
      <c r="F11" s="13">
        <v>0.95652173913043481</v>
      </c>
      <c r="G11" s="1"/>
      <c r="H11" s="1">
        <v>1</v>
      </c>
      <c r="I11" s="1"/>
      <c r="J11" s="3">
        <v>2</v>
      </c>
    </row>
    <row r="12" spans="1:10" x14ac:dyDescent="0.25">
      <c r="A12" s="1" t="s">
        <v>6</v>
      </c>
      <c r="B12" s="1">
        <v>23</v>
      </c>
      <c r="C12" s="2">
        <v>0.33333333333333331</v>
      </c>
      <c r="D12" s="2">
        <v>5</v>
      </c>
      <c r="E12" s="1">
        <v>5</v>
      </c>
      <c r="F12" s="2">
        <v>0</v>
      </c>
      <c r="G12" s="1"/>
      <c r="H12" s="1"/>
      <c r="I12" s="1"/>
      <c r="J12" s="3">
        <v>5</v>
      </c>
    </row>
    <row r="13" spans="1:10" x14ac:dyDescent="0.25">
      <c r="A13" s="1" t="s">
        <v>29</v>
      </c>
      <c r="B13" s="1">
        <v>69</v>
      </c>
      <c r="C13" s="2">
        <v>1</v>
      </c>
      <c r="D13" s="4">
        <v>15</v>
      </c>
      <c r="E13" s="1">
        <v>10</v>
      </c>
      <c r="F13" s="2">
        <v>5</v>
      </c>
      <c r="G13" s="1">
        <v>5</v>
      </c>
      <c r="H13" s="1">
        <v>5</v>
      </c>
      <c r="I13" s="1">
        <v>0</v>
      </c>
      <c r="J13" s="22" t="s">
        <v>43</v>
      </c>
    </row>
    <row r="14" spans="1:10" x14ac:dyDescent="0.25">
      <c r="A14" s="5"/>
      <c r="B14" s="5"/>
      <c r="C14" s="6"/>
      <c r="D14" s="6"/>
      <c r="E14" s="5"/>
      <c r="F14" s="6"/>
      <c r="G14" s="5"/>
      <c r="H14" s="5"/>
      <c r="I14" s="5"/>
      <c r="J14" s="5"/>
    </row>
    <row r="15" spans="1:10" ht="60" x14ac:dyDescent="0.25">
      <c r="A15" s="10" t="s">
        <v>0</v>
      </c>
      <c r="B15" s="10" t="s">
        <v>28</v>
      </c>
      <c r="C15" s="11" t="s">
        <v>32</v>
      </c>
      <c r="D15" s="11" t="s">
        <v>33</v>
      </c>
      <c r="E15" s="10" t="s">
        <v>35</v>
      </c>
      <c r="F15" s="11" t="s">
        <v>34</v>
      </c>
      <c r="G15" s="10" t="s">
        <v>37</v>
      </c>
      <c r="H15" s="10" t="s">
        <v>36</v>
      </c>
      <c r="I15" s="10" t="s">
        <v>38</v>
      </c>
      <c r="J15" s="10" t="s">
        <v>47</v>
      </c>
    </row>
    <row r="16" spans="1:10" x14ac:dyDescent="0.25">
      <c r="A16" s="1" t="s">
        <v>7</v>
      </c>
      <c r="B16" s="1">
        <v>7</v>
      </c>
      <c r="C16" s="2">
        <v>6.6666666666666666E-2</v>
      </c>
      <c r="D16" s="2">
        <f t="shared" ref="D16:D27" si="0">C16*25</f>
        <v>1.6666666666666667</v>
      </c>
      <c r="E16" s="2">
        <f t="shared" ref="E16:E26" si="1">ROUNDDOWN(D16,0)</f>
        <v>1</v>
      </c>
      <c r="F16" s="13">
        <f t="shared" ref="F16:F27" si="2">D16-E16</f>
        <v>0.66666666666666674</v>
      </c>
      <c r="G16" s="1"/>
      <c r="H16" s="1">
        <v>1</v>
      </c>
      <c r="I16" s="1"/>
      <c r="J16" s="14">
        <v>2</v>
      </c>
    </row>
    <row r="17" spans="1:10" x14ac:dyDescent="0.25">
      <c r="A17" s="1" t="s">
        <v>8</v>
      </c>
      <c r="B17" s="1">
        <v>8</v>
      </c>
      <c r="C17" s="2">
        <v>7.6190476190476197E-2</v>
      </c>
      <c r="D17" s="2">
        <f t="shared" si="0"/>
        <v>1.9047619047619049</v>
      </c>
      <c r="E17" s="2">
        <f t="shared" si="1"/>
        <v>1</v>
      </c>
      <c r="F17" s="13">
        <f t="shared" si="2"/>
        <v>0.90476190476190488</v>
      </c>
      <c r="G17" s="1"/>
      <c r="H17" s="1">
        <v>1</v>
      </c>
      <c r="I17" s="1"/>
      <c r="J17" s="14">
        <v>2</v>
      </c>
    </row>
    <row r="18" spans="1:10" x14ac:dyDescent="0.25">
      <c r="A18" s="1" t="s">
        <v>15</v>
      </c>
      <c r="B18" s="1">
        <v>20</v>
      </c>
      <c r="C18" s="2">
        <v>0.19047619047619047</v>
      </c>
      <c r="D18" s="2">
        <f t="shared" si="0"/>
        <v>4.7619047619047619</v>
      </c>
      <c r="E18" s="2">
        <f t="shared" si="1"/>
        <v>4</v>
      </c>
      <c r="F18" s="13">
        <f t="shared" si="2"/>
        <v>0.76190476190476186</v>
      </c>
      <c r="G18" s="1"/>
      <c r="H18" s="1">
        <v>1</v>
      </c>
      <c r="I18" s="1"/>
      <c r="J18" s="14">
        <v>5</v>
      </c>
    </row>
    <row r="19" spans="1:10" x14ac:dyDescent="0.25">
      <c r="A19" s="1" t="s">
        <v>18</v>
      </c>
      <c r="B19" s="1">
        <v>7</v>
      </c>
      <c r="C19" s="2">
        <v>6.6666666666666666E-2</v>
      </c>
      <c r="D19" s="2">
        <f t="shared" si="0"/>
        <v>1.6666666666666667</v>
      </c>
      <c r="E19" s="2">
        <f t="shared" si="1"/>
        <v>1</v>
      </c>
      <c r="F19" s="13">
        <f t="shared" si="2"/>
        <v>0.66666666666666674</v>
      </c>
      <c r="G19" s="1"/>
      <c r="H19" s="1">
        <v>1</v>
      </c>
      <c r="I19" s="1"/>
      <c r="J19" s="14">
        <v>2</v>
      </c>
    </row>
    <row r="20" spans="1:10" x14ac:dyDescent="0.25">
      <c r="A20" s="1" t="s">
        <v>24</v>
      </c>
      <c r="B20" s="1">
        <v>5</v>
      </c>
      <c r="C20" s="2">
        <v>4.7619047619047616E-2</v>
      </c>
      <c r="D20" s="2">
        <f t="shared" si="0"/>
        <v>1.1904761904761905</v>
      </c>
      <c r="E20" s="2">
        <f t="shared" si="1"/>
        <v>1</v>
      </c>
      <c r="F20" s="2">
        <f t="shared" si="2"/>
        <v>0.19047619047619047</v>
      </c>
      <c r="G20" s="1"/>
      <c r="H20" s="1"/>
      <c r="I20" s="1"/>
      <c r="J20" s="14">
        <v>1</v>
      </c>
    </row>
    <row r="21" spans="1:10" x14ac:dyDescent="0.25">
      <c r="A21" s="1" t="s">
        <v>11</v>
      </c>
      <c r="B21" s="1">
        <v>10</v>
      </c>
      <c r="C21" s="2">
        <v>9.5238095238095233E-2</v>
      </c>
      <c r="D21" s="2">
        <f t="shared" si="0"/>
        <v>2.3809523809523809</v>
      </c>
      <c r="E21" s="2">
        <f t="shared" si="1"/>
        <v>2</v>
      </c>
      <c r="F21" s="2">
        <f t="shared" si="2"/>
        <v>0.38095238095238093</v>
      </c>
      <c r="G21" s="1"/>
      <c r="H21" s="1"/>
      <c r="I21" s="1"/>
      <c r="J21" s="14">
        <v>2</v>
      </c>
    </row>
    <row r="22" spans="1:10" x14ac:dyDescent="0.25">
      <c r="A22" s="1" t="s">
        <v>4</v>
      </c>
      <c r="B22" s="1">
        <v>12</v>
      </c>
      <c r="C22" s="2">
        <v>0.11428571428571428</v>
      </c>
      <c r="D22" s="2">
        <f t="shared" si="0"/>
        <v>2.8571428571428572</v>
      </c>
      <c r="E22" s="2">
        <f t="shared" si="1"/>
        <v>2</v>
      </c>
      <c r="F22" s="13">
        <f t="shared" si="2"/>
        <v>0.85714285714285721</v>
      </c>
      <c r="G22" s="1"/>
      <c r="H22" s="1">
        <v>1</v>
      </c>
      <c r="I22" s="1"/>
      <c r="J22" s="14">
        <v>3</v>
      </c>
    </row>
    <row r="23" spans="1:10" x14ac:dyDescent="0.25">
      <c r="A23" s="1" t="s">
        <v>2</v>
      </c>
      <c r="B23" s="1">
        <v>5</v>
      </c>
      <c r="C23" s="2">
        <v>4.7619047619047616E-2</v>
      </c>
      <c r="D23" s="2">
        <f t="shared" si="0"/>
        <v>1.1904761904761905</v>
      </c>
      <c r="E23" s="2">
        <f t="shared" si="1"/>
        <v>1</v>
      </c>
      <c r="F23" s="2">
        <f t="shared" si="2"/>
        <v>0.19047619047619047</v>
      </c>
      <c r="G23" s="1"/>
      <c r="H23" s="1"/>
      <c r="I23" s="1"/>
      <c r="J23" s="14">
        <v>1</v>
      </c>
    </row>
    <row r="24" spans="1:10" x14ac:dyDescent="0.25">
      <c r="A24" s="1" t="s">
        <v>17</v>
      </c>
      <c r="B24" s="1">
        <v>6</v>
      </c>
      <c r="C24" s="2">
        <v>5.7142857142857141E-2</v>
      </c>
      <c r="D24" s="2">
        <f t="shared" si="0"/>
        <v>1.4285714285714286</v>
      </c>
      <c r="E24" s="2">
        <f t="shared" si="1"/>
        <v>1</v>
      </c>
      <c r="F24" s="2">
        <f t="shared" si="2"/>
        <v>0.4285714285714286</v>
      </c>
      <c r="G24" s="1"/>
      <c r="H24" s="1"/>
      <c r="I24" s="1"/>
      <c r="J24" s="14">
        <v>1</v>
      </c>
    </row>
    <row r="25" spans="1:10" x14ac:dyDescent="0.25">
      <c r="A25" s="1" t="s">
        <v>9</v>
      </c>
      <c r="B25" s="1">
        <v>23</v>
      </c>
      <c r="C25" s="2">
        <v>0.21904761904761905</v>
      </c>
      <c r="D25" s="2">
        <f t="shared" si="0"/>
        <v>5.4761904761904763</v>
      </c>
      <c r="E25" s="2">
        <f t="shared" si="1"/>
        <v>5</v>
      </c>
      <c r="F25" s="12">
        <f t="shared" si="2"/>
        <v>0.47619047619047628</v>
      </c>
      <c r="G25" s="1"/>
      <c r="H25" s="1"/>
      <c r="I25" s="1"/>
      <c r="J25" s="14" t="s">
        <v>44</v>
      </c>
    </row>
    <row r="26" spans="1:10" x14ac:dyDescent="0.25">
      <c r="A26" s="1" t="s">
        <v>26</v>
      </c>
      <c r="B26" s="1">
        <v>2</v>
      </c>
      <c r="C26" s="2">
        <v>1.9047619047619049E-2</v>
      </c>
      <c r="D26" s="2">
        <f t="shared" si="0"/>
        <v>0.47619047619047622</v>
      </c>
      <c r="E26" s="2">
        <f t="shared" si="1"/>
        <v>0</v>
      </c>
      <c r="F26" s="12">
        <f t="shared" si="2"/>
        <v>0.47619047619047622</v>
      </c>
      <c r="G26" s="1"/>
      <c r="H26" s="1"/>
      <c r="I26" s="1"/>
      <c r="J26" s="14" t="s">
        <v>39</v>
      </c>
    </row>
    <row r="27" spans="1:10" ht="90" x14ac:dyDescent="0.25">
      <c r="A27" s="1" t="s">
        <v>30</v>
      </c>
      <c r="B27" s="1">
        <v>105</v>
      </c>
      <c r="C27" s="2">
        <v>1</v>
      </c>
      <c r="D27" s="4">
        <f t="shared" si="0"/>
        <v>25</v>
      </c>
      <c r="E27" s="2">
        <f>SUM(E16:E26)</f>
        <v>19</v>
      </c>
      <c r="F27" s="2">
        <f t="shared" si="2"/>
        <v>6</v>
      </c>
      <c r="G27" s="1">
        <v>6</v>
      </c>
      <c r="H27" s="1">
        <v>5</v>
      </c>
      <c r="I27" s="19" t="s">
        <v>46</v>
      </c>
      <c r="J27" s="22" t="s">
        <v>45</v>
      </c>
    </row>
    <row r="28" spans="1:10" x14ac:dyDescent="0.25">
      <c r="A28" s="5"/>
      <c r="B28" s="5"/>
      <c r="C28" s="6"/>
      <c r="D28" s="6"/>
      <c r="E28" s="5"/>
      <c r="F28" s="6"/>
      <c r="G28" s="5"/>
      <c r="H28" s="5"/>
      <c r="I28" s="5"/>
      <c r="J28" s="5"/>
    </row>
    <row r="29" spans="1:10" ht="60" x14ac:dyDescent="0.25">
      <c r="A29" s="10" t="s">
        <v>0</v>
      </c>
      <c r="B29" s="10" t="s">
        <v>28</v>
      </c>
      <c r="C29" s="11" t="s">
        <v>32</v>
      </c>
      <c r="D29" s="11" t="s">
        <v>33</v>
      </c>
      <c r="E29" s="10" t="s">
        <v>35</v>
      </c>
      <c r="F29" s="11" t="s">
        <v>34</v>
      </c>
      <c r="G29" s="10" t="s">
        <v>37</v>
      </c>
      <c r="H29" s="10" t="s">
        <v>36</v>
      </c>
      <c r="I29" s="10" t="s">
        <v>38</v>
      </c>
      <c r="J29" s="10" t="s">
        <v>47</v>
      </c>
    </row>
    <row r="30" spans="1:10" x14ac:dyDescent="0.25">
      <c r="A30" s="1" t="s">
        <v>22</v>
      </c>
      <c r="B30" s="1">
        <v>4</v>
      </c>
      <c r="C30" s="2">
        <v>7.5471698113207544E-2</v>
      </c>
      <c r="D30" s="2">
        <v>1.1320754716981132</v>
      </c>
      <c r="E30" s="1">
        <v>1</v>
      </c>
      <c r="F30" s="2">
        <v>0.13207547169811318</v>
      </c>
      <c r="G30" s="1"/>
      <c r="H30" s="1"/>
      <c r="I30" s="1"/>
      <c r="J30" s="3">
        <v>1</v>
      </c>
    </row>
    <row r="31" spans="1:10" x14ac:dyDescent="0.25">
      <c r="A31" s="1" t="s">
        <v>16</v>
      </c>
      <c r="B31" s="1">
        <v>2</v>
      </c>
      <c r="C31" s="2">
        <v>3.7735849056603772E-2</v>
      </c>
      <c r="D31" s="2">
        <v>0.56603773584905659</v>
      </c>
      <c r="E31" s="1">
        <v>0</v>
      </c>
      <c r="F31" s="13">
        <v>0.56603773584905659</v>
      </c>
      <c r="G31" s="1"/>
      <c r="H31" s="1">
        <v>1</v>
      </c>
      <c r="I31" s="1"/>
      <c r="J31" s="3">
        <v>1</v>
      </c>
    </row>
    <row r="32" spans="1:10" x14ac:dyDescent="0.25">
      <c r="A32" s="1" t="s">
        <v>10</v>
      </c>
      <c r="B32" s="1">
        <v>8</v>
      </c>
      <c r="C32" s="2">
        <v>0.15094339622641509</v>
      </c>
      <c r="D32" s="2">
        <v>2.2641509433962264</v>
      </c>
      <c r="E32" s="1">
        <v>2</v>
      </c>
      <c r="F32" s="2">
        <v>0.26415094339622636</v>
      </c>
      <c r="G32" s="1"/>
      <c r="H32" s="1"/>
      <c r="I32" s="1"/>
      <c r="J32" s="3">
        <v>2</v>
      </c>
    </row>
    <row r="33" spans="1:10" x14ac:dyDescent="0.25">
      <c r="A33" s="1" t="s">
        <v>23</v>
      </c>
      <c r="B33" s="1">
        <v>8</v>
      </c>
      <c r="C33" s="2">
        <v>0.15094339622641509</v>
      </c>
      <c r="D33" s="2">
        <v>2.2641509433962264</v>
      </c>
      <c r="E33" s="1">
        <v>2</v>
      </c>
      <c r="F33" s="2">
        <v>0.26415094339622636</v>
      </c>
      <c r="G33" s="1"/>
      <c r="H33" s="1"/>
      <c r="I33" s="1"/>
      <c r="J33" s="3">
        <v>2</v>
      </c>
    </row>
    <row r="34" spans="1:10" x14ac:dyDescent="0.25">
      <c r="A34" s="1" t="s">
        <v>5</v>
      </c>
      <c r="B34" s="1">
        <v>12</v>
      </c>
      <c r="C34" s="2">
        <v>0.22641509433962265</v>
      </c>
      <c r="D34" s="2">
        <v>3.3962264150943398</v>
      </c>
      <c r="E34" s="1">
        <v>3</v>
      </c>
      <c r="F34" s="2">
        <v>0.39622641509433976</v>
      </c>
      <c r="G34" s="1"/>
      <c r="H34" s="1"/>
      <c r="I34" s="1"/>
      <c r="J34" s="3">
        <v>3</v>
      </c>
    </row>
    <row r="35" spans="1:10" x14ac:dyDescent="0.25">
      <c r="A35" s="1" t="s">
        <v>13</v>
      </c>
      <c r="B35" s="1">
        <v>13</v>
      </c>
      <c r="C35" s="2">
        <v>0.24528301886792453</v>
      </c>
      <c r="D35" s="2">
        <v>3.6792452830188678</v>
      </c>
      <c r="E35" s="1">
        <v>3</v>
      </c>
      <c r="F35" s="13">
        <v>0.67924528301886777</v>
      </c>
      <c r="G35" s="1"/>
      <c r="H35" s="1">
        <v>1</v>
      </c>
      <c r="I35" s="1"/>
      <c r="J35" s="3">
        <v>4</v>
      </c>
    </row>
    <row r="36" spans="1:10" x14ac:dyDescent="0.25">
      <c r="A36" s="1" t="s">
        <v>21</v>
      </c>
      <c r="B36" s="1">
        <v>6</v>
      </c>
      <c r="C36" s="2">
        <v>0.11320754716981132</v>
      </c>
      <c r="D36" s="2">
        <v>1.6981132075471699</v>
      </c>
      <c r="E36" s="1">
        <v>1</v>
      </c>
      <c r="F36" s="13">
        <v>0.69811320754716988</v>
      </c>
      <c r="G36" s="1"/>
      <c r="H36" s="1">
        <v>1</v>
      </c>
      <c r="I36" s="1"/>
      <c r="J36" s="3">
        <v>2</v>
      </c>
    </row>
    <row r="37" spans="1:10" x14ac:dyDescent="0.25">
      <c r="A37" s="1" t="s">
        <v>31</v>
      </c>
      <c r="B37" s="1">
        <v>53</v>
      </c>
      <c r="C37" s="2">
        <v>1</v>
      </c>
      <c r="D37" s="4">
        <v>15</v>
      </c>
      <c r="E37" s="1">
        <v>12</v>
      </c>
      <c r="F37" s="2">
        <v>3</v>
      </c>
      <c r="G37" s="1">
        <v>3</v>
      </c>
      <c r="H37" s="1">
        <v>3</v>
      </c>
      <c r="I37" s="1">
        <v>0</v>
      </c>
      <c r="J37" s="22" t="s">
        <v>43</v>
      </c>
    </row>
    <row r="39" spans="1:10" x14ac:dyDescent="0.25">
      <c r="A39" s="18"/>
      <c r="B39" s="18"/>
    </row>
    <row r="40" spans="1:10" ht="15.75" x14ac:dyDescent="0.25">
      <c r="A40" s="27" t="s">
        <v>51</v>
      </c>
    </row>
    <row r="41" spans="1:10" ht="15.75" x14ac:dyDescent="0.25">
      <c r="A41" s="27" t="s">
        <v>53</v>
      </c>
    </row>
    <row r="42" spans="1:10" ht="15.75" x14ac:dyDescent="0.25">
      <c r="A42" s="27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F6CC-F677-4319-A107-CE5615C5F832}">
  <dimension ref="A1:J42"/>
  <sheetViews>
    <sheetView zoomScale="80" zoomScaleNormal="80" workbookViewId="0">
      <selection activeCell="I27" sqref="I27"/>
    </sheetView>
  </sheetViews>
  <sheetFormatPr defaultColWidth="8.85546875" defaultRowHeight="15" x14ac:dyDescent="0.25"/>
  <cols>
    <col min="1" max="1" width="12.28515625" style="16" bestFit="1" customWidth="1"/>
    <col min="2" max="2" width="11.85546875" style="16" customWidth="1"/>
    <col min="3" max="4" width="9" style="17" customWidth="1"/>
    <col min="5" max="5" width="8.85546875" style="16" customWidth="1"/>
    <col min="6" max="6" width="8.85546875" style="17" customWidth="1"/>
    <col min="7" max="8" width="8.85546875" style="16" customWidth="1"/>
    <col min="9" max="9" width="10.28515625" style="16" customWidth="1"/>
    <col min="10" max="10" width="19.5703125" style="16" customWidth="1"/>
    <col min="11" max="16384" width="8.85546875" style="15"/>
  </cols>
  <sheetData>
    <row r="1" spans="1:10" x14ac:dyDescent="0.25">
      <c r="A1" s="16" t="s">
        <v>50</v>
      </c>
    </row>
    <row r="3" spans="1:10" ht="75" x14ac:dyDescent="0.25">
      <c r="A3" s="10" t="s">
        <v>0</v>
      </c>
      <c r="B3" s="10" t="s">
        <v>28</v>
      </c>
      <c r="C3" s="11" t="s">
        <v>32</v>
      </c>
      <c r="D3" s="11" t="s">
        <v>33</v>
      </c>
      <c r="E3" s="10" t="s">
        <v>35</v>
      </c>
      <c r="F3" s="11" t="s">
        <v>34</v>
      </c>
      <c r="G3" s="10" t="s">
        <v>37</v>
      </c>
      <c r="H3" s="10" t="s">
        <v>36</v>
      </c>
      <c r="I3" s="10" t="s">
        <v>38</v>
      </c>
      <c r="J3" s="10" t="s">
        <v>47</v>
      </c>
    </row>
    <row r="4" spans="1:10" x14ac:dyDescent="0.25">
      <c r="A4" s="1" t="s">
        <v>14</v>
      </c>
      <c r="B4" s="1">
        <v>6</v>
      </c>
      <c r="C4" s="2">
        <v>8.2191780821917804E-2</v>
      </c>
      <c r="D4" s="2">
        <v>1.2328767123287672</v>
      </c>
      <c r="E4" s="1">
        <v>1</v>
      </c>
      <c r="F4" s="2">
        <v>0.23287671232876717</v>
      </c>
      <c r="G4" s="1"/>
      <c r="H4" s="1"/>
      <c r="I4" s="1"/>
      <c r="J4" s="3">
        <v>1</v>
      </c>
    </row>
    <row r="5" spans="1:10" x14ac:dyDescent="0.25">
      <c r="A5" s="1" t="s">
        <v>25</v>
      </c>
      <c r="B5" s="1">
        <v>4</v>
      </c>
      <c r="C5" s="2">
        <v>5.4794520547945202E-2</v>
      </c>
      <c r="D5" s="2">
        <v>0.82191780821917804</v>
      </c>
      <c r="E5" s="1">
        <v>0</v>
      </c>
      <c r="F5" s="13">
        <v>0.82191780821917804</v>
      </c>
      <c r="G5" s="1"/>
      <c r="H5" s="1">
        <v>1</v>
      </c>
      <c r="I5" s="1"/>
      <c r="J5" s="3">
        <v>1</v>
      </c>
    </row>
    <row r="6" spans="1:10" x14ac:dyDescent="0.25">
      <c r="A6" s="1" t="s">
        <v>12</v>
      </c>
      <c r="B6" s="1">
        <v>1</v>
      </c>
      <c r="C6" s="2">
        <v>1.3698630136986301E-2</v>
      </c>
      <c r="D6" s="2">
        <v>0.20547945205479451</v>
      </c>
      <c r="E6" s="1">
        <v>0</v>
      </c>
      <c r="F6" s="2">
        <v>0.20547945205479451</v>
      </c>
      <c r="G6" s="1"/>
      <c r="H6" s="1"/>
      <c r="I6" s="1"/>
      <c r="J6" s="3">
        <v>0</v>
      </c>
    </row>
    <row r="7" spans="1:10" x14ac:dyDescent="0.25">
      <c r="A7" s="1" t="s">
        <v>20</v>
      </c>
      <c r="B7" s="1">
        <v>9</v>
      </c>
      <c r="C7" s="2">
        <v>0.12328767123287671</v>
      </c>
      <c r="D7" s="2">
        <v>1.8493150684931505</v>
      </c>
      <c r="E7" s="1">
        <v>1</v>
      </c>
      <c r="F7" s="13">
        <v>0.84931506849315053</v>
      </c>
      <c r="G7" s="1"/>
      <c r="H7" s="1">
        <v>1</v>
      </c>
      <c r="I7" s="1"/>
      <c r="J7" s="3">
        <v>2</v>
      </c>
    </row>
    <row r="8" spans="1:10" x14ac:dyDescent="0.25">
      <c r="A8" s="1" t="s">
        <v>19</v>
      </c>
      <c r="B8" s="1">
        <v>4</v>
      </c>
      <c r="C8" s="2">
        <v>5.4794520547945202E-2</v>
      </c>
      <c r="D8" s="2">
        <v>0.82191780821917804</v>
      </c>
      <c r="E8" s="1">
        <v>0</v>
      </c>
      <c r="F8" s="13">
        <v>0.82191780821917804</v>
      </c>
      <c r="G8" s="1"/>
      <c r="H8" s="1">
        <v>1</v>
      </c>
      <c r="I8" s="1"/>
      <c r="J8" s="3">
        <v>1</v>
      </c>
    </row>
    <row r="9" spans="1:10" x14ac:dyDescent="0.25">
      <c r="A9" s="1" t="s">
        <v>27</v>
      </c>
      <c r="B9" s="1">
        <v>5</v>
      </c>
      <c r="C9" s="2">
        <v>6.8493150684931503E-2</v>
      </c>
      <c r="D9" s="2">
        <v>1.0273972602739725</v>
      </c>
      <c r="E9" s="1">
        <v>1</v>
      </c>
      <c r="F9" s="2">
        <v>2.739726027397249E-2</v>
      </c>
      <c r="G9" s="1"/>
      <c r="H9" s="1"/>
      <c r="I9" s="1"/>
      <c r="J9" s="3">
        <v>1</v>
      </c>
    </row>
    <row r="10" spans="1:10" x14ac:dyDescent="0.25">
      <c r="A10" s="1" t="s">
        <v>3</v>
      </c>
      <c r="B10" s="1">
        <v>16</v>
      </c>
      <c r="C10" s="2">
        <v>0.21917808219178081</v>
      </c>
      <c r="D10" s="2">
        <v>3.2876712328767121</v>
      </c>
      <c r="E10" s="1">
        <v>3</v>
      </c>
      <c r="F10" s="2">
        <v>0.28767123287671215</v>
      </c>
      <c r="G10" s="1"/>
      <c r="H10" s="1"/>
      <c r="I10" s="1"/>
      <c r="J10" s="3">
        <v>3</v>
      </c>
    </row>
    <row r="11" spans="1:10" x14ac:dyDescent="0.25">
      <c r="A11" s="1" t="s">
        <v>1</v>
      </c>
      <c r="B11" s="1">
        <v>10</v>
      </c>
      <c r="C11" s="2">
        <v>0.13698630136986301</v>
      </c>
      <c r="D11" s="2">
        <v>2.054794520547945</v>
      </c>
      <c r="E11" s="1">
        <v>2</v>
      </c>
      <c r="F11" s="2">
        <v>5.479452054794498E-2</v>
      </c>
      <c r="G11" s="1"/>
      <c r="H11" s="1"/>
      <c r="I11" s="1"/>
      <c r="J11" s="3">
        <v>2</v>
      </c>
    </row>
    <row r="12" spans="1:10" x14ac:dyDescent="0.25">
      <c r="A12" s="1" t="s">
        <v>6</v>
      </c>
      <c r="B12" s="1">
        <v>18</v>
      </c>
      <c r="C12" s="2">
        <v>0.24657534246575341</v>
      </c>
      <c r="D12" s="2">
        <v>3.6986301369863011</v>
      </c>
      <c r="E12" s="1">
        <v>3</v>
      </c>
      <c r="F12" s="13">
        <v>0.69863013698630105</v>
      </c>
      <c r="G12" s="1"/>
      <c r="H12" s="1">
        <v>1</v>
      </c>
      <c r="I12" s="1"/>
      <c r="J12" s="3">
        <v>4</v>
      </c>
    </row>
    <row r="13" spans="1:10" x14ac:dyDescent="0.25">
      <c r="A13" s="1" t="s">
        <v>29</v>
      </c>
      <c r="B13" s="1">
        <v>73</v>
      </c>
      <c r="C13" s="2">
        <v>1</v>
      </c>
      <c r="D13" s="4">
        <v>15</v>
      </c>
      <c r="E13" s="1">
        <v>11</v>
      </c>
      <c r="F13" s="2">
        <v>4</v>
      </c>
      <c r="G13" s="1">
        <v>4</v>
      </c>
      <c r="H13" s="1">
        <v>4</v>
      </c>
      <c r="I13" s="1">
        <v>0</v>
      </c>
      <c r="J13" s="22" t="s">
        <v>43</v>
      </c>
    </row>
    <row r="14" spans="1:10" x14ac:dyDescent="0.25">
      <c r="A14" s="5"/>
      <c r="B14" s="5"/>
      <c r="C14" s="6"/>
      <c r="D14" s="6"/>
      <c r="E14" s="5"/>
      <c r="F14" s="6"/>
      <c r="G14" s="5"/>
      <c r="H14" s="5"/>
      <c r="I14" s="5"/>
      <c r="J14" s="5"/>
    </row>
    <row r="15" spans="1:10" ht="75" x14ac:dyDescent="0.25">
      <c r="A15" s="10" t="s">
        <v>0</v>
      </c>
      <c r="B15" s="10" t="s">
        <v>28</v>
      </c>
      <c r="C15" s="11" t="s">
        <v>32</v>
      </c>
      <c r="D15" s="11" t="s">
        <v>33</v>
      </c>
      <c r="E15" s="10" t="s">
        <v>35</v>
      </c>
      <c r="F15" s="11" t="s">
        <v>34</v>
      </c>
      <c r="G15" s="10" t="s">
        <v>37</v>
      </c>
      <c r="H15" s="10" t="s">
        <v>36</v>
      </c>
      <c r="I15" s="10" t="s">
        <v>38</v>
      </c>
      <c r="J15" s="10" t="s">
        <v>47</v>
      </c>
    </row>
    <row r="16" spans="1:10" x14ac:dyDescent="0.25">
      <c r="A16" s="1" t="s">
        <v>7</v>
      </c>
      <c r="B16" s="28">
        <v>15</v>
      </c>
      <c r="C16" s="2">
        <f>B16/138</f>
        <v>0.10869565217391304</v>
      </c>
      <c r="D16" s="2">
        <f t="shared" ref="D16:D27" si="0">C16*25</f>
        <v>2.7173913043478262</v>
      </c>
      <c r="E16" s="2">
        <f t="shared" ref="E16:E26" si="1">ROUNDDOWN(D16,0)</f>
        <v>2</v>
      </c>
      <c r="F16" s="13">
        <f t="shared" ref="F16:F27" si="2">D16-E16</f>
        <v>0.71739130434782616</v>
      </c>
      <c r="G16" s="24"/>
      <c r="H16" s="1">
        <v>1</v>
      </c>
      <c r="I16" s="1"/>
      <c r="J16" s="21">
        <f>E16+H16</f>
        <v>3</v>
      </c>
    </row>
    <row r="17" spans="1:10" x14ac:dyDescent="0.25">
      <c r="A17" s="1" t="s">
        <v>8</v>
      </c>
      <c r="B17" s="28">
        <v>13</v>
      </c>
      <c r="C17" s="2">
        <f t="shared" ref="C17:C27" si="3">B17/138</f>
        <v>9.420289855072464E-2</v>
      </c>
      <c r="D17" s="2">
        <f t="shared" si="0"/>
        <v>2.3550724637681162</v>
      </c>
      <c r="E17" s="2">
        <f t="shared" si="1"/>
        <v>2</v>
      </c>
      <c r="F17" s="2">
        <f t="shared" si="2"/>
        <v>0.35507246376811619</v>
      </c>
      <c r="G17" s="24"/>
      <c r="H17" s="1"/>
      <c r="I17" s="1"/>
      <c r="J17" s="21">
        <f t="shared" ref="J17:J26" si="4">E17+H17</f>
        <v>2</v>
      </c>
    </row>
    <row r="18" spans="1:10" x14ac:dyDescent="0.25">
      <c r="A18" s="1" t="s">
        <v>15</v>
      </c>
      <c r="B18" s="28">
        <v>18</v>
      </c>
      <c r="C18" s="2">
        <f t="shared" si="3"/>
        <v>0.13043478260869565</v>
      </c>
      <c r="D18" s="2">
        <f t="shared" si="0"/>
        <v>3.2608695652173911</v>
      </c>
      <c r="E18" s="2">
        <f t="shared" si="1"/>
        <v>3</v>
      </c>
      <c r="F18" s="2">
        <f t="shared" si="2"/>
        <v>0.26086956521739113</v>
      </c>
      <c r="G18" s="24"/>
      <c r="H18" s="1"/>
      <c r="I18" s="1"/>
      <c r="J18" s="21">
        <f t="shared" si="4"/>
        <v>3</v>
      </c>
    </row>
    <row r="19" spans="1:10" x14ac:dyDescent="0.25">
      <c r="A19" s="1" t="s">
        <v>18</v>
      </c>
      <c r="B19" s="28">
        <v>13</v>
      </c>
      <c r="C19" s="2">
        <f t="shared" si="3"/>
        <v>9.420289855072464E-2</v>
      </c>
      <c r="D19" s="2">
        <f t="shared" si="0"/>
        <v>2.3550724637681162</v>
      </c>
      <c r="E19" s="2">
        <f t="shared" si="1"/>
        <v>2</v>
      </c>
      <c r="F19" s="2">
        <f t="shared" si="2"/>
        <v>0.35507246376811619</v>
      </c>
      <c r="G19" s="24"/>
      <c r="H19" s="1"/>
      <c r="I19" s="1"/>
      <c r="J19" s="21">
        <f t="shared" si="4"/>
        <v>2</v>
      </c>
    </row>
    <row r="20" spans="1:10" x14ac:dyDescent="0.25">
      <c r="A20" s="1" t="s">
        <v>24</v>
      </c>
      <c r="B20" s="28">
        <v>2</v>
      </c>
      <c r="C20" s="2">
        <f t="shared" si="3"/>
        <v>1.4492753623188406E-2</v>
      </c>
      <c r="D20" s="2">
        <f t="shared" si="0"/>
        <v>0.36231884057971014</v>
      </c>
      <c r="E20" s="2">
        <f t="shared" si="1"/>
        <v>0</v>
      </c>
      <c r="F20" s="13">
        <f t="shared" si="2"/>
        <v>0.36231884057971014</v>
      </c>
      <c r="G20" s="24"/>
      <c r="H20" s="1">
        <v>1</v>
      </c>
      <c r="I20" s="1"/>
      <c r="J20" s="21">
        <f t="shared" si="4"/>
        <v>1</v>
      </c>
    </row>
    <row r="21" spans="1:10" x14ac:dyDescent="0.25">
      <c r="A21" s="1" t="s">
        <v>11</v>
      </c>
      <c r="B21" s="28">
        <v>14</v>
      </c>
      <c r="C21" s="2">
        <f t="shared" si="3"/>
        <v>0.10144927536231885</v>
      </c>
      <c r="D21" s="2">
        <f t="shared" si="0"/>
        <v>2.5362318840579712</v>
      </c>
      <c r="E21" s="2">
        <f t="shared" si="1"/>
        <v>2</v>
      </c>
      <c r="F21" s="13">
        <f t="shared" si="2"/>
        <v>0.53623188405797118</v>
      </c>
      <c r="G21" s="24"/>
      <c r="H21" s="1">
        <v>1</v>
      </c>
      <c r="I21" s="1"/>
      <c r="J21" s="21">
        <f t="shared" si="4"/>
        <v>3</v>
      </c>
    </row>
    <row r="22" spans="1:10" x14ac:dyDescent="0.25">
      <c r="A22" s="1" t="s">
        <v>4</v>
      </c>
      <c r="B22" s="28">
        <v>15</v>
      </c>
      <c r="C22" s="2">
        <f t="shared" si="3"/>
        <v>0.10869565217391304</v>
      </c>
      <c r="D22" s="2">
        <f t="shared" si="0"/>
        <v>2.7173913043478262</v>
      </c>
      <c r="E22" s="2">
        <f t="shared" si="1"/>
        <v>2</v>
      </c>
      <c r="F22" s="13">
        <f t="shared" si="2"/>
        <v>0.71739130434782616</v>
      </c>
      <c r="G22" s="24"/>
      <c r="H22" s="1">
        <v>1</v>
      </c>
      <c r="I22" s="1"/>
      <c r="J22" s="21">
        <f t="shared" si="4"/>
        <v>3</v>
      </c>
    </row>
    <row r="23" spans="1:10" x14ac:dyDescent="0.25">
      <c r="A23" s="1" t="s">
        <v>2</v>
      </c>
      <c r="B23" s="28">
        <v>12</v>
      </c>
      <c r="C23" s="2">
        <f t="shared" si="3"/>
        <v>8.6956521739130432E-2</v>
      </c>
      <c r="D23" s="2">
        <f t="shared" si="0"/>
        <v>2.1739130434782608</v>
      </c>
      <c r="E23" s="2">
        <f t="shared" si="1"/>
        <v>2</v>
      </c>
      <c r="F23" s="2">
        <f t="shared" si="2"/>
        <v>0.17391304347826075</v>
      </c>
      <c r="G23" s="24"/>
      <c r="H23" s="1"/>
      <c r="I23" s="1"/>
      <c r="J23" s="21">
        <f t="shared" si="4"/>
        <v>2</v>
      </c>
    </row>
    <row r="24" spans="1:10" x14ac:dyDescent="0.25">
      <c r="A24" s="1" t="s">
        <v>17</v>
      </c>
      <c r="B24" s="28">
        <v>12</v>
      </c>
      <c r="C24" s="2">
        <f t="shared" si="3"/>
        <v>8.6956521739130432E-2</v>
      </c>
      <c r="D24" s="2">
        <f t="shared" si="0"/>
        <v>2.1739130434782608</v>
      </c>
      <c r="E24" s="2">
        <f t="shared" si="1"/>
        <v>2</v>
      </c>
      <c r="F24" s="2">
        <f t="shared" si="2"/>
        <v>0.17391304347826075</v>
      </c>
      <c r="G24" s="24"/>
      <c r="H24" s="1"/>
      <c r="I24" s="1"/>
      <c r="J24" s="21">
        <f t="shared" si="4"/>
        <v>2</v>
      </c>
    </row>
    <row r="25" spans="1:10" x14ac:dyDescent="0.25">
      <c r="A25" s="1" t="s">
        <v>9</v>
      </c>
      <c r="B25" s="28">
        <v>23</v>
      </c>
      <c r="C25" s="2">
        <f t="shared" si="3"/>
        <v>0.16666666666666666</v>
      </c>
      <c r="D25" s="2">
        <f t="shared" si="0"/>
        <v>4.1666666666666661</v>
      </c>
      <c r="E25" s="2">
        <f t="shared" si="1"/>
        <v>4</v>
      </c>
      <c r="F25" s="2">
        <f t="shared" si="2"/>
        <v>0.16666666666666607</v>
      </c>
      <c r="G25" s="24"/>
      <c r="H25" s="1"/>
      <c r="I25" s="1"/>
      <c r="J25" s="21">
        <f t="shared" si="4"/>
        <v>4</v>
      </c>
    </row>
    <row r="26" spans="1:10" x14ac:dyDescent="0.25">
      <c r="A26" s="1" t="s">
        <v>26</v>
      </c>
      <c r="B26" s="28">
        <v>1</v>
      </c>
      <c r="C26" s="2">
        <f t="shared" si="3"/>
        <v>7.246376811594203E-3</v>
      </c>
      <c r="D26" s="2">
        <f t="shared" si="0"/>
        <v>0.18115942028985507</v>
      </c>
      <c r="E26" s="2">
        <f t="shared" si="1"/>
        <v>0</v>
      </c>
      <c r="F26" s="2">
        <f t="shared" si="2"/>
        <v>0.18115942028985507</v>
      </c>
      <c r="G26" s="24"/>
      <c r="H26" s="1"/>
      <c r="I26" s="1"/>
      <c r="J26" s="21">
        <f t="shared" si="4"/>
        <v>0</v>
      </c>
    </row>
    <row r="27" spans="1:10" x14ac:dyDescent="0.25">
      <c r="A27" s="1" t="s">
        <v>30</v>
      </c>
      <c r="B27" s="1">
        <v>138</v>
      </c>
      <c r="C27" s="2">
        <f t="shared" si="3"/>
        <v>1</v>
      </c>
      <c r="D27" s="4">
        <f t="shared" si="0"/>
        <v>25</v>
      </c>
      <c r="E27" s="2">
        <v>21</v>
      </c>
      <c r="F27" s="2">
        <f t="shared" si="2"/>
        <v>4</v>
      </c>
      <c r="G27" s="24">
        <v>4</v>
      </c>
      <c r="H27" s="1">
        <v>4</v>
      </c>
      <c r="I27" s="29">
        <v>0</v>
      </c>
      <c r="J27" s="22" t="s">
        <v>45</v>
      </c>
    </row>
    <row r="28" spans="1:10" x14ac:dyDescent="0.25">
      <c r="A28" s="5"/>
      <c r="B28" s="5"/>
      <c r="C28" s="6"/>
      <c r="D28" s="6"/>
      <c r="E28" s="5"/>
      <c r="F28" s="6"/>
      <c r="G28" s="5"/>
      <c r="H28" s="5"/>
      <c r="I28" s="5"/>
      <c r="J28" s="5"/>
    </row>
    <row r="29" spans="1:10" ht="75" x14ac:dyDescent="0.25">
      <c r="A29" s="10" t="s">
        <v>0</v>
      </c>
      <c r="B29" s="10" t="s">
        <v>28</v>
      </c>
      <c r="C29" s="11" t="s">
        <v>32</v>
      </c>
      <c r="D29" s="11" t="s">
        <v>33</v>
      </c>
      <c r="E29" s="10" t="s">
        <v>35</v>
      </c>
      <c r="F29" s="11" t="s">
        <v>34</v>
      </c>
      <c r="G29" s="10" t="s">
        <v>37</v>
      </c>
      <c r="H29" s="10" t="s">
        <v>36</v>
      </c>
      <c r="I29" s="10" t="s">
        <v>38</v>
      </c>
      <c r="J29" s="10" t="s">
        <v>47</v>
      </c>
    </row>
    <row r="30" spans="1:10" x14ac:dyDescent="0.25">
      <c r="A30" s="1" t="s">
        <v>22</v>
      </c>
      <c r="B30" s="28">
        <v>4</v>
      </c>
      <c r="C30" s="2">
        <f t="shared" ref="C30:C37" si="5">B30/52</f>
        <v>7.6923076923076927E-2</v>
      </c>
      <c r="D30" s="2">
        <f t="shared" ref="D30:D37" si="6">C30*15</f>
        <v>1.153846153846154</v>
      </c>
      <c r="E30" s="2">
        <f t="shared" ref="E30:E36" si="7">ROUNDDOWN(D30,0)</f>
        <v>1</v>
      </c>
      <c r="F30" s="2">
        <f t="shared" ref="F30:F37" si="8">D30-E30</f>
        <v>0.15384615384615397</v>
      </c>
      <c r="G30" s="1"/>
      <c r="H30" s="1"/>
      <c r="I30" s="1"/>
      <c r="J30" s="21">
        <f>E30+H30</f>
        <v>1</v>
      </c>
    </row>
    <row r="31" spans="1:10" x14ac:dyDescent="0.25">
      <c r="A31" s="1" t="s">
        <v>16</v>
      </c>
      <c r="B31" s="28">
        <v>3</v>
      </c>
      <c r="C31" s="2">
        <f t="shared" si="5"/>
        <v>5.7692307692307696E-2</v>
      </c>
      <c r="D31" s="2">
        <f t="shared" si="6"/>
        <v>0.86538461538461542</v>
      </c>
      <c r="E31" s="2">
        <f t="shared" si="7"/>
        <v>0</v>
      </c>
      <c r="F31" s="13">
        <f t="shared" si="8"/>
        <v>0.86538461538461542</v>
      </c>
      <c r="G31" s="1"/>
      <c r="H31" s="1">
        <v>1</v>
      </c>
      <c r="I31" s="1"/>
      <c r="J31" s="21">
        <f t="shared" ref="J31:J36" si="9">E31+H31</f>
        <v>1</v>
      </c>
    </row>
    <row r="32" spans="1:10" x14ac:dyDescent="0.25">
      <c r="A32" s="1" t="s">
        <v>10</v>
      </c>
      <c r="B32" s="28">
        <v>13</v>
      </c>
      <c r="C32" s="2">
        <f t="shared" si="5"/>
        <v>0.25</v>
      </c>
      <c r="D32" s="2">
        <f t="shared" si="6"/>
        <v>3.75</v>
      </c>
      <c r="E32" s="2">
        <f t="shared" si="7"/>
        <v>3</v>
      </c>
      <c r="F32" s="13">
        <f t="shared" si="8"/>
        <v>0.75</v>
      </c>
      <c r="G32" s="1"/>
      <c r="H32" s="1">
        <v>1</v>
      </c>
      <c r="I32" s="1"/>
      <c r="J32" s="21">
        <f t="shared" si="9"/>
        <v>4</v>
      </c>
    </row>
    <row r="33" spans="1:10" x14ac:dyDescent="0.25">
      <c r="A33" s="1" t="s">
        <v>23</v>
      </c>
      <c r="B33" s="28">
        <v>2</v>
      </c>
      <c r="C33" s="2">
        <f t="shared" si="5"/>
        <v>3.8461538461538464E-2</v>
      </c>
      <c r="D33" s="2">
        <f t="shared" si="6"/>
        <v>0.57692307692307698</v>
      </c>
      <c r="E33" s="2">
        <f t="shared" si="7"/>
        <v>0</v>
      </c>
      <c r="F33" s="2">
        <f t="shared" si="8"/>
        <v>0.57692307692307698</v>
      </c>
      <c r="G33" s="1"/>
      <c r="H33" s="1"/>
      <c r="I33" s="1"/>
      <c r="J33" s="21">
        <f t="shared" si="9"/>
        <v>0</v>
      </c>
    </row>
    <row r="34" spans="1:10" x14ac:dyDescent="0.25">
      <c r="A34" s="1" t="s">
        <v>5</v>
      </c>
      <c r="B34" s="28">
        <v>18</v>
      </c>
      <c r="C34" s="2">
        <f t="shared" si="5"/>
        <v>0.34615384615384615</v>
      </c>
      <c r="D34" s="2">
        <f t="shared" si="6"/>
        <v>5.1923076923076925</v>
      </c>
      <c r="E34" s="2">
        <f t="shared" si="7"/>
        <v>5</v>
      </c>
      <c r="F34" s="2">
        <f t="shared" si="8"/>
        <v>0.19230769230769251</v>
      </c>
      <c r="G34" s="1"/>
      <c r="H34" s="1"/>
      <c r="I34" s="1"/>
      <c r="J34" s="21">
        <f t="shared" si="9"/>
        <v>5</v>
      </c>
    </row>
    <row r="35" spans="1:10" x14ac:dyDescent="0.25">
      <c r="A35" s="1" t="s">
        <v>13</v>
      </c>
      <c r="B35" s="28">
        <v>6</v>
      </c>
      <c r="C35" s="2">
        <f t="shared" si="5"/>
        <v>0.11538461538461539</v>
      </c>
      <c r="D35" s="2">
        <f t="shared" si="6"/>
        <v>1.7307692307692308</v>
      </c>
      <c r="E35" s="2">
        <f t="shared" si="7"/>
        <v>1</v>
      </c>
      <c r="F35" s="13">
        <f t="shared" si="8"/>
        <v>0.73076923076923084</v>
      </c>
      <c r="G35" s="1"/>
      <c r="H35" s="1">
        <v>1</v>
      </c>
      <c r="I35" s="1"/>
      <c r="J35" s="21">
        <f t="shared" si="9"/>
        <v>2</v>
      </c>
    </row>
    <row r="36" spans="1:10" x14ac:dyDescent="0.25">
      <c r="A36" s="1" t="s">
        <v>21</v>
      </c>
      <c r="B36" s="28">
        <v>6</v>
      </c>
      <c r="C36" s="2">
        <f t="shared" si="5"/>
        <v>0.11538461538461539</v>
      </c>
      <c r="D36" s="2">
        <f t="shared" si="6"/>
        <v>1.7307692307692308</v>
      </c>
      <c r="E36" s="2">
        <f t="shared" si="7"/>
        <v>1</v>
      </c>
      <c r="F36" s="13">
        <f t="shared" si="8"/>
        <v>0.73076923076923084</v>
      </c>
      <c r="G36" s="1"/>
      <c r="H36" s="1">
        <v>1</v>
      </c>
      <c r="I36" s="1"/>
      <c r="J36" s="21">
        <f t="shared" si="9"/>
        <v>2</v>
      </c>
    </row>
    <row r="37" spans="1:10" x14ac:dyDescent="0.25">
      <c r="A37" s="1" t="s">
        <v>31</v>
      </c>
      <c r="B37" s="1">
        <v>52</v>
      </c>
      <c r="C37" s="2">
        <f t="shared" si="5"/>
        <v>1</v>
      </c>
      <c r="D37" s="4">
        <f t="shared" si="6"/>
        <v>15</v>
      </c>
      <c r="E37" s="2">
        <v>11</v>
      </c>
      <c r="F37" s="2">
        <f t="shared" si="8"/>
        <v>4</v>
      </c>
      <c r="G37" s="1">
        <v>4</v>
      </c>
      <c r="H37" s="1">
        <v>4</v>
      </c>
      <c r="I37" s="1">
        <v>0</v>
      </c>
      <c r="J37" s="22" t="s">
        <v>43</v>
      </c>
    </row>
    <row r="39" spans="1:10" x14ac:dyDescent="0.25">
      <c r="A39" s="18"/>
      <c r="B39" s="18"/>
    </row>
    <row r="40" spans="1:10" ht="15.75" x14ac:dyDescent="0.25">
      <c r="A40" s="27" t="s">
        <v>51</v>
      </c>
    </row>
    <row r="41" spans="1:10" ht="15.75" x14ac:dyDescent="0.25">
      <c r="A41" s="27" t="s">
        <v>53</v>
      </c>
    </row>
    <row r="42" spans="1:10" ht="15.75" x14ac:dyDescent="0.25">
      <c r="A42" s="2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Kapacitete_2b</vt:lpstr>
      <vt:lpstr>Kapacitete_2c</vt:lpstr>
      <vt:lpstr>Kapacitete_2d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Gašpirc Mateja</dc:creator>
  <cp:lastModifiedBy>Razpotnik Visković Nika</cp:lastModifiedBy>
  <dcterms:created xsi:type="dcterms:W3CDTF">2024-10-14T08:22:26Z</dcterms:created>
  <dcterms:modified xsi:type="dcterms:W3CDTF">2025-12-04T09:03:49Z</dcterms:modified>
</cp:coreProperties>
</file>